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0" windowHeight="0"/>
  </bookViews>
  <sheets>
    <sheet name="Rekapitulácia stavby" sheetId="1" r:id="rId1"/>
    <sheet name="SO 01 - Architektúra" sheetId="2" r:id="rId2"/>
    <sheet name="SO 01.1 - Zdravotechnika" sheetId="3" r:id="rId3"/>
    <sheet name="SO 01.2 - Elektroinštalácia" sheetId="4" r:id="rId4"/>
    <sheet name="SO 03. - Kanalizačné príp..." sheetId="5" r:id="rId5"/>
    <sheet name="PS 01.1 - Kŕmenie, napája..." sheetId="6" r:id="rId6"/>
    <sheet name="PS 01.2 - Ustajnenie dojníc" sheetId="7" r:id="rId7"/>
  </sheets>
  <definedNames>
    <definedName name="_xlnm.Print_Area" localSheetId="0">'Rekapitulácia stavby'!$D$4:$AO$76,'Rekapitulácia stavby'!$C$82:$AQ$103</definedName>
    <definedName name="_xlnm.Print_Titles" localSheetId="0">'Rekapitulácia stavby'!$92:$92</definedName>
    <definedName name="_xlnm._FilterDatabase" localSheetId="1" hidden="1">'SO 01 - Architektúra'!$C$133:$K$240</definedName>
    <definedName name="_xlnm.Print_Area" localSheetId="1">'SO 01 - Architektúra'!$C$4:$J$76,'SO 01 - Architektúra'!$C$82:$J$113,'SO 01 - Architektúra'!$C$119:$J$240</definedName>
    <definedName name="_xlnm.Print_Titles" localSheetId="1">'SO 01 - Architektúra'!$133:$133</definedName>
    <definedName name="_xlnm._FilterDatabase" localSheetId="2" hidden="1">'SO 01.1 - Zdravotechnika'!$C$128:$K$186</definedName>
    <definedName name="_xlnm.Print_Area" localSheetId="2">'SO 01.1 - Zdravotechnika'!$C$4:$J$76,'SO 01.1 - Zdravotechnika'!$C$82:$J$108,'SO 01.1 - Zdravotechnika'!$C$114:$J$186</definedName>
    <definedName name="_xlnm.Print_Titles" localSheetId="2">'SO 01.1 - Zdravotechnika'!$128:$128</definedName>
    <definedName name="_xlnm._FilterDatabase" localSheetId="3" hidden="1">'SO 01.2 - Elektroinštalácia'!$C$121:$K$219</definedName>
    <definedName name="_xlnm.Print_Area" localSheetId="3">'SO 01.2 - Elektroinštalácia'!$C$4:$J$76,'SO 01.2 - Elektroinštalácia'!$C$82:$J$101,'SO 01.2 - Elektroinštalácia'!$C$107:$J$219</definedName>
    <definedName name="_xlnm.Print_Titles" localSheetId="3">'SO 01.2 - Elektroinštalácia'!$121:$121</definedName>
    <definedName name="_xlnm._FilterDatabase" localSheetId="4" hidden="1">'SO 03. - Kanalizačné príp...'!$C$120:$K$156</definedName>
    <definedName name="_xlnm.Print_Area" localSheetId="4">'SO 03. - Kanalizačné príp...'!$C$4:$J$76,'SO 03. - Kanalizačné príp...'!$C$82:$J$102,'SO 03. - Kanalizačné príp...'!$C$108:$J$156</definedName>
    <definedName name="_xlnm.Print_Titles" localSheetId="4">'SO 03. - Kanalizačné príp...'!$120:$120</definedName>
    <definedName name="_xlnm._FilterDatabase" localSheetId="5" hidden="1">'PS 01.1 - Kŕmenie, napája...'!$C$121:$K$125</definedName>
    <definedName name="_xlnm.Print_Area" localSheetId="5">'PS 01.1 - Kŕmenie, napája...'!$C$4:$J$76,'PS 01.1 - Kŕmenie, napája...'!$C$82:$J$101,'PS 01.1 - Kŕmenie, napája...'!$C$107:$J$125</definedName>
    <definedName name="_xlnm.Print_Titles" localSheetId="5">'PS 01.1 - Kŕmenie, napája...'!$121:$121</definedName>
    <definedName name="_xlnm._FilterDatabase" localSheetId="6" hidden="1">'PS 01.2 - Ustajnenie dojníc'!$C$121:$K$125</definedName>
    <definedName name="_xlnm.Print_Area" localSheetId="6">'PS 01.2 - Ustajnenie dojníc'!$C$4:$J$76,'PS 01.2 - Ustajnenie dojníc'!$C$82:$J$101,'PS 01.2 - Ustajnenie dojníc'!$C$107:$J$125</definedName>
    <definedName name="_xlnm.Print_Titles" localSheetId="6">'PS 01.2 - Ustajnenie dojníc'!$121:$121</definedName>
  </definedNames>
  <calcPr/>
</workbook>
</file>

<file path=xl/calcChain.xml><?xml version="1.0" encoding="utf-8"?>
<calcChain xmlns="http://schemas.openxmlformats.org/spreadsheetml/2006/main">
  <c i="7" l="1" r="J39"/>
  <c r="J38"/>
  <c i="1" r="AY102"/>
  <c i="7" r="J37"/>
  <c i="1" r="AX102"/>
  <c i="7" r="BI125"/>
  <c r="BH125"/>
  <c r="BG125"/>
  <c r="BE125"/>
  <c r="T125"/>
  <c r="T124"/>
  <c r="T123"/>
  <c r="T122"/>
  <c r="R125"/>
  <c r="R124"/>
  <c r="R123"/>
  <c r="R122"/>
  <c r="P125"/>
  <c r="P124"/>
  <c r="P123"/>
  <c r="P122"/>
  <c i="1" r="AU102"/>
  <c i="7" r="J119"/>
  <c r="J118"/>
  <c r="F118"/>
  <c r="F116"/>
  <c r="E114"/>
  <c r="J94"/>
  <c r="J93"/>
  <c r="F93"/>
  <c r="F91"/>
  <c r="E89"/>
  <c r="J20"/>
  <c r="E20"/>
  <c r="F119"/>
  <c r="J19"/>
  <c r="J14"/>
  <c r="J91"/>
  <c r="E7"/>
  <c r="E85"/>
  <c i="6" r="J39"/>
  <c r="J38"/>
  <c i="1" r="AY101"/>
  <c i="6" r="J37"/>
  <c i="1" r="AX101"/>
  <c i="6" r="BI125"/>
  <c r="BH125"/>
  <c r="BG125"/>
  <c r="BE125"/>
  <c r="T125"/>
  <c r="T124"/>
  <c r="T123"/>
  <c r="T122"/>
  <c r="R125"/>
  <c r="R124"/>
  <c r="R123"/>
  <c r="R122"/>
  <c r="P125"/>
  <c r="P124"/>
  <c r="P123"/>
  <c r="P122"/>
  <c i="1" r="AU101"/>
  <c i="6" r="J119"/>
  <c r="J118"/>
  <c r="F118"/>
  <c r="F116"/>
  <c r="E114"/>
  <c r="J94"/>
  <c r="J93"/>
  <c r="F93"/>
  <c r="F91"/>
  <c r="E89"/>
  <c r="J20"/>
  <c r="E20"/>
  <c r="F94"/>
  <c r="J19"/>
  <c r="J14"/>
  <c r="J116"/>
  <c r="E7"/>
  <c r="E85"/>
  <c i="5" r="J37"/>
  <c r="J36"/>
  <c i="1" r="AY99"/>
  <c i="5" r="J35"/>
  <c i="1" r="AX99"/>
  <c i="5" r="BI156"/>
  <c r="BH156"/>
  <c r="BG156"/>
  <c r="BE156"/>
  <c r="T156"/>
  <c r="T155"/>
  <c r="R156"/>
  <c r="R155"/>
  <c r="P156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J118"/>
  <c r="J117"/>
  <c r="F117"/>
  <c r="F115"/>
  <c r="E113"/>
  <c r="J92"/>
  <c r="J91"/>
  <c r="F91"/>
  <c r="F89"/>
  <c r="E87"/>
  <c r="J18"/>
  <c r="E18"/>
  <c r="F92"/>
  <c r="J17"/>
  <c r="J12"/>
  <c r="J115"/>
  <c r="E7"/>
  <c r="E111"/>
  <c i="4" r="J39"/>
  <c r="J38"/>
  <c i="1" r="AY98"/>
  <c i="4" r="J37"/>
  <c i="1" r="AX98"/>
  <c i="4"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J119"/>
  <c r="J118"/>
  <c r="F118"/>
  <c r="F116"/>
  <c r="E114"/>
  <c r="J94"/>
  <c r="J93"/>
  <c r="F93"/>
  <c r="F91"/>
  <c r="E89"/>
  <c r="J20"/>
  <c r="E20"/>
  <c r="F94"/>
  <c r="J19"/>
  <c r="J14"/>
  <c r="J91"/>
  <c r="E7"/>
  <c r="E110"/>
  <c i="3" r="J39"/>
  <c r="J38"/>
  <c i="1" r="AY97"/>
  <c i="3" r="J37"/>
  <c i="1" r="AX97"/>
  <c i="3"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1"/>
  <c r="BH181"/>
  <c r="BG181"/>
  <c r="BE181"/>
  <c r="T181"/>
  <c r="T180"/>
  <c r="R181"/>
  <c r="R180"/>
  <c r="P181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T143"/>
  <c r="R144"/>
  <c r="R143"/>
  <c r="P144"/>
  <c r="P143"/>
  <c r="BI142"/>
  <c r="BH142"/>
  <c r="BG142"/>
  <c r="BE142"/>
  <c r="T142"/>
  <c r="R142"/>
  <c r="P142"/>
  <c r="BI141"/>
  <c r="BH141"/>
  <c r="BG141"/>
  <c r="BE141"/>
  <c r="T141"/>
  <c r="R141"/>
  <c r="P141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J126"/>
  <c r="J125"/>
  <c r="F125"/>
  <c r="F123"/>
  <c r="E121"/>
  <c r="J94"/>
  <c r="J93"/>
  <c r="F93"/>
  <c r="F91"/>
  <c r="E89"/>
  <c r="J20"/>
  <c r="E20"/>
  <c r="F126"/>
  <c r="J19"/>
  <c r="J14"/>
  <c r="J123"/>
  <c r="E7"/>
  <c r="E117"/>
  <c i="2" r="J39"/>
  <c r="J38"/>
  <c i="1" r="AY96"/>
  <c i="2" r="J37"/>
  <c i="1" r="AX96"/>
  <c i="2"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J131"/>
  <c r="J130"/>
  <c r="F130"/>
  <c r="F128"/>
  <c r="E126"/>
  <c r="J94"/>
  <c r="J93"/>
  <c r="F93"/>
  <c r="F91"/>
  <c r="E89"/>
  <c r="J20"/>
  <c r="E20"/>
  <c r="F131"/>
  <c r="J19"/>
  <c r="J14"/>
  <c r="J128"/>
  <c r="E7"/>
  <c r="E122"/>
  <c i="1" r="L90"/>
  <c r="AM90"/>
  <c r="AM89"/>
  <c r="L89"/>
  <c r="AM87"/>
  <c r="L87"/>
  <c r="L85"/>
  <c r="L84"/>
  <c i="2" r="J232"/>
  <c r="BK228"/>
  <c r="BK226"/>
  <c r="BK221"/>
  <c r="BK218"/>
  <c r="J216"/>
  <c r="BK210"/>
  <c r="BK206"/>
  <c r="BK204"/>
  <c r="BK199"/>
  <c r="BK196"/>
  <c r="BK192"/>
  <c r="BK187"/>
  <c r="BK184"/>
  <c r="J181"/>
  <c r="BK176"/>
  <c r="BK172"/>
  <c r="J169"/>
  <c r="J162"/>
  <c r="J160"/>
  <c r="J156"/>
  <c r="J152"/>
  <c r="BK149"/>
  <c r="J141"/>
  <c r="BK139"/>
  <c r="F35"/>
  <c i="3" r="BK144"/>
  <c r="J132"/>
  <c r="J148"/>
  <c r="J154"/>
  <c r="BK139"/>
  <c r="J147"/>
  <c r="J174"/>
  <c r="BK147"/>
  <c i="4" r="BK212"/>
  <c r="J166"/>
  <c r="BK138"/>
  <c r="J211"/>
  <c r="BK198"/>
  <c r="BK164"/>
  <c r="J127"/>
  <c r="BK205"/>
  <c r="J183"/>
  <c r="J148"/>
  <c r="BK206"/>
  <c r="J189"/>
  <c r="J157"/>
  <c r="BK217"/>
  <c r="J199"/>
  <c r="J177"/>
  <c r="J168"/>
  <c r="BK157"/>
  <c r="J144"/>
  <c r="BK129"/>
  <c r="J201"/>
  <c r="BK177"/>
  <c r="BK168"/>
  <c r="J162"/>
  <c r="BK148"/>
  <c r="BK133"/>
  <c r="J173"/>
  <c r="J164"/>
  <c i="5" r="J156"/>
  <c r="J149"/>
  <c r="BK142"/>
  <c r="BK127"/>
  <c r="BK138"/>
  <c r="BK125"/>
  <c r="J126"/>
  <c r="J153"/>
  <c r="J145"/>
  <c i="6" r="BK125"/>
  <c r="F38"/>
  <c i="1" r="BC101"/>
  <c i="7" r="F38"/>
  <c i="1" r="BC102"/>
  <c i="2" r="J234"/>
  <c r="J231"/>
  <c r="BK227"/>
  <c r="BK224"/>
  <c r="J222"/>
  <c r="J219"/>
  <c r="BK213"/>
  <c r="J212"/>
  <c r="BK209"/>
  <c r="BK205"/>
  <c r="BK200"/>
  <c r="BK198"/>
  <c r="J193"/>
  <c r="BK191"/>
  <c r="BK189"/>
  <c r="J186"/>
  <c r="BK182"/>
  <c r="J177"/>
  <c r="BK169"/>
  <c r="BK166"/>
  <c r="J163"/>
  <c r="J159"/>
  <c r="J155"/>
  <c r="BK148"/>
  <c r="BK144"/>
  <c r="J142"/>
  <c r="J140"/>
  <c r="J137"/>
  <c i="1" r="AS95"/>
  <c i="3" r="J184"/>
  <c r="BK181"/>
  <c r="J178"/>
  <c r="BK175"/>
  <c r="BK169"/>
  <c r="BK165"/>
  <c r="J151"/>
  <c r="J138"/>
  <c r="J136"/>
  <c r="J186"/>
  <c r="BK179"/>
  <c r="J164"/>
  <c r="BK148"/>
  <c r="J170"/>
  <c r="BK154"/>
  <c r="BK155"/>
  <c r="BK164"/>
  <c r="J165"/>
  <c r="BK149"/>
  <c r="J137"/>
  <c r="J163"/>
  <c r="BK146"/>
  <c i="4" r="J208"/>
  <c r="BK144"/>
  <c r="J212"/>
  <c r="J193"/>
  <c r="J202"/>
  <c r="BK178"/>
  <c r="J136"/>
  <c r="J191"/>
  <c r="J172"/>
  <c r="J150"/>
  <c r="J216"/>
  <c r="J192"/>
  <c r="BK170"/>
  <c r="BK207"/>
  <c r="J198"/>
  <c r="BK181"/>
  <c r="BK165"/>
  <c r="J145"/>
  <c r="J131"/>
  <c r="BK188"/>
  <c r="J178"/>
  <c r="J170"/>
  <c r="J153"/>
  <c r="J139"/>
  <c r="BK127"/>
  <c r="BK147"/>
  <c r="J134"/>
  <c i="5" r="J151"/>
  <c r="BK145"/>
  <c r="J133"/>
  <c r="BK137"/>
  <c r="J132"/>
  <c r="J135"/>
  <c r="BK149"/>
  <c r="BK132"/>
  <c i="6" r="F37"/>
  <c i="1" r="BB101"/>
  <c i="2" r="J239"/>
  <c r="BK237"/>
  <c r="BK233"/>
  <c r="BK231"/>
  <c r="BK223"/>
  <c r="BK220"/>
  <c r="BK216"/>
  <c r="J213"/>
  <c r="BK211"/>
  <c r="J209"/>
  <c r="BK201"/>
  <c r="J199"/>
  <c r="J196"/>
  <c r="BK193"/>
  <c r="J191"/>
  <c r="BK188"/>
  <c r="BK183"/>
  <c r="BK178"/>
  <c r="BK174"/>
  <c r="BK170"/>
  <c r="J167"/>
  <c r="J161"/>
  <c r="J158"/>
  <c r="J153"/>
  <c r="BK150"/>
  <c r="J146"/>
  <c r="J143"/>
  <c r="BK137"/>
  <c r="F37"/>
  <c i="3" r="BK163"/>
  <c r="BK159"/>
  <c r="BK166"/>
  <c r="BK152"/>
  <c r="BK168"/>
  <c r="BK142"/>
  <c r="BK172"/>
  <c r="J152"/>
  <c i="4" r="J215"/>
  <c r="J143"/>
  <c r="J128"/>
  <c r="BK209"/>
  <c r="J218"/>
  <c r="J179"/>
  <c r="J133"/>
  <c r="J210"/>
  <c r="BK189"/>
  <c r="BK161"/>
  <c r="J135"/>
  <c r="BK199"/>
  <c r="J161"/>
  <c r="BK218"/>
  <c r="J203"/>
  <c r="J187"/>
  <c r="J174"/>
  <c r="J149"/>
  <c r="J205"/>
  <c r="J196"/>
  <c r="BK179"/>
  <c r="BK167"/>
  <c r="BK158"/>
  <c r="BK135"/>
  <c r="J155"/>
  <c r="J137"/>
  <c i="5" r="BK153"/>
  <c r="J146"/>
  <c r="J131"/>
  <c r="BK147"/>
  <c r="J137"/>
  <c r="BK128"/>
  <c r="BK156"/>
  <c r="BK146"/>
  <c i="7" r="J125"/>
  <c i="2" r="J240"/>
  <c r="J233"/>
  <c r="BK230"/>
  <c r="J227"/>
  <c r="J224"/>
  <c r="J221"/>
  <c r="J218"/>
  <c r="J211"/>
  <c r="J208"/>
  <c r="J205"/>
  <c r="J200"/>
  <c r="J197"/>
  <c r="J195"/>
  <c r="J189"/>
  <c r="BK185"/>
  <c r="J182"/>
  <c r="J178"/>
  <c r="BK173"/>
  <c r="J171"/>
  <c r="BK164"/>
  <c r="BK162"/>
  <c r="BK160"/>
  <c r="J157"/>
  <c r="BK153"/>
  <c r="J151"/>
  <c r="J148"/>
  <c r="BK141"/>
  <c r="J139"/>
  <c i="1" r="AS100"/>
  <c i="3" r="BK186"/>
  <c r="BK185"/>
  <c r="J179"/>
  <c r="BK177"/>
  <c r="J172"/>
  <c r="J166"/>
  <c r="J162"/>
  <c r="J160"/>
  <c r="J142"/>
  <c r="BK134"/>
  <c r="BK184"/>
  <c r="BK178"/>
  <c r="BK173"/>
  <c r="BK171"/>
  <c r="BK141"/>
  <c r="J168"/>
  <c r="J135"/>
  <c r="J155"/>
  <c r="J159"/>
  <c r="BK157"/>
  <c r="BK136"/>
  <c r="BK156"/>
  <c r="J141"/>
  <c i="4" r="BK190"/>
  <c r="J158"/>
  <c r="BK213"/>
  <c r="BK192"/>
  <c r="J200"/>
  <c r="J176"/>
  <c r="BK152"/>
  <c r="J213"/>
  <c r="BK169"/>
  <c r="BK140"/>
  <c r="J207"/>
  <c r="J186"/>
  <c r="J156"/>
  <c r="J140"/>
  <c r="J167"/>
  <c r="J141"/>
  <c r="BK128"/>
  <c i="5" r="J150"/>
  <c r="J144"/>
  <c r="BK124"/>
  <c r="BK134"/>
  <c r="BK133"/>
  <c r="BK130"/>
  <c r="BK151"/>
  <c r="J142"/>
  <c i="6" r="F39"/>
  <c i="1" r="BD101"/>
  <c i="7" r="F39"/>
  <c i="1" r="BD102"/>
  <c i="2" r="J194"/>
  <c r="J190"/>
  <c r="J188"/>
  <c r="J185"/>
  <c r="J183"/>
  <c r="J180"/>
  <c r="J173"/>
  <c r="J170"/>
  <c r="BK167"/>
  <c r="J166"/>
  <c r="BK163"/>
  <c r="BK159"/>
  <c r="BK156"/>
  <c r="J154"/>
  <c r="BK151"/>
  <c r="J149"/>
  <c r="BK145"/>
  <c r="BK143"/>
  <c r="BK138"/>
  <c r="F38"/>
  <c i="3" r="J185"/>
  <c r="J181"/>
  <c r="BK174"/>
  <c r="BK170"/>
  <c r="J161"/>
  <c r="BK158"/>
  <c r="J139"/>
  <c r="J169"/>
  <c r="BK160"/>
  <c r="J134"/>
  <c r="BK162"/>
  <c r="BK137"/>
  <c r="J157"/>
  <c r="BK150"/>
  <c r="BK135"/>
  <c r="J156"/>
  <c r="J177"/>
  <c r="BK167"/>
  <c r="BK153"/>
  <c i="4" r="BK219"/>
  <c r="J209"/>
  <c r="BK155"/>
  <c r="BK154"/>
  <c r="J132"/>
  <c r="BK215"/>
  <c r="BK195"/>
  <c r="J188"/>
  <c r="BK175"/>
  <c r="BK142"/>
  <c r="BK125"/>
  <c r="BK211"/>
  <c r="BK194"/>
  <c r="BK160"/>
  <c r="BK141"/>
  <c r="BK210"/>
  <c r="J190"/>
  <c r="J185"/>
  <c r="J160"/>
  <c r="BK151"/>
  <c r="BK202"/>
  <c r="J195"/>
  <c r="BK183"/>
  <c r="BK176"/>
  <c r="BK166"/>
  <c r="J159"/>
  <c r="BK136"/>
  <c r="J206"/>
  <c r="BK200"/>
  <c r="BK185"/>
  <c r="J181"/>
  <c r="J175"/>
  <c r="J151"/>
  <c r="J138"/>
  <c r="BK130"/>
  <c r="J124"/>
  <c r="J165"/>
  <c r="J142"/>
  <c r="BK131"/>
  <c i="5" r="BK154"/>
  <c r="J147"/>
  <c r="BK143"/>
  <c r="J130"/>
  <c r="J124"/>
  <c r="BK131"/>
  <c r="J134"/>
  <c r="J125"/>
  <c r="J127"/>
  <c r="BK126"/>
  <c r="J154"/>
  <c r="BK148"/>
  <c i="6" r="J125"/>
  <c r="J35"/>
  <c i="1" r="AV101"/>
  <c i="7" r="F35"/>
  <c i="1" r="AZ102"/>
  <c i="2" r="BK239"/>
  <c r="J238"/>
  <c r="BK234"/>
  <c r="J228"/>
  <c r="J226"/>
  <c r="BK222"/>
  <c r="BK219"/>
  <c r="BK217"/>
  <c r="BK214"/>
  <c r="BK208"/>
  <c r="J206"/>
  <c r="J201"/>
  <c r="BK197"/>
  <c r="BK195"/>
  <c r="BK186"/>
  <c r="J184"/>
  <c r="BK180"/>
  <c r="J176"/>
  <c r="J172"/>
  <c r="BK168"/>
  <c r="BK161"/>
  <c r="BK158"/>
  <c r="BK155"/>
  <c r="BK152"/>
  <c r="BK146"/>
  <c r="J144"/>
  <c r="J138"/>
  <c r="J35"/>
  <c i="3" r="BK133"/>
  <c r="J149"/>
  <c r="J171"/>
  <c r="J167"/>
  <c r="J153"/>
  <c r="J133"/>
  <c r="BK132"/>
  <c r="J158"/>
  <c r="J150"/>
  <c i="4" r="J219"/>
  <c r="BK162"/>
  <c r="BK124"/>
  <c r="BK208"/>
  <c r="BK184"/>
  <c r="BK193"/>
  <c r="BK159"/>
  <c r="J126"/>
  <c r="BK173"/>
  <c r="BK156"/>
  <c r="J217"/>
  <c r="J194"/>
  <c r="J171"/>
  <c r="J147"/>
  <c r="BK186"/>
  <c r="BK172"/>
  <c r="BK163"/>
  <c r="BK143"/>
  <c r="BK203"/>
  <c r="BK187"/>
  <c r="J163"/>
  <c r="BK150"/>
  <c r="BK134"/>
  <c r="J125"/>
  <c r="J152"/>
  <c r="BK139"/>
  <c i="5" r="J148"/>
  <c r="J138"/>
  <c r="BK141"/>
  <c r="J141"/>
  <c r="J128"/>
  <c r="J139"/>
  <c r="BK150"/>
  <c r="BK135"/>
  <c i="6" r="F35"/>
  <c i="7" r="BK125"/>
  <c i="2" r="BK240"/>
  <c r="BK238"/>
  <c r="J237"/>
  <c r="BK232"/>
  <c r="J230"/>
  <c r="J223"/>
  <c r="J220"/>
  <c r="J217"/>
  <c r="J214"/>
  <c r="BK212"/>
  <c r="J210"/>
  <c r="J204"/>
  <c r="J198"/>
  <c r="BK194"/>
  <c r="J192"/>
  <c r="BK190"/>
  <c r="J187"/>
  <c r="BK181"/>
  <c r="BK177"/>
  <c r="J174"/>
  <c r="BK171"/>
  <c r="J168"/>
  <c r="J164"/>
  <c r="BK157"/>
  <c r="BK154"/>
  <c r="J150"/>
  <c r="J145"/>
  <c r="BK142"/>
  <c r="BK140"/>
  <c r="F39"/>
  <c i="3" r="BK161"/>
  <c r="BK151"/>
  <c r="J146"/>
  <c r="J173"/>
  <c r="J144"/>
  <c r="J175"/>
  <c r="BK138"/>
  <c i="4" r="J182"/>
  <c r="BK146"/>
  <c r="J129"/>
  <c r="J197"/>
  <c r="BK182"/>
  <c r="BK153"/>
  <c r="BK216"/>
  <c r="BK201"/>
  <c r="BK180"/>
  <c r="J130"/>
  <c r="BK191"/>
  <c r="BK174"/>
  <c r="J154"/>
  <c r="BK204"/>
  <c r="BK196"/>
  <c r="J180"/>
  <c r="J146"/>
  <c r="BK137"/>
  <c r="J204"/>
  <c r="BK197"/>
  <c r="J184"/>
  <c r="BK171"/>
  <c r="BK145"/>
  <c r="BK126"/>
  <c r="J169"/>
  <c r="BK149"/>
  <c r="BK132"/>
  <c i="5" r="BK152"/>
  <c r="BK129"/>
  <c r="BK139"/>
  <c r="J129"/>
  <c r="J143"/>
  <c r="J152"/>
  <c r="BK144"/>
  <c i="7" r="F37"/>
  <c i="1" r="BB102"/>
  <c i="2" l="1" r="T147"/>
  <c r="T179"/>
  <c r="P215"/>
  <c r="BK229"/>
  <c r="J229"/>
  <c r="J110"/>
  <c r="R236"/>
  <c r="R235"/>
  <c i="3" r="P131"/>
  <c r="T145"/>
  <c i="4" r="BK214"/>
  <c r="J214"/>
  <c r="J100"/>
  <c i="5" r="BK140"/>
  <c r="J140"/>
  <c r="J100"/>
  <c i="2" r="P136"/>
  <c r="BK165"/>
  <c r="J165"/>
  <c r="J102"/>
  <c r="BK175"/>
  <c r="J175"/>
  <c r="J103"/>
  <c r="T175"/>
  <c r="P203"/>
  <c r="P202"/>
  <c r="R215"/>
  <c r="P229"/>
  <c r="P236"/>
  <c r="P235"/>
  <c i="3" r="R145"/>
  <c r="P183"/>
  <c r="P182"/>
  <c i="4" r="R123"/>
  <c i="5" r="P123"/>
  <c i="2" r="BK136"/>
  <c r="J136"/>
  <c r="J100"/>
  <c r="R136"/>
  <c r="P165"/>
  <c r="BK179"/>
  <c r="J179"/>
  <c r="J104"/>
  <c r="BK203"/>
  <c r="J203"/>
  <c r="J106"/>
  <c r="BK207"/>
  <c r="J207"/>
  <c r="J107"/>
  <c r="T207"/>
  <c r="BK225"/>
  <c r="J225"/>
  <c r="J109"/>
  <c r="R229"/>
  <c r="T236"/>
  <c r="T235"/>
  <c i="3" r="T131"/>
  <c r="BK145"/>
  <c r="J145"/>
  <c r="J103"/>
  <c r="BK176"/>
  <c r="J176"/>
  <c r="J104"/>
  <c r="R183"/>
  <c r="R182"/>
  <c i="4" r="T123"/>
  <c r="T122"/>
  <c i="5" r="R136"/>
  <c i="2" r="BK147"/>
  <c r="J147"/>
  <c r="J101"/>
  <c r="R165"/>
  <c r="P175"/>
  <c r="R203"/>
  <c r="P207"/>
  <c r="P225"/>
  <c r="BK236"/>
  <c r="J236"/>
  <c r="J112"/>
  <c i="3" r="P145"/>
  <c r="BK183"/>
  <c r="J183"/>
  <c r="J107"/>
  <c i="4" r="BK123"/>
  <c r="J123"/>
  <c r="J99"/>
  <c r="T214"/>
  <c i="5" r="BK136"/>
  <c r="J136"/>
  <c r="J99"/>
  <c r="R140"/>
  <c i="2" r="R147"/>
  <c r="T165"/>
  <c r="R175"/>
  <c r="BK215"/>
  <c r="J215"/>
  <c r="J108"/>
  <c r="R225"/>
  <c i="3" r="R131"/>
  <c r="T140"/>
  <c r="T176"/>
  <c i="4" r="R214"/>
  <c i="5" r="R123"/>
  <c r="T140"/>
  <c i="2" r="T136"/>
  <c r="T135"/>
  <c r="P179"/>
  <c r="T203"/>
  <c r="R207"/>
  <c r="T225"/>
  <c i="3" r="BK140"/>
  <c r="J140"/>
  <c r="J101"/>
  <c r="R140"/>
  <c r="R130"/>
  <c r="R129"/>
  <c r="R176"/>
  <c i="4" r="P214"/>
  <c i="5" r="BK123"/>
  <c r="J123"/>
  <c r="J98"/>
  <c r="P136"/>
  <c r="T136"/>
  <c i="2" r="P147"/>
  <c r="R179"/>
  <c r="T215"/>
  <c r="T229"/>
  <c i="3" r="BK131"/>
  <c r="J131"/>
  <c r="J100"/>
  <c r="P140"/>
  <c r="P176"/>
  <c r="T183"/>
  <c r="T182"/>
  <c i="4" r="P123"/>
  <c r="P122"/>
  <c i="1" r="AU98"/>
  <c i="5" r="T123"/>
  <c r="P140"/>
  <c i="3" r="BK180"/>
  <c r="J180"/>
  <c r="J105"/>
  <c r="BK143"/>
  <c r="J143"/>
  <c r="J102"/>
  <c i="5" r="BK155"/>
  <c r="J155"/>
  <c r="J101"/>
  <c i="6" r="BK124"/>
  <c r="J124"/>
  <c r="J100"/>
  <c i="7" r="BK124"/>
  <c r="J124"/>
  <c r="J100"/>
  <c r="F94"/>
  <c r="J116"/>
  <c r="BF125"/>
  <c r="E110"/>
  <c i="6" r="E110"/>
  <c r="BF125"/>
  <c r="J91"/>
  <c r="F119"/>
  <c i="1" r="AZ101"/>
  <c i="5" r="BF124"/>
  <c r="BF139"/>
  <c r="BF149"/>
  <c r="BF152"/>
  <c r="BF153"/>
  <c r="BF156"/>
  <c r="J89"/>
  <c r="BF143"/>
  <c r="E85"/>
  <c r="BF125"/>
  <c r="BF130"/>
  <c r="BF134"/>
  <c r="F118"/>
  <c r="BF127"/>
  <c r="BF131"/>
  <c r="BF129"/>
  <c r="BF133"/>
  <c r="BF141"/>
  <c r="BF142"/>
  <c r="BF137"/>
  <c r="BF126"/>
  <c r="BF128"/>
  <c r="BF132"/>
  <c r="BF135"/>
  <c r="BF138"/>
  <c r="BF144"/>
  <c r="BF145"/>
  <c r="BF146"/>
  <c r="BF147"/>
  <c r="BF148"/>
  <c r="BF150"/>
  <c r="BF151"/>
  <c r="BF154"/>
  <c i="4" r="BF133"/>
  <c r="BF136"/>
  <c r="BF142"/>
  <c r="BF143"/>
  <c r="BF156"/>
  <c r="BF161"/>
  <c r="BF162"/>
  <c i="3" r="BK130"/>
  <c r="J130"/>
  <c r="J99"/>
  <c i="4" r="E85"/>
  <c r="BF125"/>
  <c r="BF131"/>
  <c r="BF134"/>
  <c r="BF138"/>
  <c r="BF144"/>
  <c r="BF147"/>
  <c r="BF155"/>
  <c r="BF159"/>
  <c r="BF160"/>
  <c r="BF172"/>
  <c r="BF175"/>
  <c r="BF176"/>
  <c r="BF180"/>
  <c r="BF182"/>
  <c r="BF192"/>
  <c r="BF193"/>
  <c r="BF197"/>
  <c r="BF198"/>
  <c r="BF199"/>
  <c r="BF212"/>
  <c r="BF215"/>
  <c r="F119"/>
  <c r="BF128"/>
  <c r="BF130"/>
  <c r="BF137"/>
  <c r="BF146"/>
  <c r="BF150"/>
  <c r="BF151"/>
  <c r="BF154"/>
  <c r="BF169"/>
  <c r="BF183"/>
  <c r="BF189"/>
  <c r="BF216"/>
  <c r="BF148"/>
  <c r="BF152"/>
  <c r="BF158"/>
  <c r="BF163"/>
  <c r="BF166"/>
  <c r="BF181"/>
  <c r="BF187"/>
  <c r="BF195"/>
  <c r="BF202"/>
  <c r="BF204"/>
  <c r="BF207"/>
  <c r="BF208"/>
  <c r="BF213"/>
  <c r="J116"/>
  <c r="BF153"/>
  <c r="BF157"/>
  <c r="BF164"/>
  <c r="BF174"/>
  <c r="BF184"/>
  <c r="BF196"/>
  <c r="BF201"/>
  <c r="BF217"/>
  <c r="BF124"/>
  <c r="BF126"/>
  <c r="BF127"/>
  <c r="BF129"/>
  <c r="BF132"/>
  <c r="BF135"/>
  <c r="BF139"/>
  <c r="BF140"/>
  <c r="BF141"/>
  <c r="BF165"/>
  <c r="BF167"/>
  <c r="BF168"/>
  <c r="BF170"/>
  <c r="BF171"/>
  <c r="BF173"/>
  <c r="BF177"/>
  <c r="BF188"/>
  <c r="BF191"/>
  <c r="BF194"/>
  <c r="BF203"/>
  <c r="BF205"/>
  <c r="BF206"/>
  <c r="BF211"/>
  <c r="BF185"/>
  <c r="BF186"/>
  <c r="BF190"/>
  <c r="BF145"/>
  <c r="BF149"/>
  <c r="BF178"/>
  <c r="BF179"/>
  <c r="BF200"/>
  <c r="BF209"/>
  <c r="BF210"/>
  <c r="BF218"/>
  <c r="BF219"/>
  <c i="3" r="E85"/>
  <c r="F94"/>
  <c r="BF133"/>
  <c r="BF134"/>
  <c r="BF135"/>
  <c i="2" r="BK235"/>
  <c r="J235"/>
  <c r="J111"/>
  <c i="3" r="BF154"/>
  <c r="BF158"/>
  <c r="BF160"/>
  <c r="BF162"/>
  <c r="BF163"/>
  <c r="BF164"/>
  <c r="BF171"/>
  <c r="BF148"/>
  <c r="BF155"/>
  <c r="BF161"/>
  <c r="BF170"/>
  <c r="BF138"/>
  <c r="BF142"/>
  <c r="BF159"/>
  <c r="J91"/>
  <c r="BF136"/>
  <c r="BF137"/>
  <c r="BF149"/>
  <c r="BF153"/>
  <c r="BF157"/>
  <c r="BF166"/>
  <c r="BF168"/>
  <c r="BF169"/>
  <c r="BF174"/>
  <c r="BF132"/>
  <c r="BF139"/>
  <c r="BF141"/>
  <c r="BF147"/>
  <c r="BF150"/>
  <c r="BF151"/>
  <c r="BF156"/>
  <c r="BF173"/>
  <c r="BF144"/>
  <c r="BF152"/>
  <c r="BF165"/>
  <c r="BF172"/>
  <c r="BF175"/>
  <c r="BF184"/>
  <c r="BF185"/>
  <c i="2" r="BK135"/>
  <c r="J135"/>
  <c r="J99"/>
  <c i="3" r="BF146"/>
  <c r="BF167"/>
  <c r="BF177"/>
  <c r="BF178"/>
  <c r="BF179"/>
  <c r="BF181"/>
  <c r="BF186"/>
  <c i="1" r="BB96"/>
  <c r="AZ96"/>
  <c r="AV96"/>
  <c r="BC96"/>
  <c i="2" r="E85"/>
  <c r="J91"/>
  <c r="F94"/>
  <c r="BF137"/>
  <c r="BF138"/>
  <c r="BF139"/>
  <c r="BF140"/>
  <c r="BF141"/>
  <c r="BF142"/>
  <c r="BF143"/>
  <c r="BF144"/>
  <c r="BF145"/>
  <c r="BF146"/>
  <c r="BF148"/>
  <c r="BF149"/>
  <c r="BF150"/>
  <c r="BF151"/>
  <c r="BF152"/>
  <c r="BF153"/>
  <c r="BF154"/>
  <c r="BF155"/>
  <c r="BF156"/>
  <c r="BF157"/>
  <c r="BF158"/>
  <c r="BF159"/>
  <c r="BF160"/>
  <c r="BF161"/>
  <c r="BF162"/>
  <c r="BF163"/>
  <c r="BF164"/>
  <c r="BF166"/>
  <c r="BF167"/>
  <c r="BF168"/>
  <c r="BF169"/>
  <c r="BF170"/>
  <c r="BF171"/>
  <c r="BF172"/>
  <c r="BF173"/>
  <c r="BF174"/>
  <c r="BF176"/>
  <c r="BF177"/>
  <c r="BF178"/>
  <c r="BF180"/>
  <c r="BF181"/>
  <c r="BF182"/>
  <c r="BF183"/>
  <c r="BF184"/>
  <c r="BF185"/>
  <c r="BF186"/>
  <c r="BF187"/>
  <c r="BF188"/>
  <c r="BF189"/>
  <c r="BF190"/>
  <c r="BF191"/>
  <c r="BF192"/>
  <c r="BF193"/>
  <c r="BF194"/>
  <c r="BF195"/>
  <c r="BF196"/>
  <c r="BF197"/>
  <c r="BF198"/>
  <c r="BF199"/>
  <c r="BF200"/>
  <c r="BF201"/>
  <c r="BF204"/>
  <c r="BF205"/>
  <c r="BF206"/>
  <c r="BF208"/>
  <c r="BF209"/>
  <c r="BF210"/>
  <c r="BF211"/>
  <c r="BF212"/>
  <c r="BF213"/>
  <c r="BF214"/>
  <c r="BF216"/>
  <c r="BF217"/>
  <c r="BF218"/>
  <c r="BF219"/>
  <c r="BF220"/>
  <c r="BF221"/>
  <c r="BF222"/>
  <c r="BF223"/>
  <c r="BF224"/>
  <c r="BF226"/>
  <c r="BF227"/>
  <c r="BF228"/>
  <c r="BF230"/>
  <c r="BF231"/>
  <c r="BF232"/>
  <c r="BF233"/>
  <c r="BF234"/>
  <c r="BF237"/>
  <c r="BF238"/>
  <c r="BF239"/>
  <c r="BF240"/>
  <c i="1" r="BD96"/>
  <c r="AU100"/>
  <c i="4" r="F35"/>
  <c i="1" r="AZ98"/>
  <c i="5" r="F37"/>
  <c i="1" r="BD99"/>
  <c i="5" r="F35"/>
  <c i="1" r="BB99"/>
  <c r="AS94"/>
  <c i="4" r="J35"/>
  <c i="1" r="AV98"/>
  <c i="5" r="F33"/>
  <c i="1" r="AZ99"/>
  <c i="3" r="J35"/>
  <c i="1" r="AV97"/>
  <c i="4" r="F39"/>
  <c i="1" r="BD98"/>
  <c r="BD100"/>
  <c i="7" r="J36"/>
  <c i="1" r="AW102"/>
  <c i="3" r="F39"/>
  <c i="1" r="BD97"/>
  <c i="4" r="F38"/>
  <c i="1" r="BC98"/>
  <c i="3" r="F37"/>
  <c i="1" r="BB97"/>
  <c i="6" r="J36"/>
  <c i="1" r="AW101"/>
  <c r="AT101"/>
  <c i="7" r="J35"/>
  <c i="1" r="AV102"/>
  <c i="3" r="F38"/>
  <c i="1" r="BC97"/>
  <c i="5" r="F36"/>
  <c i="1" r="BC99"/>
  <c i="5" r="J33"/>
  <c i="1" r="AV99"/>
  <c r="BC100"/>
  <c i="3" r="F35"/>
  <c i="1" r="AZ97"/>
  <c i="4" r="F37"/>
  <c i="1" r="BB98"/>
  <c r="BB100"/>
  <c r="AZ100"/>
  <c i="2" l="1" r="T202"/>
  <c r="T134"/>
  <c i="3" r="P130"/>
  <c r="P129"/>
  <c i="1" r="AU97"/>
  <c i="4" r="R122"/>
  <c i="3" r="T130"/>
  <c r="T129"/>
  <c i="5" r="P122"/>
  <c r="P121"/>
  <c i="1" r="AU99"/>
  <c i="2" r="R135"/>
  <c i="5" r="T122"/>
  <c r="T121"/>
  <c i="2" r="R202"/>
  <c i="5" r="R122"/>
  <c r="R121"/>
  <c i="2" r="P135"/>
  <c r="P134"/>
  <c i="1" r="AU96"/>
  <c i="4" r="BK122"/>
  <c r="J122"/>
  <c r="J98"/>
  <c i="5" r="BK122"/>
  <c r="J122"/>
  <c r="J97"/>
  <c i="6" r="BK123"/>
  <c r="J123"/>
  <c r="J99"/>
  <c i="2" r="BK202"/>
  <c r="J202"/>
  <c r="J105"/>
  <c i="3" r="BK182"/>
  <c r="J182"/>
  <c r="J106"/>
  <c i="7" r="BK123"/>
  <c r="J123"/>
  <c r="J99"/>
  <c i="3" r="BK129"/>
  <c r="J129"/>
  <c r="J98"/>
  <c i="2" r="BK134"/>
  <c r="J134"/>
  <c r="J36"/>
  <c i="1" r="AW96"/>
  <c r="AT96"/>
  <c i="6" r="F36"/>
  <c i="1" r="BA101"/>
  <c r="AY100"/>
  <c i="2" r="F36"/>
  <c i="1" r="BA96"/>
  <c i="5" r="F34"/>
  <c i="1" r="BA99"/>
  <c r="AT102"/>
  <c i="3" r="F36"/>
  <c i="1" r="BA97"/>
  <c r="BB95"/>
  <c r="AX95"/>
  <c r="BD95"/>
  <c i="4" r="F36"/>
  <c i="1" r="BA98"/>
  <c i="7" r="F36"/>
  <c i="1" r="BA102"/>
  <c i="2" r="J32"/>
  <c i="1" r="AG96"/>
  <c i="4" r="J36"/>
  <c i="1" r="AW98"/>
  <c r="AT98"/>
  <c r="AX100"/>
  <c i="3" r="J36"/>
  <c i="1" r="AW97"/>
  <c r="AT97"/>
  <c r="AZ95"/>
  <c r="AV95"/>
  <c r="BC95"/>
  <c r="AY95"/>
  <c i="4" r="J32"/>
  <c i="1" r="AG98"/>
  <c i="5" r="J34"/>
  <c i="1" r="AW99"/>
  <c r="AT99"/>
  <c r="AV100"/>
  <c i="2" l="1" r="R134"/>
  <c i="5" r="BK121"/>
  <c r="J121"/>
  <c r="J96"/>
  <c i="6" r="BK122"/>
  <c r="J122"/>
  <c r="J98"/>
  <c i="7" r="BK122"/>
  <c r="J122"/>
  <c r="J98"/>
  <c i="1" r="AN98"/>
  <c i="4" r="J41"/>
  <c i="1" r="AN96"/>
  <c i="2" r="J98"/>
  <c r="J41"/>
  <c i="1" r="AZ94"/>
  <c r="W29"/>
  <c r="AU95"/>
  <c r="AU94"/>
  <c r="BA100"/>
  <c r="AW100"/>
  <c r="AT100"/>
  <c r="BA95"/>
  <c r="AW95"/>
  <c r="AT95"/>
  <c r="BD94"/>
  <c r="W33"/>
  <c i="3" r="J32"/>
  <c i="1" r="AG97"/>
  <c r="AN97"/>
  <c r="BB94"/>
  <c r="W31"/>
  <c r="BC94"/>
  <c r="W32"/>
  <c i="3" l="1" r="J41"/>
  <c i="7" r="J32"/>
  <c i="1" r="AG102"/>
  <c i="5" r="J30"/>
  <c i="1" r="AG99"/>
  <c r="AN99"/>
  <c i="6" r="J32"/>
  <c r="J41"/>
  <c i="1" r="AG95"/>
  <c r="AX94"/>
  <c r="AV94"/>
  <c r="AK29"/>
  <c r="AY94"/>
  <c r="BA94"/>
  <c r="W30"/>
  <c l="1" r="AG101"/>
  <c r="AN101"/>
  <c i="7" r="J41"/>
  <c i="5" r="J39"/>
  <c i="1" r="AN95"/>
  <c r="AN102"/>
  <c r="AW94"/>
  <c r="AK30"/>
  <c l="1" r="AG100"/>
  <c r="AG94"/>
  <c r="AK26"/>
  <c r="AT94"/>
  <c r="AN94"/>
  <c l="1" r="AN100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<sst xmlns="http://schemas.openxmlformats.org/spreadsheetml/2006/main">
  <si>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</si>
  <si>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</si>
  <si>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</si>
  <si>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</si>
  <si>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{a09970df-c03a-43f0-bd7f-975490fe69f1}</t>
  </si>
  <si>
    <t xml:space="preserve">&gt;&gt;  skryté stĺpce  &lt;&lt;</t>
  </si>
  <si>
    <t>0,01</t>
  </si>
  <si>
    <t>20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</si>
  <si>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</si>
  <si>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</si>
  <si>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</si>
  <si>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</si>
  <si>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</si>
  <si>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034-2022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</si>
  <si>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</si>
  <si>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</si>
  <si>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Prístavba a stavebné úpravy kravína K 174 - Partizánska Lupča</t>
  </si>
  <si>
    <t>JKSO:</t>
  </si>
  <si>
    <t>KS:</t>
  </si>
  <si>
    <t>Miesto:</t>
  </si>
  <si>
    <t>Hospodársky dvor Partizánska Lupča</t>
  </si>
  <si>
    <t>Dátum:</t>
  </si>
  <si>
    <t>29. 4. 2022</t>
  </si>
  <si>
    <t>Objednávateľ:</t>
  </si>
  <si>
    <t>IČO:</t>
  </si>
  <si>
    <t xml:space="preserve"> </t>
  </si>
  <si>
    <t>IČ DPH:</t>
  </si>
  <si>
    <t>Zhotoviteľ:</t>
  </si>
  <si>
    <t>Vyplň údaj</t>
  </si>
  <si>
    <t>Projektant:</t>
  </si>
  <si>
    <t>AGROKONTAKT</t>
  </si>
  <si>
    <t>True</t>
  </si>
  <si>
    <t>Spracovateľ:</t>
  </si>
  <si>
    <t>Ing. Jacková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</si>
  <si>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</si>
  <si>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</si>
  <si>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</si>
  <si>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</si>
  <si>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</si>
  <si>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</si>
  <si>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</si>
  <si>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</si>
  <si>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</si>
  <si>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</si>
  <si>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</si>
  <si>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</si>
  <si>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</si>
  <si>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</si>
  <si>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</si>
  <si>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</si>
  <si>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</si>
  <si>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</si>
  <si>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</si>
  <si>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</si>
  <si>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</si>
  <si>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</si>
  <si>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</si>
  <si>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</si>
  <si>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</si>
  <si>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</si>
  <si>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</si>
  <si>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</si>
  <si>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</si>
  <si>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</si>
  <si>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</si>
  <si>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</si>
  <si>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</si>
  <si>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</si>
  <si>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</si>
  <si>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</si>
  <si>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</si>
  <si>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</si>
  <si>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</si>
  <si>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</si>
  <si>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</si>
  <si>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</si>
  <si>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</si>
  <si>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</si>
  <si>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</si>
  <si>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01</t>
  </si>
  <si>
    <t>Prístavba a stavené úpravy kravína K174</t>
  </si>
  <si>
    <t>STA</t>
  </si>
  <si>
    <t>1</t>
  </si>
  <si>
    <t>{0c8fb7db-958c-46a9-bb80-f510b1cd17bf}</t>
  </si>
  <si>
    <t>/</t>
  </si>
  <si>
    <t>Architektúra</t>
  </si>
  <si>
    <t>Časť</t>
  </si>
  <si>
    <t>2</t>
  </si>
  <si>
    <t>{b33df554-2eb6-40f8-bf86-b635c2e624e3}</t>
  </si>
  <si>
    <t>SO 01.1</t>
  </si>
  <si>
    <t>Zdravotechnika</t>
  </si>
  <si>
    <t>{7f8fb9ab-adc0-4d3b-ab30-27364ac6aa04}</t>
  </si>
  <si>
    <t>SO 01.2</t>
  </si>
  <si>
    <t>Elektroinštalácia</t>
  </si>
  <si>
    <t>{97064e5d-5932-41ec-abc5-ab5f28dba26f}</t>
  </si>
  <si>
    <t>SO 03.</t>
  </si>
  <si>
    <t>Kanalizačné prípojky, ŽB žumpa 11,5 m3</t>
  </si>
  <si>
    <t>{6ae2b2d7-c36e-4b12-aafd-73ed55c97a59}</t>
  </si>
  <si>
    <t>PS 01.</t>
  </si>
  <si>
    <t>Výrobné zariadenia</t>
  </si>
  <si>
    <t>{938e0c4e-8a10-42ea-8115-91841f6a1071}</t>
  </si>
  <si>
    <t>PS 01.1</t>
  </si>
  <si>
    <t>Kŕmenie, napájanie dojníc</t>
  </si>
  <si>
    <t>{07087c0c-cd0c-4711-b3cf-7c55865a4b9b}</t>
  </si>
  <si>
    <t>PS 01.2</t>
  </si>
  <si>
    <t>Ustajnenie dojníc</t>
  </si>
  <si>
    <t>{176c3288-bbc7-4f4d-9be9-544b1f509123}</t>
  </si>
  <si>
    <t>KRYCÍ LIST ROZPOČTU</t>
  </si>
  <si>
    <t>Objekt:</t>
  </si>
  <si>
    <t>SO 01 - Prístavba a stavené úpravy kravína K174</t>
  </si>
  <si>
    <t>Časť:</t>
  </si>
  <si>
    <t>SO 01 - Architektúra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</si>
  <si>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</si>
  <si>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</si>
  <si>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</si>
  <si>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</si>
  <si>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</si>
  <si>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</si>
  <si>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</si>
  <si>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</si>
  <si>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</si>
  <si>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</si>
  <si>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</si>
  <si>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>PSV - Práce a dodávky PSV</t>
  </si>
  <si>
    <t xml:space="preserve">    711 - Izolácie proti vode a vlhkosti</t>
  </si>
  <si>
    <t xml:space="preserve">    762 - Konštrukcie tesárske</t>
  </si>
  <si>
    <t xml:space="preserve">    764 - Konštrukcie klampiarske</t>
  </si>
  <si>
    <t xml:space="preserve">    766 - Konštrukcie stolárske</t>
  </si>
  <si>
    <t xml:space="preserve">    767 - Konštrukcie doplnkové kovové</t>
  </si>
  <si>
    <t>M - Práce a dodávky M</t>
  </si>
  <si>
    <t xml:space="preserve">    43-M - Montáž oceľových konštrukcií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</si>
  <si>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</si>
  <si>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</si>
  <si>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</si>
  <si>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</si>
  <si>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</si>
  <si>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</si>
  <si>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</si>
  <si>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</si>
  <si>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</si>
  <si>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</si>
  <si>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</si>
  <si>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</si>
  <si>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</si>
  <si>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</si>
  <si>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</si>
  <si>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</si>
  <si>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</si>
  <si>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131201102</t>
  </si>
  <si>
    <t>Výkop nezapaženej jamy v hornine 3, nad 100 do 1000 m3</t>
  </si>
  <si>
    <t>m3</t>
  </si>
  <si>
    <t>4</t>
  </si>
  <si>
    <t>1034984945</t>
  </si>
  <si>
    <t>131201109</t>
  </si>
  <si>
    <t>Hĺbenie nezapažených jám a zárezov. Príplatok za lepivosť horniny 3</t>
  </si>
  <si>
    <t>1214459953</t>
  </si>
  <si>
    <t>3</t>
  </si>
  <si>
    <t>132201101</t>
  </si>
  <si>
    <t>Výkop ryhy do šírky 600 mm v horn.3 do 100 m3</t>
  </si>
  <si>
    <t>-1481968364</t>
  </si>
  <si>
    <t>132201109</t>
  </si>
  <si>
    <t>Príplatok k cene za lepivosť pri hĺbení rýh šírky do 600 mm zapažených i nezapažených s urovnaním dna v hornine 3</t>
  </si>
  <si>
    <t>-1409156951</t>
  </si>
  <si>
    <t>5</t>
  </si>
  <si>
    <t>162201101</t>
  </si>
  <si>
    <t>Vodorovné premiestnenie výkopku z horniny 1-4 do 20m</t>
  </si>
  <si>
    <t>229339831</t>
  </si>
  <si>
    <t>6</t>
  </si>
  <si>
    <t>162501102</t>
  </si>
  <si>
    <t>Vodorovné premiestnenie výkopku po spevnenej ceste z horniny tr.1-4, do 100 m3 na vzdialenosť do 3000 m</t>
  </si>
  <si>
    <t>615814098</t>
  </si>
  <si>
    <t>7</t>
  </si>
  <si>
    <t>162501105</t>
  </si>
  <si>
    <t>Vodorovné premiestnenie výkopku po spevnenej ceste z horniny tr.1-4, do 100 m3, príplatok k cene za každých ďalšich a začatých 1000 m</t>
  </si>
  <si>
    <t>384114319</t>
  </si>
  <si>
    <t>8</t>
  </si>
  <si>
    <t>171201202</t>
  </si>
  <si>
    <t>Uloženie sypaniny na skládky nad 100 do 1000 m3</t>
  </si>
  <si>
    <t>-870735092</t>
  </si>
  <si>
    <t>9</t>
  </si>
  <si>
    <t>171209002</t>
  </si>
  <si>
    <t>Poplatok za skladovanie - zemina a kamenivo (17 05) ostatné</t>
  </si>
  <si>
    <t>t</t>
  </si>
  <si>
    <t>1575578925</t>
  </si>
  <si>
    <t>10</t>
  </si>
  <si>
    <t>175101202</t>
  </si>
  <si>
    <t>Obsyp objektov sypaninou z vhodných hornín 1 až 4 s prehodením sypaniny</t>
  </si>
  <si>
    <t>1872558397</t>
  </si>
  <si>
    <t>Zakladanie</t>
  </si>
  <si>
    <t>11</t>
  </si>
  <si>
    <t>215901101</t>
  </si>
  <si>
    <t>Zhutnenie podložia z rastlej horniny 1 až 4 pod násypy, z hornina súdržných do 92 % PS a nesúdržných</t>
  </si>
  <si>
    <t>m2</t>
  </si>
  <si>
    <t>-1018513981</t>
  </si>
  <si>
    <t>12</t>
  </si>
  <si>
    <t>271533001</t>
  </si>
  <si>
    <t xml:space="preserve">Násyp pod základové  konštrukcie so zhutnením z  kameniva hrubého drveného fr.32-63 mm</t>
  </si>
  <si>
    <t>-907221225</t>
  </si>
  <si>
    <t>13</t>
  </si>
  <si>
    <t>273321721</t>
  </si>
  <si>
    <t xml:space="preserve">Betónovanie  základových dosiek, betón železový (bez výstuže)</t>
  </si>
  <si>
    <t>1389009211</t>
  </si>
  <si>
    <t>14</t>
  </si>
  <si>
    <t>M</t>
  </si>
  <si>
    <t>589340000101</t>
  </si>
  <si>
    <t>Betón STN EN 206-1-C25/30 vodostavebný</t>
  </si>
  <si>
    <t>-136715734</t>
  </si>
  <si>
    <t>15</t>
  </si>
  <si>
    <t>589310005501</t>
  </si>
  <si>
    <t>Betón STN EN 206-1-C 25/30</t>
  </si>
  <si>
    <t>-1649464024</t>
  </si>
  <si>
    <t>16</t>
  </si>
  <si>
    <t>589310001901</t>
  </si>
  <si>
    <t>Betón STN EN 206-1-C 12/15 - podkladný betón</t>
  </si>
  <si>
    <t>-336120553</t>
  </si>
  <si>
    <t>17</t>
  </si>
  <si>
    <t>273351215</t>
  </si>
  <si>
    <t>Debnenie stien základových dosiek, zhotovenie-dielce</t>
  </si>
  <si>
    <t>1779657467</t>
  </si>
  <si>
    <t>18</t>
  </si>
  <si>
    <t>273351216</t>
  </si>
  <si>
    <t>Debnenie stien základových dosiek, odstránenie-dielce</t>
  </si>
  <si>
    <t>-693563984</t>
  </si>
  <si>
    <t>19</t>
  </si>
  <si>
    <t>273362021</t>
  </si>
  <si>
    <t>Výstuž základových dosiek zo zvár. sietí KARI</t>
  </si>
  <si>
    <t>985236954</t>
  </si>
  <si>
    <t>274321311</t>
  </si>
  <si>
    <t>Betón základových pásov, železový (bez výstuže), tr. C 16/20</t>
  </si>
  <si>
    <t>105009231</t>
  </si>
  <si>
    <t>21</t>
  </si>
  <si>
    <t>274321312</t>
  </si>
  <si>
    <t>Betón základových pásov, železový (bez výstuže), tr. C 20/25</t>
  </si>
  <si>
    <t>-1954429478</t>
  </si>
  <si>
    <t>22</t>
  </si>
  <si>
    <t>274361821</t>
  </si>
  <si>
    <t>Výstuž základových pásov z ocele 10505</t>
  </si>
  <si>
    <t>1454222216</t>
  </si>
  <si>
    <t>23</t>
  </si>
  <si>
    <t>275321311</t>
  </si>
  <si>
    <t>Betón základových pätiek, železový (bez výstuže), tr. C 16/20</t>
  </si>
  <si>
    <t>1506194808</t>
  </si>
  <si>
    <t>24</t>
  </si>
  <si>
    <t>275321312</t>
  </si>
  <si>
    <t>Betón základových pätiek, železový (bez výstuže), tr. C 20/25</t>
  </si>
  <si>
    <t>285273468</t>
  </si>
  <si>
    <t>25</t>
  </si>
  <si>
    <t>275351215</t>
  </si>
  <si>
    <t>Debnenie stien základových pätiek, zhotovenie-dielce</t>
  </si>
  <si>
    <t>-1881844168</t>
  </si>
  <si>
    <t>26</t>
  </si>
  <si>
    <t>275351216</t>
  </si>
  <si>
    <t>Debnenie stien základovýcb pätiek, odstránenie-dielce</t>
  </si>
  <si>
    <t>-76328115</t>
  </si>
  <si>
    <t>27</t>
  </si>
  <si>
    <t>275361821</t>
  </si>
  <si>
    <t>Výstuž základových pätiek z ocele 10505</t>
  </si>
  <si>
    <t>-181811213</t>
  </si>
  <si>
    <t>Zvislé a kompletné konštrukcie</t>
  </si>
  <si>
    <t>28</t>
  </si>
  <si>
    <t>311321315</t>
  </si>
  <si>
    <t>Betón nadzákladových múrov, železový (bez výstuže) tr. C 20/25</t>
  </si>
  <si>
    <t>888144708</t>
  </si>
  <si>
    <t>29</t>
  </si>
  <si>
    <t>311321822</t>
  </si>
  <si>
    <t>Príplatok za pohľadový betón nadzákladových múrov triedy SB 2</t>
  </si>
  <si>
    <t>-248415170</t>
  </si>
  <si>
    <t>30</t>
  </si>
  <si>
    <t>311351101</t>
  </si>
  <si>
    <t>Debnenie nadzákladových múrov jednostranné, zhotovenie-dielce</t>
  </si>
  <si>
    <t>1180375573</t>
  </si>
  <si>
    <t>31</t>
  </si>
  <si>
    <t>311351102</t>
  </si>
  <si>
    <t xml:space="preserve">Debnenie nadzákladových múrov  jednostranné, odstránenie-dielce</t>
  </si>
  <si>
    <t>-380758607</t>
  </si>
  <si>
    <t>32</t>
  </si>
  <si>
    <t>245640001401</t>
  </si>
  <si>
    <t>Prísada do betónu napr. BETOCRETE C17</t>
  </si>
  <si>
    <t>kg</t>
  </si>
  <si>
    <t>1104185543</t>
  </si>
  <si>
    <t>33</t>
  </si>
  <si>
    <t>311361821</t>
  </si>
  <si>
    <t>Výstuž nadzákladových múrov 10505</t>
  </si>
  <si>
    <t>1812304888</t>
  </si>
  <si>
    <t>34</t>
  </si>
  <si>
    <t>311362021</t>
  </si>
  <si>
    <t>Výstuž nadzákladových múrov, stien a priečok zo zváraných sietí KARI</t>
  </si>
  <si>
    <t>-1472025064</t>
  </si>
  <si>
    <t>35</t>
  </si>
  <si>
    <t>317121102</t>
  </si>
  <si>
    <t>Montáž prefabrikovaného prekladu pre svetlosť otvoru nad 1050 do 1800 mm</t>
  </si>
  <si>
    <t>ks</t>
  </si>
  <si>
    <t>-1284870906</t>
  </si>
  <si>
    <t>36</t>
  </si>
  <si>
    <t>593210002601</t>
  </si>
  <si>
    <t>Preklad železobetónový 120/14/14 V, lxšxv 1200x140x140 mm</t>
  </si>
  <si>
    <t>-2097700359</t>
  </si>
  <si>
    <t>Úpravy povrchov, podlahy, osadenie</t>
  </si>
  <si>
    <t>37</t>
  </si>
  <si>
    <t>622460121</t>
  </si>
  <si>
    <t>Príprava vonkajšieho podkladu stien penetráciou základnou</t>
  </si>
  <si>
    <t>1582503004</t>
  </si>
  <si>
    <t>38</t>
  </si>
  <si>
    <t>622460245</t>
  </si>
  <si>
    <t>Vonkajšia omietka stien vápennocementová jadrová (hrubá), hr. 30 mm</t>
  </si>
  <si>
    <t>-1279194015</t>
  </si>
  <si>
    <t>39</t>
  </si>
  <si>
    <t>622481119</t>
  </si>
  <si>
    <t>Potiahnutie vonkajších stien sklotextílnou mriežkou s celoplošným prilepením</t>
  </si>
  <si>
    <t>-617783397</t>
  </si>
  <si>
    <t>Ostatné konštrukcie a práce-búranie</t>
  </si>
  <si>
    <t>40</t>
  </si>
  <si>
    <t>916932122</t>
  </si>
  <si>
    <t>Osadenie a dodávka odvodňovacieho polymérbetónového žľabu napr. typ EH 80</t>
  </si>
  <si>
    <t>1828935807</t>
  </si>
  <si>
    <t>41</t>
  </si>
  <si>
    <t>916932150</t>
  </si>
  <si>
    <t>Dodávka a osadenie protiprievanovej tkaniny šírky 2,5m</t>
  </si>
  <si>
    <t>1664697032</t>
  </si>
  <si>
    <t>42</t>
  </si>
  <si>
    <t>916932151</t>
  </si>
  <si>
    <t>Dodávka a osadenie rozvádzača pre centrálne ovládenie plachiet pre 4 bočné systémy</t>
  </si>
  <si>
    <t>-949301127</t>
  </si>
  <si>
    <t>43</t>
  </si>
  <si>
    <t>916932152</t>
  </si>
  <si>
    <t>Dodávka a osadenie ukončovacích ochranných krytov výšky do 3 m</t>
  </si>
  <si>
    <t>-168541611</t>
  </si>
  <si>
    <t>44</t>
  </si>
  <si>
    <t>916932153</t>
  </si>
  <si>
    <t>Dodávka a osadenie ukončovacích ochranných krytov výšky do 2 m</t>
  </si>
  <si>
    <t>1970383423</t>
  </si>
  <si>
    <t>45</t>
  </si>
  <si>
    <t>916932154</t>
  </si>
  <si>
    <t>Dodávka a osadenie rolovacej steny elektrickej s hornou lištou BVS výška steny do 2m</t>
  </si>
  <si>
    <t>m</t>
  </si>
  <si>
    <t>1866783070</t>
  </si>
  <si>
    <t>46</t>
  </si>
  <si>
    <t>916932155</t>
  </si>
  <si>
    <t>Dodávka a osadenie rolovacej steny elektrickej s hornou lištou BVS výška steny do 3m</t>
  </si>
  <si>
    <t>-661212928</t>
  </si>
  <si>
    <t>47</t>
  </si>
  <si>
    <t>916932156</t>
  </si>
  <si>
    <t xml:space="preserve">Dodávka a osadenie elektrických rolovacej vrát so zastrešením  š/v 3100/3200 mm</t>
  </si>
  <si>
    <t>-338104083</t>
  </si>
  <si>
    <t>48</t>
  </si>
  <si>
    <t>916932157</t>
  </si>
  <si>
    <t xml:space="preserve">Dodávka a osadenie elektrických rolovacej vrát so zastrešením  š/v 3000/3200 mm</t>
  </si>
  <si>
    <t>-703713810</t>
  </si>
  <si>
    <t>49</t>
  </si>
  <si>
    <t>916932158</t>
  </si>
  <si>
    <t xml:space="preserve">Dodávka a osadenie elektrických rolovacej vrát so zastrešením  š/v 5000/3400 mm</t>
  </si>
  <si>
    <t>-705153122</t>
  </si>
  <si>
    <t>50</t>
  </si>
  <si>
    <t>916932159</t>
  </si>
  <si>
    <t xml:space="preserve">Dodávka a osadenie elektrických rolovacej vrát so zastrešením  š/v 4500/3400 mm</t>
  </si>
  <si>
    <t>-1896346685</t>
  </si>
  <si>
    <t>51</t>
  </si>
  <si>
    <t>916932160</t>
  </si>
  <si>
    <t xml:space="preserve">Dodávka a osadenie elektrických rolovacej vrát so zastrešením  š/v 3200/3200 mm</t>
  </si>
  <si>
    <t>723765847</t>
  </si>
  <si>
    <t>52</t>
  </si>
  <si>
    <t>916932161</t>
  </si>
  <si>
    <t xml:space="preserve">Dodávka a osadenie elektrických rolovacej vrát so zastrešením  š/v 2800/2600 mm</t>
  </si>
  <si>
    <t>-1633520883</t>
  </si>
  <si>
    <t>53</t>
  </si>
  <si>
    <t>916932162</t>
  </si>
  <si>
    <t xml:space="preserve">Dodávka a osadenie elektrických rolovacej vrát so zastrešením  š/v 2700/2600 mm</t>
  </si>
  <si>
    <t>1515225398</t>
  </si>
  <si>
    <t>54</t>
  </si>
  <si>
    <t>916932163</t>
  </si>
  <si>
    <t>Dodávka a osadenie drevená výdreva pre osadenie rolovacích stien</t>
  </si>
  <si>
    <t>kpl</t>
  </si>
  <si>
    <t>294896885</t>
  </si>
  <si>
    <t>55</t>
  </si>
  <si>
    <t>916932164</t>
  </si>
  <si>
    <t xml:space="preserve">Dodávka a montáž kotviacich prvkov </t>
  </si>
  <si>
    <t>433881371</t>
  </si>
  <si>
    <t>56</t>
  </si>
  <si>
    <t>916932165</t>
  </si>
  <si>
    <t>Dodávka a montáž liatinovej mreže 500x500 vrátane rámu</t>
  </si>
  <si>
    <t>-1194365958</t>
  </si>
  <si>
    <t>57</t>
  </si>
  <si>
    <t>916932166</t>
  </si>
  <si>
    <t xml:space="preserve">Úprava sveklíkov </t>
  </si>
  <si>
    <t>-1185816285</t>
  </si>
  <si>
    <t>58</t>
  </si>
  <si>
    <t>916932167</t>
  </si>
  <si>
    <t>Úprava spevnených plôch západná strana cca 595m2</t>
  </si>
  <si>
    <t>-312360203</t>
  </si>
  <si>
    <t>59</t>
  </si>
  <si>
    <t>941955003</t>
  </si>
  <si>
    <t>Lešenie ľahké pracovné pomocné s výškou lešeňovej podlahy nad 1,90 do 2,50 m</t>
  </si>
  <si>
    <t>-621421623</t>
  </si>
  <si>
    <t>60</t>
  </si>
  <si>
    <t>952901221</t>
  </si>
  <si>
    <t>Vyčistenie budov priemyselných objektov akejkoľvek výšky</t>
  </si>
  <si>
    <t>270845262</t>
  </si>
  <si>
    <t>61</t>
  </si>
  <si>
    <t>975074140</t>
  </si>
  <si>
    <t>Podchytenie rámov betónovej stropnej konštrukcie</t>
  </si>
  <si>
    <t>1917498959</t>
  </si>
  <si>
    <t>PSV</t>
  </si>
  <si>
    <t>Práce a dodávky PSV</t>
  </si>
  <si>
    <t>711</t>
  </si>
  <si>
    <t>Izolácie proti vode a vlhkosti</t>
  </si>
  <si>
    <t>62</t>
  </si>
  <si>
    <t>711141559</t>
  </si>
  <si>
    <t xml:space="preserve">Zhotovenie  izolácie proti zemnej vlhkosti a tlakovej vode vodorovná NAIP pritavením</t>
  </si>
  <si>
    <t>609513486</t>
  </si>
  <si>
    <t>63</t>
  </si>
  <si>
    <t>283220000200</t>
  </si>
  <si>
    <t>Hydroizolačná fólia PVC-P FATRAFOL 803, hr. 1 mm, š. 1,3 m, izolácia základov proti vlhkosti, tlakovej vode, radónu,farba hnedá, FATRA IZOLFA</t>
  </si>
  <si>
    <t>1188068054</t>
  </si>
  <si>
    <t>64</t>
  </si>
  <si>
    <t>998711101</t>
  </si>
  <si>
    <t>Presun hmôt pre izoláciu proti vode v objektoch výšky do 6 m</t>
  </si>
  <si>
    <t>-675907156</t>
  </si>
  <si>
    <t>762</t>
  </si>
  <si>
    <t>Konštrukcie tesárske</t>
  </si>
  <si>
    <t>65</t>
  </si>
  <si>
    <t>762795001</t>
  </si>
  <si>
    <t>Hranoly 60x80mm vrátene náterov</t>
  </si>
  <si>
    <t>169023556</t>
  </si>
  <si>
    <t>66</t>
  </si>
  <si>
    <t>762795002</t>
  </si>
  <si>
    <t>Hranoly 100x60mm vrátane náterov - odvetranie pultovej strechy - rám</t>
  </si>
  <si>
    <t>1982142888</t>
  </si>
  <si>
    <t>67</t>
  </si>
  <si>
    <t>762795003</t>
  </si>
  <si>
    <t>Hranoly 100x100mm vrátane náterov na ukotvenie dreveného obkladu a protiprievanovej siete</t>
  </si>
  <si>
    <t>-1831014973</t>
  </si>
  <si>
    <t>68</t>
  </si>
  <si>
    <t>762795004</t>
  </si>
  <si>
    <t>Hranoly 60x60mm vrátane náterov na protiprievan. siete okenných otvorov</t>
  </si>
  <si>
    <t>-7994324</t>
  </si>
  <si>
    <t>69</t>
  </si>
  <si>
    <t>762795005</t>
  </si>
  <si>
    <t>Rezivo - preháňacie uličky vrátane náterov, dodávka a montáž</t>
  </si>
  <si>
    <t>-85432877</t>
  </si>
  <si>
    <t>70</t>
  </si>
  <si>
    <t>767316300</t>
  </si>
  <si>
    <t>Montáž a dodávka polykarbonátovej lišty - odvetranie v pultovej streche</t>
  </si>
  <si>
    <t>-317347961</t>
  </si>
  <si>
    <t>71</t>
  </si>
  <si>
    <t>998762102</t>
  </si>
  <si>
    <t>Presun hmôt pre konštrukcie tesárske v objektoch výšky do 12 m</t>
  </si>
  <si>
    <t>536223349</t>
  </si>
  <si>
    <t>764</t>
  </si>
  <si>
    <t>Konštrukcie klampiarske</t>
  </si>
  <si>
    <t>72</t>
  </si>
  <si>
    <t>764310015</t>
  </si>
  <si>
    <t xml:space="preserve">Trapéz plech  250/40  vo farbe panelov</t>
  </si>
  <si>
    <t>1008752406</t>
  </si>
  <si>
    <t>73</t>
  </si>
  <si>
    <t>764327235</t>
  </si>
  <si>
    <t>Oplechovanie z poplastovaného plechu hr. 0,6mm - odkvapov, štítov r.š. 130mm</t>
  </si>
  <si>
    <t>1651306479</t>
  </si>
  <si>
    <t>74</t>
  </si>
  <si>
    <t>764327236</t>
  </si>
  <si>
    <t>Oplechovanie z poplastovaného plechu hr. 0,6mm - štítov r.š. 380mm</t>
  </si>
  <si>
    <t>-1276660791</t>
  </si>
  <si>
    <t>75</t>
  </si>
  <si>
    <t>764327237</t>
  </si>
  <si>
    <t>Oplechovanie z poplastovaného plechu hr. 0,6mm - styk strechy a steny r.š. 460mm</t>
  </si>
  <si>
    <t>-483898377</t>
  </si>
  <si>
    <t>76</t>
  </si>
  <si>
    <t>764327238</t>
  </si>
  <si>
    <t>Oplechovanie z poplastovaného plechu hr. 0,6mm - štítov r.š. 840mm</t>
  </si>
  <si>
    <t>965429366</t>
  </si>
  <si>
    <t>77</t>
  </si>
  <si>
    <t>764352429</t>
  </si>
  <si>
    <t>Žľaby z pozinkovaného farbeného PZf plechu, pododkvapové polkruhové r.š. 400 mm</t>
  </si>
  <si>
    <t>1360593368</t>
  </si>
  <si>
    <t>78</t>
  </si>
  <si>
    <t>764359413</t>
  </si>
  <si>
    <t>Kotlík kónický z pozinkovaného farbeného PZf plechu, pre rúry s priemerom od 125 do 150 mm</t>
  </si>
  <si>
    <t>157066771</t>
  </si>
  <si>
    <t>79</t>
  </si>
  <si>
    <t>764454455</t>
  </si>
  <si>
    <t>Zvodové rúry z pozinkovaného farbeného PZf plechu, kruhové priemer 150 mm</t>
  </si>
  <si>
    <t>-154045500</t>
  </si>
  <si>
    <t>80</t>
  </si>
  <si>
    <t>998764101</t>
  </si>
  <si>
    <t>Presun hmôt pre konštrukcie klampiarske v objektoch výšky do 6 m</t>
  </si>
  <si>
    <t>1038877151</t>
  </si>
  <si>
    <t>766</t>
  </si>
  <si>
    <t>Konštrukcie stolárske</t>
  </si>
  <si>
    <t>81</t>
  </si>
  <si>
    <t>766414125</t>
  </si>
  <si>
    <t>Montáž oblož. štítových stien</t>
  </si>
  <si>
    <t>2017696732</t>
  </si>
  <si>
    <t>82</t>
  </si>
  <si>
    <t>605450000201</t>
  </si>
  <si>
    <t>Obklad drevený štítových stien prekladanými doskami vrátane náterov</t>
  </si>
  <si>
    <t>945319109</t>
  </si>
  <si>
    <t>83</t>
  </si>
  <si>
    <t>998766101</t>
  </si>
  <si>
    <t>Presun hmot pre konštrukcie stolárske v objektoch výšky do 6 m</t>
  </si>
  <si>
    <t>-1808515776</t>
  </si>
  <si>
    <t>767</t>
  </si>
  <si>
    <t>Konštrukcie doplnkové kovové</t>
  </si>
  <si>
    <t>84</t>
  </si>
  <si>
    <t>767397101</t>
  </si>
  <si>
    <t>Montáž strešných sendvičových panelov s viditeľným spojom na OK, hrúbky do 80 mm</t>
  </si>
  <si>
    <t>-984960861</t>
  </si>
  <si>
    <t>85</t>
  </si>
  <si>
    <t>553260001501</t>
  </si>
  <si>
    <t>Panel sendvičový napr. Agropanel 60 mm, plech-PUR- sklolaminát, barva RAL</t>
  </si>
  <si>
    <t>45396973</t>
  </si>
  <si>
    <t>86</t>
  </si>
  <si>
    <t>553240002101</t>
  </si>
  <si>
    <t xml:space="preserve">Panel presvetľovací </t>
  </si>
  <si>
    <t>-1176608437</t>
  </si>
  <si>
    <t>87</t>
  </si>
  <si>
    <t>767397201</t>
  </si>
  <si>
    <t>Kotvenie strešných panelov (šróby, kotvy,...)</t>
  </si>
  <si>
    <t>1272255389</t>
  </si>
  <si>
    <t>88</t>
  </si>
  <si>
    <t>998767101</t>
  </si>
  <si>
    <t>Presun hmôt pre kovové stavebné doplnkové konštrukcie v objektoch výšky do 6 m</t>
  </si>
  <si>
    <t>1105040040</t>
  </si>
  <si>
    <t>Práce a dodávky M</t>
  </si>
  <si>
    <t>43-M</t>
  </si>
  <si>
    <t>Montáž oceľových konštrukcií</t>
  </si>
  <si>
    <t>89</t>
  </si>
  <si>
    <t>430420010</t>
  </si>
  <si>
    <t>Montáž oceľovej konštrukcie vrátane náterov</t>
  </si>
  <si>
    <t>1120206502</t>
  </si>
  <si>
    <t>90</t>
  </si>
  <si>
    <t>319510000001</t>
  </si>
  <si>
    <t xml:space="preserve">Oceľová konštrukcia </t>
  </si>
  <si>
    <t>128</t>
  </si>
  <si>
    <t>-363060930</t>
  </si>
  <si>
    <t>91</t>
  </si>
  <si>
    <t>430420020</t>
  </si>
  <si>
    <t>Montáž väznice profil Z 175/2,0mm vrátane náterov</t>
  </si>
  <si>
    <t>-1504092747</t>
  </si>
  <si>
    <t>92</t>
  </si>
  <si>
    <t>319510000002</t>
  </si>
  <si>
    <t>Väznica profil Z 175/2,0mm</t>
  </si>
  <si>
    <t>1247003007</t>
  </si>
  <si>
    <t>SO 01.1 - Zdravotechnika</t>
  </si>
  <si>
    <t>D1 - Práce HSV</t>
  </si>
  <si>
    <t xml:space="preserve">    D2 - ZEMNÉ PRÁCE</t>
  </si>
  <si>
    <t xml:space="preserve">    D3 - VODOROVNÉ KONŠTRUKCIE</t>
  </si>
  <si>
    <t xml:space="preserve">    D4 - SPEVNENÉ PLOCHY</t>
  </si>
  <si>
    <t xml:space="preserve">    D5 - POTRUBNÉ ROZVODY</t>
  </si>
  <si>
    <t xml:space="preserve">    D6 - OSTATNÉ PRÁCE</t>
  </si>
  <si>
    <t xml:space="preserve">    D7 - PRESUNY HMÔT</t>
  </si>
  <si>
    <t>D8 - Práce PSV</t>
  </si>
  <si>
    <t xml:space="preserve">    D9 - ZTI-VNÚTORNA KANALIZÁCIA</t>
  </si>
  <si>
    <t>D1</t>
  </si>
  <si>
    <t>Práce HSV</t>
  </si>
  <si>
    <t>D2</t>
  </si>
  <si>
    <t>ZEMNÉ PRÁCE</t>
  </si>
  <si>
    <t>132201201</t>
  </si>
  <si>
    <t>Hĺbenie rýh o šírke od 0,6 m do 2 m v hornine triedy 3, do 100 m3 (kanal.potrubie z hnoj. manip.plochy)</t>
  </si>
  <si>
    <t>1485600003</t>
  </si>
  <si>
    <t>132201209</t>
  </si>
  <si>
    <t>Príplatok za lepivosť horniny v hornine triedy 3 pri hĺbení rýh šírka od 0,6 do 2 m</t>
  </si>
  <si>
    <t>-125847584</t>
  </si>
  <si>
    <t>139711101</t>
  </si>
  <si>
    <t>Výkop v uzavretých priestoroch v hornine triedy 1 až 4</t>
  </si>
  <si>
    <t>-2117987587</t>
  </si>
  <si>
    <t>161101101</t>
  </si>
  <si>
    <t>Zvislé premiestnenie výkopku bez naloženia z horniny 1 až 4 pri hĺbke výkopu nad 1 m do 2,5 m</t>
  </si>
  <si>
    <t>M3</t>
  </si>
  <si>
    <t>1264152496</t>
  </si>
  <si>
    <t>162201102</t>
  </si>
  <si>
    <t>Vodorovné premiestnenie výkopu v hornine triedy 1 až 4 do 50 m</t>
  </si>
  <si>
    <t>1733390380</t>
  </si>
  <si>
    <t>Uloženie sypaniny od 100 m3 do 1000 m3 na skládku</t>
  </si>
  <si>
    <t>525666708</t>
  </si>
  <si>
    <t>174101002</t>
  </si>
  <si>
    <t>Zásyp sypaninou zhutnený jám, šachiet, rýh, zárezov alebo okolo objektu do 1000 m3</t>
  </si>
  <si>
    <t>826659343</t>
  </si>
  <si>
    <t>175101101</t>
  </si>
  <si>
    <t>Obsyp potrubia z piesku a štrkopiesku do 63mm</t>
  </si>
  <si>
    <t>-836407418</t>
  </si>
  <si>
    <t>D3</t>
  </si>
  <si>
    <t>VODOROVNÉ KONŠTRUKCIE</t>
  </si>
  <si>
    <t>451573111</t>
  </si>
  <si>
    <t>Lôžko pod potrubie v otvorenom výkope z piesku a štrkopiesku frakcie do 63 mm</t>
  </si>
  <si>
    <t>680930310</t>
  </si>
  <si>
    <t>452311131</t>
  </si>
  <si>
    <t>Podkladové a zabezpečovacie dosky z betónu triedy C12/15 v otvorenom výkope pod potrubie a drobné objekty (pod kanal. šachtu)</t>
  </si>
  <si>
    <t>1693476055</t>
  </si>
  <si>
    <t>D4</t>
  </si>
  <si>
    <t>SPEVNENÉ PLOCHY</t>
  </si>
  <si>
    <t>564861113</t>
  </si>
  <si>
    <t>Podklad zo štrkodrviny hrúbky 220 mm (pod kanal.šachtu)</t>
  </si>
  <si>
    <t>-1778614606</t>
  </si>
  <si>
    <t>D5</t>
  </si>
  <si>
    <t>POTRUBNÉ ROZVODY</t>
  </si>
  <si>
    <t>871151121</t>
  </si>
  <si>
    <t>Montáž potrubia z tlakových polyetylénových rúrok DN 20</t>
  </si>
  <si>
    <t>-269412899</t>
  </si>
  <si>
    <t>871171121</t>
  </si>
  <si>
    <t>Montáž potrubia z tlakových polyetylénových rúrok DN 32</t>
  </si>
  <si>
    <t>-1657662997</t>
  </si>
  <si>
    <t>871181121</t>
  </si>
  <si>
    <t>Montáž potrubia z tlakových polyetylénových rúrok DN 40</t>
  </si>
  <si>
    <t>-1897840890</t>
  </si>
  <si>
    <t>879172199</t>
  </si>
  <si>
    <t>Príplatok za montáž vodovodných prípojok DN 32 - DN 80</t>
  </si>
  <si>
    <t>kus</t>
  </si>
  <si>
    <t>429877817</t>
  </si>
  <si>
    <t>891181111</t>
  </si>
  <si>
    <t>Montáž vodovodného posúvača v otvorených výkopoch DN 40</t>
  </si>
  <si>
    <t>-2118707974</t>
  </si>
  <si>
    <t>891181221</t>
  </si>
  <si>
    <t>Montáž vodovodného gulového ventilu v šachtách DN 40</t>
  </si>
  <si>
    <t>525176913</t>
  </si>
  <si>
    <t>891183111</t>
  </si>
  <si>
    <t>Montáž vodovodného ventilu hlavného pre prípojky na potrubie DN 40</t>
  </si>
  <si>
    <t>1986975768</t>
  </si>
  <si>
    <t>891185111</t>
  </si>
  <si>
    <t>Montáž vypúšťacieho ventilu DN 20</t>
  </si>
  <si>
    <t>1669494715</t>
  </si>
  <si>
    <t>892233111</t>
  </si>
  <si>
    <t>Dezinfekcia vodovodného potrubia</t>
  </si>
  <si>
    <t>-1140844837</t>
  </si>
  <si>
    <t>892241111</t>
  </si>
  <si>
    <t>Tlaková skúška vodovodného potrubia do DN 80</t>
  </si>
  <si>
    <t>-524327781</t>
  </si>
  <si>
    <t>894401111</t>
  </si>
  <si>
    <t>Osadenie betónových skruží TBS pre šachty</t>
  </si>
  <si>
    <t>-366907856</t>
  </si>
  <si>
    <t>899101111</t>
  </si>
  <si>
    <t>Osadenie poklopu liatinového a oceľového s rámom s hmotnosťou do 50 kg ( kanal.šachta a vod.šachta)</t>
  </si>
  <si>
    <t>-1855797721</t>
  </si>
  <si>
    <t>871353121</t>
  </si>
  <si>
    <t>Montáž potrubia z kanalizačných rúr DN 200 z tvrdeného PVC v otvorenom výkope so sklonom do 20%</t>
  </si>
  <si>
    <t>1979208940</t>
  </si>
  <si>
    <t>877353121</t>
  </si>
  <si>
    <t>Montáž tvarovky odbočnej na potrubie z kanalizačných rúr z tvrdeného PVC tesnenej gumovým krúžkom v otvorenom výkope DN 200</t>
  </si>
  <si>
    <t>563084691</t>
  </si>
  <si>
    <t>877353122</t>
  </si>
  <si>
    <t>Montáž tvarovky jednoosej na potrubie z kanalizačných rúr z tvrdeného PVC tesnenej gumovým krúžkom v otvorenom výkope DN 200 mm</t>
  </si>
  <si>
    <t>73139001</t>
  </si>
  <si>
    <t>892351000</t>
  </si>
  <si>
    <t>Skúška tesnosti kanalizácie DN 200</t>
  </si>
  <si>
    <t>-2041817918</t>
  </si>
  <si>
    <t>283187350101</t>
  </si>
  <si>
    <t>PVC koleno 200/45st.</t>
  </si>
  <si>
    <t>-328693236</t>
  </si>
  <si>
    <t>286082080310</t>
  </si>
  <si>
    <t>PVC odbočka 200/200</t>
  </si>
  <si>
    <t>2005110384</t>
  </si>
  <si>
    <t>2861103900</t>
  </si>
  <si>
    <t>Kanalizačné rúry PVC AWADOCK SN8- hladké s hrdlom DN200x 6000mm (+9% stratné)</t>
  </si>
  <si>
    <t>119902102</t>
  </si>
  <si>
    <t>2861118000</t>
  </si>
  <si>
    <t xml:space="preserve">Rúrka HDPE  D25x2,3 mm (+9% stratné)</t>
  </si>
  <si>
    <t>-1777078951</t>
  </si>
  <si>
    <t>2861118100</t>
  </si>
  <si>
    <t xml:space="preserve">Rúrka HDPE  D 40x2,4 mm  (+9% stratné)</t>
  </si>
  <si>
    <t>994108978</t>
  </si>
  <si>
    <t>2861118200</t>
  </si>
  <si>
    <t xml:space="preserve">Rúrka HDPE 50x3,0 mm  (+9% stratné)</t>
  </si>
  <si>
    <t>-120712614</t>
  </si>
  <si>
    <t>4221555000</t>
  </si>
  <si>
    <t>Ventil spätný DN20 (pri napájačkách)</t>
  </si>
  <si>
    <t>964905745</t>
  </si>
  <si>
    <t>4228058000</t>
  </si>
  <si>
    <t xml:space="preserve">Spätný ventil  D 50 (DN40)vo vod.šachte</t>
  </si>
  <si>
    <t>-1319991063</t>
  </si>
  <si>
    <t>4229120000</t>
  </si>
  <si>
    <t xml:space="preserve">Napojenie na exist.vodovod + navrtávací pás +zemný ventil a súprava zemná  [šupátková] Y 1020 DN 40 mm</t>
  </si>
  <si>
    <t>-1858616896</t>
  </si>
  <si>
    <t>5524214200</t>
  </si>
  <si>
    <t>Poklop vstupný šachtový d600 D</t>
  </si>
  <si>
    <t>939477168</t>
  </si>
  <si>
    <t>592187300101</t>
  </si>
  <si>
    <t>Šachtové dno TBS 100/68 DN 1000, h=680 -pre DN 100, 150, 200, 250, 300</t>
  </si>
  <si>
    <t>KUS</t>
  </si>
  <si>
    <t>1525820855</t>
  </si>
  <si>
    <t>592187330102</t>
  </si>
  <si>
    <t>Vyrovnávací prstenec TBS 625-80</t>
  </si>
  <si>
    <t>-1865732759</t>
  </si>
  <si>
    <t>5922430000</t>
  </si>
  <si>
    <t>Prefabrikát betónový-skruž šachtová rovná 1000/250-S</t>
  </si>
  <si>
    <t>38473906</t>
  </si>
  <si>
    <t>5922430000.1</t>
  </si>
  <si>
    <t>Prefabrikát betónový-skruž prechodová TBS 1000/625-S</t>
  </si>
  <si>
    <t>-395379144</t>
  </si>
  <si>
    <t>D6</t>
  </si>
  <si>
    <t>OSTATNÉ PRÁCE</t>
  </si>
  <si>
    <t>965044121</t>
  </si>
  <si>
    <t>Búranie a vyspravenie podlahy (ležatá kanalizácia a vodovod pod podlahou)</t>
  </si>
  <si>
    <t>-974387597</t>
  </si>
  <si>
    <t>979081111</t>
  </si>
  <si>
    <t xml:space="preserve">Zvislá doprava a naloženie  sutiny a vybúraných hmôt</t>
  </si>
  <si>
    <t>-2110796964</t>
  </si>
  <si>
    <t>979082314</t>
  </si>
  <si>
    <t>Vodorovná doprava sute a vybúraných hmôt bez naloženia, s vyložením a hrubým urovnaním po suchu na vzdialenosť do 2 km</t>
  </si>
  <si>
    <t>1252990533</t>
  </si>
  <si>
    <t>D7</t>
  </si>
  <si>
    <t>PRESUNY HMÔT</t>
  </si>
  <si>
    <t>998276101</t>
  </si>
  <si>
    <t>Presun hmôt pre potrubie z rúr hĺbené plastových a sklolaminátových v otvorenom výkope</t>
  </si>
  <si>
    <t>362966540</t>
  </si>
  <si>
    <t>D8</t>
  </si>
  <si>
    <t>Práce PSV</t>
  </si>
  <si>
    <t>D9</t>
  </si>
  <si>
    <t>ZTI-VNÚTORNA KANALIZÁCIA</t>
  </si>
  <si>
    <t>721171111</t>
  </si>
  <si>
    <t>Potrubie kanalizačné z PVC-U rúr hrdlových odpadových D 140/2,8 (DN125-odkanaliz.napáj.žľabov)</t>
  </si>
  <si>
    <t>-1698871927</t>
  </si>
  <si>
    <t>721171505</t>
  </si>
  <si>
    <t>Potrubie z rúr PVC rúr DN110 (ochranná rúra pod napájačkami) + výplň</t>
  </si>
  <si>
    <t>-1733200031</t>
  </si>
  <si>
    <t>998721101</t>
  </si>
  <si>
    <t>Presun hmôt pre vnútornú kanalizáciu v objektoch výšky do 6 m</t>
  </si>
  <si>
    <t>-625381035</t>
  </si>
  <si>
    <t>SO 01.2 - Elektroinštalácia</t>
  </si>
  <si>
    <t>D1 - M-21 ELEKTROMONTÁŽE</t>
  </si>
  <si>
    <t>D2 - M-46 MONTÁŽE ZEMNÝCH PRÁC</t>
  </si>
  <si>
    <t>M-21 ELEKTROMONTÁŽE</t>
  </si>
  <si>
    <t>413941011</t>
  </si>
  <si>
    <t xml:space="preserve">Zvárané spoje vrátane materiálu  - pospájanie</t>
  </si>
  <si>
    <t>-1751015359</t>
  </si>
  <si>
    <t>210010035</t>
  </si>
  <si>
    <t>Rúrka elektroinšt. ohybná kovová, "Kopex", uložená voľne alebo pod omietkou typ 2436, 36 mm</t>
  </si>
  <si>
    <t>166833993</t>
  </si>
  <si>
    <t>210010101</t>
  </si>
  <si>
    <t>Lišta elektroinšt. z PH vrátane spojok, ohybov, rohov, bez krabíc, uložená pevne typ L 20 preťahovací</t>
  </si>
  <si>
    <t>-816858993</t>
  </si>
  <si>
    <t>210010102</t>
  </si>
  <si>
    <t>Lišta elektroinšt. z PH vč. spojok, ohybov, rohov, bez krabíc, uložená pevne typ L 40 preťahovací</t>
  </si>
  <si>
    <t>22982711</t>
  </si>
  <si>
    <t>210010351</t>
  </si>
  <si>
    <t>Škatuľová rozvodka z lisov. izolantu vč. ukončenia káblov a zapojenia vodičov typ 6455-11 do 4 mm2</t>
  </si>
  <si>
    <t>1510481443</t>
  </si>
  <si>
    <t>210020551</t>
  </si>
  <si>
    <t>Nosné drôty, kotvové konz. s 1 napín.</t>
  </si>
  <si>
    <t>-1280240955</t>
  </si>
  <si>
    <t>210020553</t>
  </si>
  <si>
    <t>Nosné drôty, 1 oceľový drôt pozinkovaný do D 16 mm</t>
  </si>
  <si>
    <t>1154724921</t>
  </si>
  <si>
    <t>210100001</t>
  </si>
  <si>
    <t>Ukončenie vodičov v rozvádzač. vč. zapojenia a vodičovej koncovky do 2.5 mm2</t>
  </si>
  <si>
    <t>329982403</t>
  </si>
  <si>
    <t>210100002</t>
  </si>
  <si>
    <t>Ukončenie vodičov v rozvádzač. vč. zapojenia a vodičovej koncovky do 6 mm2</t>
  </si>
  <si>
    <t>-1992699859</t>
  </si>
  <si>
    <t>210100003</t>
  </si>
  <si>
    <t>Ukončenie vodičov v rozvádzač. vč. zapojenia a vodičovej koncovky do 16 mm2</t>
  </si>
  <si>
    <t>-142764509</t>
  </si>
  <si>
    <t>210110021</t>
  </si>
  <si>
    <t>Spínač nástenný pre prostredie vonkajšie a mokré, včítane zapojenia jednopólový - radenie 1</t>
  </si>
  <si>
    <t>-1971899581</t>
  </si>
  <si>
    <t>210111031</t>
  </si>
  <si>
    <t>ZÁSUVKA JEDNONÁSOBNÁ 16A/230V,IP54</t>
  </si>
  <si>
    <t>-1969405081</t>
  </si>
  <si>
    <t>210120102</t>
  </si>
  <si>
    <t>Poistkový náboj vč.montáže nožový náboj do 500 V</t>
  </si>
  <si>
    <t>1700265556</t>
  </si>
  <si>
    <t>210190002</t>
  </si>
  <si>
    <t>Montáž oceľolechovej rozvodnice do váhy 50 kg</t>
  </si>
  <si>
    <t>1119013477</t>
  </si>
  <si>
    <t>210190031</t>
  </si>
  <si>
    <t>Montáž vyhrievaných napájačiek</t>
  </si>
  <si>
    <t>-733597498</t>
  </si>
  <si>
    <t>210200061</t>
  </si>
  <si>
    <t>Svietidlo montáž</t>
  </si>
  <si>
    <t>728057607</t>
  </si>
  <si>
    <t>210201001</t>
  </si>
  <si>
    <t>Svietidlo žiarivkové - typ 231 20 01- 2x40 W, stropné</t>
  </si>
  <si>
    <t>483970050</t>
  </si>
  <si>
    <t>210203501</t>
  </si>
  <si>
    <t xml:space="preserve">Svietidlo výbojkové  na výložník</t>
  </si>
  <si>
    <t>361152300</t>
  </si>
  <si>
    <t>210220021</t>
  </si>
  <si>
    <t>Upevňovacie vedenie v zemi včít. svoriek,prepojenia, izolácie spojov FeZn do 120 mm2</t>
  </si>
  <si>
    <t>-527901843</t>
  </si>
  <si>
    <t>210220101</t>
  </si>
  <si>
    <t>Zvodový vodič včítane podpery FeZn do D 10 mm, A1 D 10 mm Cu D 8 mm</t>
  </si>
  <si>
    <t>-1788541054</t>
  </si>
  <si>
    <t>-704267056</t>
  </si>
  <si>
    <t>210220302</t>
  </si>
  <si>
    <t>Bleskozvodová svorka nad 2 skrutky (ST, SJ, SK, SZ, SR 01, 02)</t>
  </si>
  <si>
    <t>696183919</t>
  </si>
  <si>
    <t>210220372</t>
  </si>
  <si>
    <t>Ochranný uholník alebo rúrka s držiak. do steny</t>
  </si>
  <si>
    <t>-137983867</t>
  </si>
  <si>
    <t>210220401</t>
  </si>
  <si>
    <t>Označenie zvodov štítkami smaltované, z umelej hmot</t>
  </si>
  <si>
    <t>38301259</t>
  </si>
  <si>
    <t>210220451</t>
  </si>
  <si>
    <t>Ochranné pospájanie</t>
  </si>
  <si>
    <t>1408219231</t>
  </si>
  <si>
    <t>210800101</t>
  </si>
  <si>
    <t>Kábel medený uložený pod omietkou CYKY 2 x 1, 5</t>
  </si>
  <si>
    <t>-838393668</t>
  </si>
  <si>
    <t>210800133</t>
  </si>
  <si>
    <t xml:space="preserve">Kábel medený uložený pod omietkouv strope CYKY 750V  4 x 10</t>
  </si>
  <si>
    <t>1201881801</t>
  </si>
  <si>
    <t>210800507</t>
  </si>
  <si>
    <t xml:space="preserve">Vodič  medený  a lano nn a vn (v mm2) v rúrkach CY 6</t>
  </si>
  <si>
    <t>-628190239</t>
  </si>
  <si>
    <t>210800566</t>
  </si>
  <si>
    <t xml:space="preserve">Vodič NN a VN uložený pre drôtovanie v rozvodniach, CY        4</t>
  </si>
  <si>
    <t>1859150660</t>
  </si>
  <si>
    <t>210800608</t>
  </si>
  <si>
    <t xml:space="preserve">Vodič  medený  NN a VN v rúrkach CYA 16</t>
  </si>
  <si>
    <t>144127293</t>
  </si>
  <si>
    <t>210810005</t>
  </si>
  <si>
    <t>Silový kábel 750 - 1000 V /mm2/ voľne uložený CYKY-CYKYm 750 V 3x1.5</t>
  </si>
  <si>
    <t>-1707279333</t>
  </si>
  <si>
    <t>-346403940</t>
  </si>
  <si>
    <t>210810006</t>
  </si>
  <si>
    <t>Silový kábel 750 - 1000 V /mm2/ voľne uložený CYKY-CYKYm 750 V 3x2.5</t>
  </si>
  <si>
    <t>153541829</t>
  </si>
  <si>
    <t>210810015</t>
  </si>
  <si>
    <t>Silový kábel medený 750 - 1000 V /mm2/ voľne uložený CYKY-CYKYm 750 V 5x1.5</t>
  </si>
  <si>
    <t>-49009585</t>
  </si>
  <si>
    <t>210810017</t>
  </si>
  <si>
    <t>Silový kábel 750 - 1000 V /mm2/ voľne uložený CYKY-CYKYm 750 V 5x6</t>
  </si>
  <si>
    <t>-531860264</t>
  </si>
  <si>
    <t>210810017.1</t>
  </si>
  <si>
    <t>Silový kábel medený 750 - 1000 V /mm2/ voľne uložený CYKY-CYKYm 750 V 5x4</t>
  </si>
  <si>
    <t>231740955</t>
  </si>
  <si>
    <t>220110564</t>
  </si>
  <si>
    <t xml:space="preserve">Montáž rozvádzača  pre vonkajšiu  inštaláciu</t>
  </si>
  <si>
    <t>1016034724</t>
  </si>
  <si>
    <t>220111765</t>
  </si>
  <si>
    <t>Zmeranie a zhodnotenie zemného odporu vrátane záznamu do protokolu</t>
  </si>
  <si>
    <t>2038206480</t>
  </si>
  <si>
    <t>HZS-Revízie</t>
  </si>
  <si>
    <t>HOD</t>
  </si>
  <si>
    <t>-620550975</t>
  </si>
  <si>
    <t>HZS - pre nepredvídané práce</t>
  </si>
  <si>
    <t>1990756744</t>
  </si>
  <si>
    <t>3410108000</t>
  </si>
  <si>
    <t xml:space="preserve">Kábel/vodič pre pevné uloženie - medený CYKY-J   4x10</t>
  </si>
  <si>
    <t>256</t>
  </si>
  <si>
    <t>-848223621</t>
  </si>
  <si>
    <t>3410403400</t>
  </si>
  <si>
    <t xml:space="preserve">Kábel/vodič pre pevné uloženie - medený CY   6 žltozelený</t>
  </si>
  <si>
    <t>1378708651</t>
  </si>
  <si>
    <t>3450706300</t>
  </si>
  <si>
    <t>I-Rúrka FXP-Turbo 36</t>
  </si>
  <si>
    <t>1546112634</t>
  </si>
  <si>
    <t>3451206100</t>
  </si>
  <si>
    <t>Lišta L 20</t>
  </si>
  <si>
    <t>-1336448625</t>
  </si>
  <si>
    <t>3581532200</t>
  </si>
  <si>
    <t xml:space="preserve">Poistková patróna PHN 00  50A g</t>
  </si>
  <si>
    <t>-397713145</t>
  </si>
  <si>
    <t>PC000033</t>
  </si>
  <si>
    <t>Demontáž elektrickej inštalácie</t>
  </si>
  <si>
    <t>-1362458726</t>
  </si>
  <si>
    <t>PC</t>
  </si>
  <si>
    <t>VONKAJŠIE SVIETIDLO, 1x60W, IP65</t>
  </si>
  <si>
    <t>169257070</t>
  </si>
  <si>
    <t>156152250</t>
  </si>
  <si>
    <t>Drôt pozinkovaný mäkký 11343 d16.00mm</t>
  </si>
  <si>
    <t>KG</t>
  </si>
  <si>
    <t>1184749925</t>
  </si>
  <si>
    <t>246420300</t>
  </si>
  <si>
    <t xml:space="preserve">Riedidlo olejovo-syntetické  S 6006</t>
  </si>
  <si>
    <t>-2111049283</t>
  </si>
  <si>
    <t>341000340</t>
  </si>
  <si>
    <t xml:space="preserve">Vodič CY (H07V-U 4)       4,00 drôt, zel/žltý</t>
  </si>
  <si>
    <t>253241464</t>
  </si>
  <si>
    <t>3410102085</t>
  </si>
  <si>
    <t>HR-Jimacia tyč JD10</t>
  </si>
  <si>
    <t>526014702</t>
  </si>
  <si>
    <t>3410102090</t>
  </si>
  <si>
    <t>HR-Ochr.Strieška OS 01</t>
  </si>
  <si>
    <t>1671021466</t>
  </si>
  <si>
    <t>3410102104</t>
  </si>
  <si>
    <t>HR-Podpera PV 05</t>
  </si>
  <si>
    <t>-772564549</t>
  </si>
  <si>
    <t>3410102165</t>
  </si>
  <si>
    <t>HR-Svorka SS s prilozkou</t>
  </si>
  <si>
    <t>1878529154</t>
  </si>
  <si>
    <t>3410103000</t>
  </si>
  <si>
    <t xml:space="preserve">Kábel/vodič pre pevné uloženie - medený CYKY-O   2x 1,5</t>
  </si>
  <si>
    <t>-1455023882</t>
  </si>
  <si>
    <t>3410109200</t>
  </si>
  <si>
    <t xml:space="preserve">Kábel/vodič pre pevné uloženie - medený CYKY-J   5x 1,5</t>
  </si>
  <si>
    <t>1584220115</t>
  </si>
  <si>
    <t>3410109400</t>
  </si>
  <si>
    <t xml:space="preserve">Kábel/vodič pre pevné uloženie - medený CYKY-J   5x 4</t>
  </si>
  <si>
    <t>-1193295405</t>
  </si>
  <si>
    <t>3410415200</t>
  </si>
  <si>
    <t xml:space="preserve">Vodič medený CYA  16 žltozelený</t>
  </si>
  <si>
    <t>1837752935</t>
  </si>
  <si>
    <t>3412011120</t>
  </si>
  <si>
    <t xml:space="preserve">Kábel Cu jadro 750V CYKY  3Ox1,5</t>
  </si>
  <si>
    <t>-820245326</t>
  </si>
  <si>
    <t>3412011140</t>
  </si>
  <si>
    <t xml:space="preserve">Kábel Cu jadro 750V CYKY  3Jx1,5</t>
  </si>
  <si>
    <t>1463624360</t>
  </si>
  <si>
    <t>3412011170</t>
  </si>
  <si>
    <t xml:space="preserve">Kábel Cu jadro 750V CYKY  3Jx2,5</t>
  </si>
  <si>
    <t>1413346762</t>
  </si>
  <si>
    <t>3412011450</t>
  </si>
  <si>
    <t xml:space="preserve">Kábel Cu jadro 750V CYKY  5Jx6</t>
  </si>
  <si>
    <t>-115869956</t>
  </si>
  <si>
    <t>3450365090</t>
  </si>
  <si>
    <t>Pl. jednozásuvka s viečkom, IP54, 2P+PE</t>
  </si>
  <si>
    <t>683189276</t>
  </si>
  <si>
    <t>345130720</t>
  </si>
  <si>
    <t xml:space="preserve">Žľab  40/40 L=2m</t>
  </si>
  <si>
    <t>-1821809406</t>
  </si>
  <si>
    <t>3453501010</t>
  </si>
  <si>
    <t xml:space="preserve">Spínač rad.1  3558-01600 B, IP54, plast - na povrch</t>
  </si>
  <si>
    <t>-1958316974</t>
  </si>
  <si>
    <t>3456701190</t>
  </si>
  <si>
    <t>Svorkovnica ekvipotencionálna HUS</t>
  </si>
  <si>
    <t>-976117735</t>
  </si>
  <si>
    <t>3456801600</t>
  </si>
  <si>
    <t xml:space="preserve">Škatuľa KR rozvodka  6455-11</t>
  </si>
  <si>
    <t>1935679795</t>
  </si>
  <si>
    <t>345719210</t>
  </si>
  <si>
    <t xml:space="preserve">Kotviaca konzola nástenná  s 1.napín.</t>
  </si>
  <si>
    <t>1317669627</t>
  </si>
  <si>
    <t>347030120</t>
  </si>
  <si>
    <t>Trubica 36W/33 PILA</t>
  </si>
  <si>
    <t>-1167545185</t>
  </si>
  <si>
    <t>348001100</t>
  </si>
  <si>
    <t>Svietidlo žiarivkové priemysylné, 2x36W,IP65</t>
  </si>
  <si>
    <t>1850947301</t>
  </si>
  <si>
    <t>348444500</t>
  </si>
  <si>
    <t>Svietidlo žiarivkové s výložníkom na stenu,2x36W, IP65</t>
  </si>
  <si>
    <t>1341640144</t>
  </si>
  <si>
    <t>348444600</t>
  </si>
  <si>
    <t>Výložník na svietidlo 4430-9931 PPG jednoduchý</t>
  </si>
  <si>
    <t>-428847508</t>
  </si>
  <si>
    <t>3540403100</t>
  </si>
  <si>
    <t>HR-Podpera PV 02</t>
  </si>
  <si>
    <t>-992386309</t>
  </si>
  <si>
    <t>354040480</t>
  </si>
  <si>
    <t>HR-Podpera PV 23</t>
  </si>
  <si>
    <t>1360844565</t>
  </si>
  <si>
    <t>3544112000</t>
  </si>
  <si>
    <t>Páska uzemňovacia 30x4 mm</t>
  </si>
  <si>
    <t>2133619412</t>
  </si>
  <si>
    <t>3549001030</t>
  </si>
  <si>
    <t>Drôt zvodový - zemniaci FeZn O 8</t>
  </si>
  <si>
    <t>-1592956660</t>
  </si>
  <si>
    <t>3549001040</t>
  </si>
  <si>
    <t>Drôt zvodový - zemniaci FeZn O 10</t>
  </si>
  <si>
    <t>831909177</t>
  </si>
  <si>
    <t>3549031020</t>
  </si>
  <si>
    <t>Svorka SK, krížová</t>
  </si>
  <si>
    <t>-408361456</t>
  </si>
  <si>
    <t>3549031090</t>
  </si>
  <si>
    <t>Svorka SO, žľabová pre pripojenie odkvapových rúr</t>
  </si>
  <si>
    <t>130328425</t>
  </si>
  <si>
    <t>3549031110</t>
  </si>
  <si>
    <t>Svorka SZ, skúšobná</t>
  </si>
  <si>
    <t>-361311866</t>
  </si>
  <si>
    <t>3549033150</t>
  </si>
  <si>
    <t>Svorka SR 03, pre spojenie kruhových Vodičov a pásoviny do 35 x 3mm</t>
  </si>
  <si>
    <t>574419183</t>
  </si>
  <si>
    <t>3549051010</t>
  </si>
  <si>
    <t xml:space="preserve">Uholník ochranný, typ : OU 2m,    l=1700mm</t>
  </si>
  <si>
    <t>631414570</t>
  </si>
  <si>
    <t>3549051020</t>
  </si>
  <si>
    <t xml:space="preserve">Držiak ochranného uholníka, typ : DU Z,  do muriva</t>
  </si>
  <si>
    <t>-1939831787</t>
  </si>
  <si>
    <t>357014650</t>
  </si>
  <si>
    <t>Rozvádzač RH, komplet</t>
  </si>
  <si>
    <t>738269083</t>
  </si>
  <si>
    <t>3570190375</t>
  </si>
  <si>
    <t xml:space="preserve">Rozpájacia a istiaca plastová skriňa   pilierová SR 4</t>
  </si>
  <si>
    <t>-251705666</t>
  </si>
  <si>
    <t>357021920</t>
  </si>
  <si>
    <t>Zásuvková rozvodnica séria 4316, D431.1011-2, Scame</t>
  </si>
  <si>
    <t>-1358382372</t>
  </si>
  <si>
    <t>P0000003</t>
  </si>
  <si>
    <t>Podružný materiál</t>
  </si>
  <si>
    <t>%</t>
  </si>
  <si>
    <t>1171675182</t>
  </si>
  <si>
    <t>00000007</t>
  </si>
  <si>
    <t>PPV</t>
  </si>
  <si>
    <t>-716658040</t>
  </si>
  <si>
    <t>R0000001</t>
  </si>
  <si>
    <t>Murárska výpomoc pre montážne práce</t>
  </si>
  <si>
    <t>-656389823</t>
  </si>
  <si>
    <t>R0000003</t>
  </si>
  <si>
    <t>Náklady na presun pre montážne práce</t>
  </si>
  <si>
    <t>-2008230730</t>
  </si>
  <si>
    <t>M-46 MONTÁŽE ZEMNÝCH PRÁC</t>
  </si>
  <si>
    <t>451572111</t>
  </si>
  <si>
    <t>Lôžko pod potrubie, stoky a drobné objekty, v otvorenom výkope z kameniva drobného ťaženého 0-4 mm</t>
  </si>
  <si>
    <t>1002818907</t>
  </si>
  <si>
    <t>460200163</t>
  </si>
  <si>
    <t>Hĺbenie káblovej ryhy 35 cm širokej a 80 cm hlbokej, v zemine triedy 3</t>
  </si>
  <si>
    <t>-1383903818</t>
  </si>
  <si>
    <t>93</t>
  </si>
  <si>
    <t>460420371</t>
  </si>
  <si>
    <t>Zriadenie kábl.lôžka z kop.piesku, hr.zásyp.vrstvy 10cm,tehl.v smere kábl.š.35cm</t>
  </si>
  <si>
    <t>1692288534</t>
  </si>
  <si>
    <t>94</t>
  </si>
  <si>
    <t>460560163</t>
  </si>
  <si>
    <t>Ručný zásyp nezap. káblovej ryhy bez zhutn. zeminy, 35 cm širokej, 80 cm hlbokej v zemine tr. 3</t>
  </si>
  <si>
    <t>300379335</t>
  </si>
  <si>
    <t>95</t>
  </si>
  <si>
    <t>460620013</t>
  </si>
  <si>
    <t>Provizórna úprava terénu v prírodnej zemine, zemina triedy III</t>
  </si>
  <si>
    <t>M2</t>
  </si>
  <si>
    <t>137984426</t>
  </si>
  <si>
    <t>SO 03. - Kanalizačné prípojky, ŽB žumpa 11,5 m3</t>
  </si>
  <si>
    <t xml:space="preserve">    D4 - POTRUBNÉ ROZVODY</t>
  </si>
  <si>
    <t xml:space="preserve">    D5 - PRESUNY HMÔT</t>
  </si>
  <si>
    <t>131201201</t>
  </si>
  <si>
    <t>Hĺbenie zapažených jám v hornine triedy 3, do 100 m3 (lapač tukov a žumpa)</t>
  </si>
  <si>
    <t>-55687334</t>
  </si>
  <si>
    <t>131201209</t>
  </si>
  <si>
    <t>Príplatok za lepivosť v hornine triedy 3 pri hlbení zapažených jám</t>
  </si>
  <si>
    <t>-308988660</t>
  </si>
  <si>
    <t>Hĺbenie rýh o šírke od 0,6 m do 2 m v hornine triedy 3, do 100 m3</t>
  </si>
  <si>
    <t>-1659983798</t>
  </si>
  <si>
    <t>1892978779</t>
  </si>
  <si>
    <t>151101101</t>
  </si>
  <si>
    <t>Zhotovenie príložného paženia rýh pre podzemné vedenie, hĺbka do 2 m</t>
  </si>
  <si>
    <t>-1433701242</t>
  </si>
  <si>
    <t>151101111</t>
  </si>
  <si>
    <t>Odstránenie príložného paženia rýh pre podzemné vedenie, hĺbka do 2 m</t>
  </si>
  <si>
    <t>-1627741129</t>
  </si>
  <si>
    <t>2117187604</t>
  </si>
  <si>
    <t>448608571</t>
  </si>
  <si>
    <t>167101101</t>
  </si>
  <si>
    <t>Nakladanie výkopku do 100 m3 v hornine triedy 1 až 4</t>
  </si>
  <si>
    <t>-1476019685</t>
  </si>
  <si>
    <t>171201201</t>
  </si>
  <si>
    <t>Uloženie sypaniny na skládku do 100 m3</t>
  </si>
  <si>
    <t>313826521</t>
  </si>
  <si>
    <t>174101001</t>
  </si>
  <si>
    <t xml:space="preserve">Zásyp rýhy a okolo  KL LT a ŽB žumpy 11,5m3 výkopovým materiálom</t>
  </si>
  <si>
    <t>-730063053</t>
  </si>
  <si>
    <t>Obsyp potrubia pieskom a štrkopieskom</t>
  </si>
  <si>
    <t>122525620</t>
  </si>
  <si>
    <t>451575111</t>
  </si>
  <si>
    <t>Podkladová vrstva hr. do 250 mm s rozprestretím a zhutnením a s urovnaním hornej pl. zo štrkopiesku (KL LT1 + žumpa)</t>
  </si>
  <si>
    <t>-1865454564</t>
  </si>
  <si>
    <t>Lôžko pod potrubie stoky v otvorenom výkope z drobného ťaženého kameniva frakcie do 4 mm</t>
  </si>
  <si>
    <t>1153206276</t>
  </si>
  <si>
    <t>Podkladové a zabezpečovacie dosky z betónu triedy C12/15 v otvorenom výkope pod potrubie a drobné objekty (KL LT1 + žumpa)</t>
  </si>
  <si>
    <t>-155403947</t>
  </si>
  <si>
    <t>899104111</t>
  </si>
  <si>
    <t>Osadenie poklopu liatinového s rámom s hmotnosťou do100 kg (KL LT1)</t>
  </si>
  <si>
    <t>-1187215041</t>
  </si>
  <si>
    <t>871313121</t>
  </si>
  <si>
    <t>Montáž potrubia z kanalizačných rúr DN 150 z PVC v otvorenom výkope so sklonom do 20%</t>
  </si>
  <si>
    <t>-1595543049</t>
  </si>
  <si>
    <t>Montáž potrubia z kanalizačných rúr DN 200 PVC v otvorenom výkope so sklonom do 20%</t>
  </si>
  <si>
    <t>791306042</t>
  </si>
  <si>
    <t>892311000</t>
  </si>
  <si>
    <t>Skúška tesnosti kanalizácie D 150</t>
  </si>
  <si>
    <t>739229500</t>
  </si>
  <si>
    <t>Skúška tesnosti kanalizácie D 200</t>
  </si>
  <si>
    <t>1891701453</t>
  </si>
  <si>
    <t>895931111</t>
  </si>
  <si>
    <t>Montáž lapača tukov KL LT1</t>
  </si>
  <si>
    <t>-514260748</t>
  </si>
  <si>
    <t>895941111</t>
  </si>
  <si>
    <t>Montáž prefabrikovanej žumpy 11,5m3</t>
  </si>
  <si>
    <t>-2053102150</t>
  </si>
  <si>
    <t>895891112</t>
  </si>
  <si>
    <t>Osadenie plastovej šachty DN400</t>
  </si>
  <si>
    <t>-19867490</t>
  </si>
  <si>
    <t>ŽB žumpa prefabrikovaná 11,5m3 (komplet s poklopom + doprava)</t>
  </si>
  <si>
    <t>1166763512</t>
  </si>
  <si>
    <t>286082080311</t>
  </si>
  <si>
    <t>Poklopy na KL LT DN600</t>
  </si>
  <si>
    <t>1392205315</t>
  </si>
  <si>
    <t>2861102600</t>
  </si>
  <si>
    <t>1765518249</t>
  </si>
  <si>
    <t>2861102600.1</t>
  </si>
  <si>
    <t>Kanalizačné rúry PVC AWADOCK SN8- hladké s hrdlom DN150x 2000mm (+9% stratné)</t>
  </si>
  <si>
    <t>1955170477</t>
  </si>
  <si>
    <t>Kanalizačná šachta plastová DN400 -REHAU komplet -dno, vlnovec, poklop</t>
  </si>
  <si>
    <t>-103180053</t>
  </si>
  <si>
    <t>Lapač tukov KL LT 1 (komplet bez poklopov)+ doprava</t>
  </si>
  <si>
    <t>1025012063</t>
  </si>
  <si>
    <t>928535500</t>
  </si>
  <si>
    <t>PS 01. - Výrobné zariadenia</t>
  </si>
  <si>
    <t>PS 01.1 - Kŕmenie, napájanie dojníc</t>
  </si>
  <si>
    <t>N00 - Nepomenované práce</t>
  </si>
  <si>
    <t xml:space="preserve">    N01 - Nepomenovaný diel</t>
  </si>
  <si>
    <t>N00</t>
  </si>
  <si>
    <t>Nepomenované práce</t>
  </si>
  <si>
    <t>N01</t>
  </si>
  <si>
    <t>Nepomenovaný diel</t>
  </si>
  <si>
    <t>00001</t>
  </si>
  <si>
    <t>512</t>
  </si>
  <si>
    <t>-1772306182</t>
  </si>
  <si>
    <t>PS 01.2 - Ustajnenie dojníc</t>
  </si>
  <si>
    <t>00002</t>
  </si>
  <si>
    <t>-1141347130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</si>
</sst>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1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4" fontId="16" fillId="0" borderId="0" xfId="0" applyNumberFormat="1" applyFont="1" applyAlignment="1">
      <alignment vertical="center"/>
    </xf>
    <xf numFmtId="0" fontId="15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horizontal="right" vertical="center"/>
    </xf>
    <xf numFmtId="4" fontId="26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4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1" fillId="0" borderId="19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2" fillId="0" borderId="12" xfId="0" applyNumberFormat="1" applyFont="1" applyBorder="1" applyAlignment="1"/>
    <xf numFmtId="166" fontId="32" fillId="0" borderId="13" xfId="0" applyNumberFormat="1" applyFont="1" applyBorder="1" applyAlignment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3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3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>
      <alignment horizontal="center" vertical="center"/>
    </xf>
    <xf numFmtId="0" fontId="34" fillId="3" borderId="19" xfId="0" applyFont="1" applyFill="1" applyBorder="1" applyAlignment="1" applyProtection="1">
      <alignment horizontal="left" vertical="center"/>
      <protection locked="0"/>
    </xf>
    <xf numFmtId="0" fontId="34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167" fontId="34" fillId="3" borderId="22" xfId="0" applyNumberFormat="1" applyFont="1" applyFill="1" applyBorder="1" applyAlignment="1" applyProtection="1">
      <alignment vertical="center"/>
      <protection locked="0"/>
    </xf>
    <xf numFmtId="167" fontId="21" fillId="3" borderId="22" xfId="0" applyNumberFormat="1" applyFont="1" applyFill="1" applyBorder="1" applyAlignment="1" applyProtection="1">
      <alignment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theme" Target="theme/theme1.xml" /><Relationship Id="rId10" Type="http://schemas.openxmlformats.org/officeDocument/2006/relationships/calcChain" Target="calcChain.xml" /><Relationship Id="rId11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11</v>
      </c>
    </row>
    <row r="5" s="1" customFormat="1" ht="12" customHeight="1">
      <c r="B5" s="18"/>
      <c r="D5" s="22" t="s">
        <v>12</v>
      </c>
      <c r="K5" s="23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18"/>
      <c r="BE5" s="24" t="s">
        <v>14</v>
      </c>
      <c r="BS5" s="15" t="s">
        <v>6</v>
      </c>
    </row>
    <row r="6" s="1" customFormat="1" ht="36.96" customHeight="1">
      <c r="B6" s="18"/>
      <c r="D6" s="25" t="s">
        <v>15</v>
      </c>
      <c r="K6" s="26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18"/>
      <c r="BE6" s="27"/>
      <c r="BS6" s="15" t="s">
        <v>6</v>
      </c>
    </row>
    <row r="7" s="1" customFormat="1" ht="12" customHeight="1">
      <c r="B7" s="18"/>
      <c r="D7" s="28" t="s">
        <v>17</v>
      </c>
      <c r="K7" s="23" t="s">
        <v>1</v>
      </c>
      <c r="AK7" s="28" t="s">
        <v>18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19</v>
      </c>
      <c r="K8" s="23" t="s">
        <v>20</v>
      </c>
      <c r="AK8" s="28" t="s">
        <v>21</v>
      </c>
      <c r="AN8" s="29" t="s">
        <v>22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23</v>
      </c>
      <c r="AK10" s="28" t="s">
        <v>24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25</v>
      </c>
      <c r="AK11" s="28" t="s">
        <v>26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27</v>
      </c>
      <c r="AK13" s="28" t="s">
        <v>24</v>
      </c>
      <c r="AN13" s="30" t="s">
        <v>28</v>
      </c>
      <c r="AR13" s="18"/>
      <c r="BE13" s="27"/>
      <c r="BS13" s="15" t="s">
        <v>6</v>
      </c>
    </row>
    <row r="14">
      <c r="B14" s="18"/>
      <c r="E14" s="30" t="s">
        <v>28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26</v>
      </c>
      <c r="AN14" s="30" t="s">
        <v>28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29</v>
      </c>
      <c r="AK16" s="28" t="s">
        <v>24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30</v>
      </c>
      <c r="AK17" s="28" t="s">
        <v>26</v>
      </c>
      <c r="AN17" s="23" t="s">
        <v>1</v>
      </c>
      <c r="AR17" s="18"/>
      <c r="BE17" s="27"/>
      <c r="BS17" s="15" t="s">
        <v>31</v>
      </c>
    </row>
    <row r="18" s="1" customFormat="1" ht="6.96" customHeight="1">
      <c r="B18" s="18"/>
      <c r="AR18" s="18"/>
      <c r="BE18" s="27"/>
      <c r="BS18" s="15" t="s">
        <v>6</v>
      </c>
    </row>
    <row r="19" s="1" customFormat="1" ht="12" customHeight="1">
      <c r="B19" s="18"/>
      <c r="D19" s="28" t="s">
        <v>32</v>
      </c>
      <c r="AK19" s="28" t="s">
        <v>24</v>
      </c>
      <c r="AN19" s="23" t="s">
        <v>1</v>
      </c>
      <c r="AR19" s="18"/>
      <c r="BE19" s="27"/>
      <c r="BS19" s="15" t="s">
        <v>6</v>
      </c>
    </row>
    <row r="20" s="1" customFormat="1" ht="18.48" customHeight="1">
      <c r="B20" s="18"/>
      <c r="E20" s="23" t="s">
        <v>33</v>
      </c>
      <c r="AK20" s="28" t="s">
        <v>26</v>
      </c>
      <c r="AN20" s="23" t="s">
        <v>1</v>
      </c>
      <c r="AR20" s="18"/>
      <c r="BE20" s="27"/>
      <c r="BS20" s="15" t="s">
        <v>31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34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35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36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37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38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39</v>
      </c>
      <c r="E29" s="3"/>
      <c r="F29" s="41" t="s">
        <v>40</v>
      </c>
      <c r="G29" s="3"/>
      <c r="H29" s="3"/>
      <c r="I29" s="3"/>
      <c r="J29" s="3"/>
      <c r="K29" s="3"/>
      <c r="L29" s="42">
        <v>0.20000000000000001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4">
        <f>ROUND(AZ94,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4">
        <f>ROUND(AV94, 2)</f>
        <v>0</v>
      </c>
      <c r="AL29" s="43"/>
      <c r="AM29" s="43"/>
      <c r="AN29" s="43"/>
      <c r="AO29" s="43"/>
      <c r="AP29" s="43"/>
      <c r="AQ29" s="43"/>
      <c r="AR29" s="45"/>
      <c r="AS29" s="43"/>
      <c r="AT29" s="43"/>
      <c r="AU29" s="43"/>
      <c r="AV29" s="43"/>
      <c r="AW29" s="43"/>
      <c r="AX29" s="43"/>
      <c r="AY29" s="43"/>
      <c r="AZ29" s="43"/>
      <c r="BE29" s="46"/>
    </row>
    <row r="30" s="3" customFormat="1" ht="14.4" customHeight="1">
      <c r="A30" s="3"/>
      <c r="B30" s="40"/>
      <c r="C30" s="3"/>
      <c r="D30" s="3"/>
      <c r="E30" s="3"/>
      <c r="F30" s="41" t="s">
        <v>41</v>
      </c>
      <c r="G30" s="3"/>
      <c r="H30" s="3"/>
      <c r="I30" s="3"/>
      <c r="J30" s="3"/>
      <c r="K30" s="3"/>
      <c r="L30" s="42">
        <v>0.20000000000000001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4">
        <f>ROUND(BA94,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>
        <f>ROUND(AW94, 2)</f>
        <v>0</v>
      </c>
      <c r="AL30" s="43"/>
      <c r="AM30" s="43"/>
      <c r="AN30" s="43"/>
      <c r="AO30" s="43"/>
      <c r="AP30" s="43"/>
      <c r="AQ30" s="43"/>
      <c r="AR30" s="45"/>
      <c r="AS30" s="43"/>
      <c r="AT30" s="43"/>
      <c r="AU30" s="43"/>
      <c r="AV30" s="43"/>
      <c r="AW30" s="43"/>
      <c r="AX30" s="43"/>
      <c r="AY30" s="43"/>
      <c r="AZ30" s="43"/>
      <c r="BE30" s="46"/>
    </row>
    <row r="31" hidden="1" s="3" customFormat="1" ht="14.4" customHeight="1">
      <c r="A31" s="3"/>
      <c r="B31" s="40"/>
      <c r="C31" s="3"/>
      <c r="D31" s="3"/>
      <c r="E31" s="3"/>
      <c r="F31" s="28" t="s">
        <v>42</v>
      </c>
      <c r="G31" s="3"/>
      <c r="H31" s="3"/>
      <c r="I31" s="3"/>
      <c r="J31" s="3"/>
      <c r="K31" s="3"/>
      <c r="L31" s="47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8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8">
        <v>0</v>
      </c>
      <c r="AL31" s="3"/>
      <c r="AM31" s="3"/>
      <c r="AN31" s="3"/>
      <c r="AO31" s="3"/>
      <c r="AP31" s="3"/>
      <c r="AQ31" s="3"/>
      <c r="AR31" s="40"/>
      <c r="BE31" s="46"/>
    </row>
    <row r="32" hidden="1" s="3" customFormat="1" ht="14.4" customHeight="1">
      <c r="A32" s="3"/>
      <c r="B32" s="40"/>
      <c r="C32" s="3"/>
      <c r="D32" s="3"/>
      <c r="E32" s="3"/>
      <c r="F32" s="28" t="s">
        <v>43</v>
      </c>
      <c r="G32" s="3"/>
      <c r="H32" s="3"/>
      <c r="I32" s="3"/>
      <c r="J32" s="3"/>
      <c r="K32" s="3"/>
      <c r="L32" s="47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8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8">
        <v>0</v>
      </c>
      <c r="AL32" s="3"/>
      <c r="AM32" s="3"/>
      <c r="AN32" s="3"/>
      <c r="AO32" s="3"/>
      <c r="AP32" s="3"/>
      <c r="AQ32" s="3"/>
      <c r="AR32" s="40"/>
      <c r="BE32" s="46"/>
    </row>
    <row r="33" hidden="1" s="3" customFormat="1" ht="14.4" customHeight="1">
      <c r="A33" s="3"/>
      <c r="B33" s="40"/>
      <c r="C33" s="3"/>
      <c r="D33" s="3"/>
      <c r="E33" s="3"/>
      <c r="F33" s="41" t="s">
        <v>44</v>
      </c>
      <c r="G33" s="3"/>
      <c r="H33" s="3"/>
      <c r="I33" s="3"/>
      <c r="J33" s="3"/>
      <c r="K33" s="3"/>
      <c r="L33" s="42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4">
        <f>ROUND(BD94,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4">
        <v>0</v>
      </c>
      <c r="AL33" s="43"/>
      <c r="AM33" s="43"/>
      <c r="AN33" s="43"/>
      <c r="AO33" s="43"/>
      <c r="AP33" s="43"/>
      <c r="AQ33" s="43"/>
      <c r="AR33" s="45"/>
      <c r="AS33" s="43"/>
      <c r="AT33" s="43"/>
      <c r="AU33" s="43"/>
      <c r="AV33" s="43"/>
      <c r="AW33" s="43"/>
      <c r="AX33" s="43"/>
      <c r="AY33" s="43"/>
      <c r="AZ33" s="43"/>
      <c r="BE33" s="46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9"/>
      <c r="D35" s="50" t="s">
        <v>45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46</v>
      </c>
      <c r="U35" s="51"/>
      <c r="V35" s="51"/>
      <c r="W35" s="51"/>
      <c r="X35" s="53" t="s">
        <v>47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6"/>
      <c r="D49" s="57" t="s">
        <v>48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7" t="s">
        <v>49</v>
      </c>
      <c r="AI49" s="58"/>
      <c r="AJ49" s="58"/>
      <c r="AK49" s="58"/>
      <c r="AL49" s="58"/>
      <c r="AM49" s="58"/>
      <c r="AN49" s="58"/>
      <c r="AO49" s="58"/>
      <c r="AR49" s="56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9" t="s">
        <v>50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9" t="s">
        <v>51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9" t="s">
        <v>50</v>
      </c>
      <c r="AI60" s="37"/>
      <c r="AJ60" s="37"/>
      <c r="AK60" s="37"/>
      <c r="AL60" s="37"/>
      <c r="AM60" s="59" t="s">
        <v>51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7" t="s">
        <v>52</v>
      </c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57" t="s">
        <v>53</v>
      </c>
      <c r="AI64" s="60"/>
      <c r="AJ64" s="60"/>
      <c r="AK64" s="60"/>
      <c r="AL64" s="60"/>
      <c r="AM64" s="60"/>
      <c r="AN64" s="60"/>
      <c r="AO64" s="60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9" t="s">
        <v>50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9" t="s">
        <v>51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9" t="s">
        <v>50</v>
      </c>
      <c r="AI75" s="37"/>
      <c r="AJ75" s="37"/>
      <c r="AK75" s="37"/>
      <c r="AL75" s="37"/>
      <c r="AM75" s="59" t="s">
        <v>51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35"/>
      <c r="B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35"/>
      <c r="BE81" s="34"/>
    </row>
    <row r="82" s="2" customFormat="1" ht="24.96" customHeight="1">
      <c r="A82" s="34"/>
      <c r="B82" s="35"/>
      <c r="C82" s="19" t="s">
        <v>54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5"/>
      <c r="C84" s="28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034-2022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5"/>
      <c r="BE84" s="4"/>
    </row>
    <row r="85" s="5" customFormat="1" ht="36.96" customHeight="1">
      <c r="A85" s="5"/>
      <c r="B85" s="66"/>
      <c r="C85" s="67" t="s">
        <v>15</v>
      </c>
      <c r="D85" s="5"/>
      <c r="E85" s="5"/>
      <c r="F85" s="5"/>
      <c r="G85" s="5"/>
      <c r="H85" s="5"/>
      <c r="I85" s="5"/>
      <c r="J85" s="5"/>
      <c r="K85" s="5"/>
      <c r="L85" s="68" t="str">
        <f>K6</f>
        <v>Prístavba a stavebné úpravy kravína K 174 - Partizánska Lupča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6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19</v>
      </c>
      <c r="D87" s="34"/>
      <c r="E87" s="34"/>
      <c r="F87" s="34"/>
      <c r="G87" s="34"/>
      <c r="H87" s="34"/>
      <c r="I87" s="34"/>
      <c r="J87" s="34"/>
      <c r="K87" s="34"/>
      <c r="L87" s="69" t="str">
        <f>IF(K8="","",K8)</f>
        <v>Hospodársky dvor Partizánska Lupča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21</v>
      </c>
      <c r="AJ87" s="34"/>
      <c r="AK87" s="34"/>
      <c r="AL87" s="34"/>
      <c r="AM87" s="70" t="str">
        <f>IF(AN8= "","",AN8)</f>
        <v>29. 4. 2022</v>
      </c>
      <c r="AN87" s="70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23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 xml:space="preserve"> 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29</v>
      </c>
      <c r="AJ89" s="34"/>
      <c r="AK89" s="34"/>
      <c r="AL89" s="34"/>
      <c r="AM89" s="71" t="str">
        <f>IF(E17="","",E17)</f>
        <v>AGROKONTAKT</v>
      </c>
      <c r="AN89" s="4"/>
      <c r="AO89" s="4"/>
      <c r="AP89" s="4"/>
      <c r="AQ89" s="34"/>
      <c r="AR89" s="35"/>
      <c r="AS89" s="72" t="s">
        <v>55</v>
      </c>
      <c r="AT89" s="73"/>
      <c r="AU89" s="74"/>
      <c r="AV89" s="74"/>
      <c r="AW89" s="74"/>
      <c r="AX89" s="74"/>
      <c r="AY89" s="74"/>
      <c r="AZ89" s="74"/>
      <c r="BA89" s="74"/>
      <c r="BB89" s="74"/>
      <c r="BC89" s="74"/>
      <c r="BD89" s="75"/>
      <c r="BE89" s="34"/>
    </row>
    <row r="90" s="2" customFormat="1" ht="15.15" customHeight="1">
      <c r="A90" s="34"/>
      <c r="B90" s="35"/>
      <c r="C90" s="28" t="s">
        <v>27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32</v>
      </c>
      <c r="AJ90" s="34"/>
      <c r="AK90" s="34"/>
      <c r="AL90" s="34"/>
      <c r="AM90" s="71" t="str">
        <f>IF(E20="","",E20)</f>
        <v>Ing. Jacková</v>
      </c>
      <c r="AN90" s="4"/>
      <c r="AO90" s="4"/>
      <c r="AP90" s="4"/>
      <c r="AQ90" s="34"/>
      <c r="AR90" s="35"/>
      <c r="AS90" s="76"/>
      <c r="AT90" s="77"/>
      <c r="AU90" s="78"/>
      <c r="AV90" s="78"/>
      <c r="AW90" s="78"/>
      <c r="AX90" s="78"/>
      <c r="AY90" s="78"/>
      <c r="AZ90" s="78"/>
      <c r="BA90" s="78"/>
      <c r="BB90" s="78"/>
      <c r="BC90" s="78"/>
      <c r="BD90" s="79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6"/>
      <c r="AT91" s="77"/>
      <c r="AU91" s="78"/>
      <c r="AV91" s="78"/>
      <c r="AW91" s="78"/>
      <c r="AX91" s="78"/>
      <c r="AY91" s="78"/>
      <c r="AZ91" s="78"/>
      <c r="BA91" s="78"/>
      <c r="BB91" s="78"/>
      <c r="BC91" s="78"/>
      <c r="BD91" s="79"/>
      <c r="BE91" s="34"/>
    </row>
    <row r="92" s="2" customFormat="1" ht="29.28" customHeight="1">
      <c r="A92" s="34"/>
      <c r="B92" s="35"/>
      <c r="C92" s="80" t="s">
        <v>56</v>
      </c>
      <c r="D92" s="81"/>
      <c r="E92" s="81"/>
      <c r="F92" s="81"/>
      <c r="G92" s="81"/>
      <c r="H92" s="82"/>
      <c r="I92" s="83" t="s">
        <v>57</v>
      </c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4" t="s">
        <v>58</v>
      </c>
      <c r="AH92" s="81"/>
      <c r="AI92" s="81"/>
      <c r="AJ92" s="81"/>
      <c r="AK92" s="81"/>
      <c r="AL92" s="81"/>
      <c r="AM92" s="81"/>
      <c r="AN92" s="83" t="s">
        <v>59</v>
      </c>
      <c r="AO92" s="81"/>
      <c r="AP92" s="85"/>
      <c r="AQ92" s="86" t="s">
        <v>60</v>
      </c>
      <c r="AR92" s="35"/>
      <c r="AS92" s="87" t="s">
        <v>61</v>
      </c>
      <c r="AT92" s="88" t="s">
        <v>62</v>
      </c>
      <c r="AU92" s="88" t="s">
        <v>63</v>
      </c>
      <c r="AV92" s="88" t="s">
        <v>64</v>
      </c>
      <c r="AW92" s="88" t="s">
        <v>65</v>
      </c>
      <c r="AX92" s="88" t="s">
        <v>66</v>
      </c>
      <c r="AY92" s="88" t="s">
        <v>67</v>
      </c>
      <c r="AZ92" s="88" t="s">
        <v>68</v>
      </c>
      <c r="BA92" s="88" t="s">
        <v>69</v>
      </c>
      <c r="BB92" s="88" t="s">
        <v>70</v>
      </c>
      <c r="BC92" s="88" t="s">
        <v>71</v>
      </c>
      <c r="BD92" s="89" t="s">
        <v>72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90"/>
      <c r="AT93" s="91"/>
      <c r="AU93" s="91"/>
      <c r="AV93" s="91"/>
      <c r="AW93" s="91"/>
      <c r="AX93" s="91"/>
      <c r="AY93" s="91"/>
      <c r="AZ93" s="91"/>
      <c r="BA93" s="91"/>
      <c r="BB93" s="91"/>
      <c r="BC93" s="91"/>
      <c r="BD93" s="92"/>
      <c r="BE93" s="34"/>
    </row>
    <row r="94" s="6" customFormat="1" ht="32.4" customHeight="1">
      <c r="A94" s="6"/>
      <c r="B94" s="93"/>
      <c r="C94" s="94" t="s">
        <v>73</v>
      </c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6">
        <f>ROUND(AG95+AG99+AG100,2)</f>
        <v>0</v>
      </c>
      <c r="AH94" s="96"/>
      <c r="AI94" s="96"/>
      <c r="AJ94" s="96"/>
      <c r="AK94" s="96"/>
      <c r="AL94" s="96"/>
      <c r="AM94" s="96"/>
      <c r="AN94" s="97">
        <f>SUM(AG94,AT94)</f>
        <v>0</v>
      </c>
      <c r="AO94" s="97"/>
      <c r="AP94" s="97"/>
      <c r="AQ94" s="98" t="s">
        <v>1</v>
      </c>
      <c r="AR94" s="93"/>
      <c r="AS94" s="99">
        <f>ROUND(AS95+AS99+AS100,2)</f>
        <v>0</v>
      </c>
      <c r="AT94" s="100">
        <f>ROUND(SUM(AV94:AW94),2)</f>
        <v>0</v>
      </c>
      <c r="AU94" s="101">
        <f>ROUND(AU95+AU99+AU100,5)</f>
        <v>0</v>
      </c>
      <c r="AV94" s="100">
        <f>ROUND(AZ94*L29,2)</f>
        <v>0</v>
      </c>
      <c r="AW94" s="100">
        <f>ROUND(BA94*L30,2)</f>
        <v>0</v>
      </c>
      <c r="AX94" s="100">
        <f>ROUND(BB94*L29,2)</f>
        <v>0</v>
      </c>
      <c r="AY94" s="100">
        <f>ROUND(BC94*L30,2)</f>
        <v>0</v>
      </c>
      <c r="AZ94" s="100">
        <f>ROUND(AZ95+AZ99+AZ100,2)</f>
        <v>0</v>
      </c>
      <c r="BA94" s="100">
        <f>ROUND(BA95+BA99+BA100,2)</f>
        <v>0</v>
      </c>
      <c r="BB94" s="100">
        <f>ROUND(BB95+BB99+BB100,2)</f>
        <v>0</v>
      </c>
      <c r="BC94" s="100">
        <f>ROUND(BC95+BC99+BC100,2)</f>
        <v>0</v>
      </c>
      <c r="BD94" s="102">
        <f>ROUND(BD95+BD99+BD100,2)</f>
        <v>0</v>
      </c>
      <c r="BE94" s="6"/>
      <c r="BS94" s="103" t="s">
        <v>74</v>
      </c>
      <c r="BT94" s="103" t="s">
        <v>75</v>
      </c>
      <c r="BU94" s="104" t="s">
        <v>76</v>
      </c>
      <c r="BV94" s="103" t="s">
        <v>77</v>
      </c>
      <c r="BW94" s="103" t="s">
        <v>4</v>
      </c>
      <c r="BX94" s="103" t="s">
        <v>78</v>
      </c>
      <c r="CL94" s="103" t="s">
        <v>1</v>
      </c>
    </row>
    <row r="95" s="7" customFormat="1" ht="24.75" customHeight="1">
      <c r="A95" s="7"/>
      <c r="B95" s="105"/>
      <c r="C95" s="106"/>
      <c r="D95" s="107" t="s">
        <v>79</v>
      </c>
      <c r="E95" s="107"/>
      <c r="F95" s="107"/>
      <c r="G95" s="107"/>
      <c r="H95" s="107"/>
      <c r="I95" s="108"/>
      <c r="J95" s="107" t="s">
        <v>80</v>
      </c>
      <c r="K95" s="107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  <c r="Y95" s="107"/>
      <c r="Z95" s="107"/>
      <c r="AA95" s="107"/>
      <c r="AB95" s="107"/>
      <c r="AC95" s="107"/>
      <c r="AD95" s="107"/>
      <c r="AE95" s="107"/>
      <c r="AF95" s="107"/>
      <c r="AG95" s="109">
        <f>ROUND(SUM(AG96:AG98),2)</f>
        <v>0</v>
      </c>
      <c r="AH95" s="108"/>
      <c r="AI95" s="108"/>
      <c r="AJ95" s="108"/>
      <c r="AK95" s="108"/>
      <c r="AL95" s="108"/>
      <c r="AM95" s="108"/>
      <c r="AN95" s="110">
        <f>SUM(AG95,AT95)</f>
        <v>0</v>
      </c>
      <c r="AO95" s="108"/>
      <c r="AP95" s="108"/>
      <c r="AQ95" s="111" t="s">
        <v>81</v>
      </c>
      <c r="AR95" s="105"/>
      <c r="AS95" s="112">
        <f>ROUND(SUM(AS96:AS98),2)</f>
        <v>0</v>
      </c>
      <c r="AT95" s="113">
        <f>ROUND(SUM(AV95:AW95),2)</f>
        <v>0</v>
      </c>
      <c r="AU95" s="114">
        <f>ROUND(SUM(AU96:AU98),5)</f>
        <v>0</v>
      </c>
      <c r="AV95" s="113">
        <f>ROUND(AZ95*L29,2)</f>
        <v>0</v>
      </c>
      <c r="AW95" s="113">
        <f>ROUND(BA95*L30,2)</f>
        <v>0</v>
      </c>
      <c r="AX95" s="113">
        <f>ROUND(BB95*L29,2)</f>
        <v>0</v>
      </c>
      <c r="AY95" s="113">
        <f>ROUND(BC95*L30,2)</f>
        <v>0</v>
      </c>
      <c r="AZ95" s="113">
        <f>ROUND(SUM(AZ96:AZ98),2)</f>
        <v>0</v>
      </c>
      <c r="BA95" s="113">
        <f>ROUND(SUM(BA96:BA98),2)</f>
        <v>0</v>
      </c>
      <c r="BB95" s="113">
        <f>ROUND(SUM(BB96:BB98),2)</f>
        <v>0</v>
      </c>
      <c r="BC95" s="113">
        <f>ROUND(SUM(BC96:BC98),2)</f>
        <v>0</v>
      </c>
      <c r="BD95" s="115">
        <f>ROUND(SUM(BD96:BD98),2)</f>
        <v>0</v>
      </c>
      <c r="BE95" s="7"/>
      <c r="BS95" s="116" t="s">
        <v>74</v>
      </c>
      <c r="BT95" s="116" t="s">
        <v>82</v>
      </c>
      <c r="BU95" s="116" t="s">
        <v>76</v>
      </c>
      <c r="BV95" s="116" t="s">
        <v>77</v>
      </c>
      <c r="BW95" s="116" t="s">
        <v>83</v>
      </c>
      <c r="BX95" s="116" t="s">
        <v>4</v>
      </c>
      <c r="CL95" s="116" t="s">
        <v>1</v>
      </c>
      <c r="CM95" s="116" t="s">
        <v>75</v>
      </c>
    </row>
    <row r="96" s="4" customFormat="1" ht="16.5" customHeight="1">
      <c r="A96" s="117" t="s">
        <v>84</v>
      </c>
      <c r="B96" s="65"/>
      <c r="C96" s="10"/>
      <c r="D96" s="10"/>
      <c r="E96" s="118" t="s">
        <v>79</v>
      </c>
      <c r="F96" s="118"/>
      <c r="G96" s="118"/>
      <c r="H96" s="118"/>
      <c r="I96" s="118"/>
      <c r="J96" s="10"/>
      <c r="K96" s="118" t="s">
        <v>85</v>
      </c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9">
        <f>'SO 01 - Architektúra'!J32</f>
        <v>0</v>
      </c>
      <c r="AH96" s="10"/>
      <c r="AI96" s="10"/>
      <c r="AJ96" s="10"/>
      <c r="AK96" s="10"/>
      <c r="AL96" s="10"/>
      <c r="AM96" s="10"/>
      <c r="AN96" s="119">
        <f>SUM(AG96,AT96)</f>
        <v>0</v>
      </c>
      <c r="AO96" s="10"/>
      <c r="AP96" s="10"/>
      <c r="AQ96" s="120" t="s">
        <v>86</v>
      </c>
      <c r="AR96" s="65"/>
      <c r="AS96" s="121">
        <v>0</v>
      </c>
      <c r="AT96" s="122">
        <f>ROUND(SUM(AV96:AW96),2)</f>
        <v>0</v>
      </c>
      <c r="AU96" s="123">
        <f>'SO 01 - Architektúra'!P134</f>
        <v>0</v>
      </c>
      <c r="AV96" s="122">
        <f>'SO 01 - Architektúra'!J35</f>
        <v>0</v>
      </c>
      <c r="AW96" s="122">
        <f>'SO 01 - Architektúra'!J36</f>
        <v>0</v>
      </c>
      <c r="AX96" s="122">
        <f>'SO 01 - Architektúra'!J37</f>
        <v>0</v>
      </c>
      <c r="AY96" s="122">
        <f>'SO 01 - Architektúra'!J38</f>
        <v>0</v>
      </c>
      <c r="AZ96" s="122">
        <f>'SO 01 - Architektúra'!F35</f>
        <v>0</v>
      </c>
      <c r="BA96" s="122">
        <f>'SO 01 - Architektúra'!F36</f>
        <v>0</v>
      </c>
      <c r="BB96" s="122">
        <f>'SO 01 - Architektúra'!F37</f>
        <v>0</v>
      </c>
      <c r="BC96" s="122">
        <f>'SO 01 - Architektúra'!F38</f>
        <v>0</v>
      </c>
      <c r="BD96" s="124">
        <f>'SO 01 - Architektúra'!F39</f>
        <v>0</v>
      </c>
      <c r="BE96" s="4"/>
      <c r="BT96" s="23" t="s">
        <v>87</v>
      </c>
      <c r="BV96" s="23" t="s">
        <v>77</v>
      </c>
      <c r="BW96" s="23" t="s">
        <v>88</v>
      </c>
      <c r="BX96" s="23" t="s">
        <v>83</v>
      </c>
      <c r="CL96" s="23" t="s">
        <v>1</v>
      </c>
    </row>
    <row r="97" s="4" customFormat="1" ht="16.5" customHeight="1">
      <c r="A97" s="117" t="s">
        <v>84</v>
      </c>
      <c r="B97" s="65"/>
      <c r="C97" s="10"/>
      <c r="D97" s="10"/>
      <c r="E97" s="118" t="s">
        <v>89</v>
      </c>
      <c r="F97" s="118"/>
      <c r="G97" s="118"/>
      <c r="H97" s="118"/>
      <c r="I97" s="118"/>
      <c r="J97" s="10"/>
      <c r="K97" s="118" t="s">
        <v>90</v>
      </c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9">
        <f>'SO 01.1 - Zdravotechnika'!J32</f>
        <v>0</v>
      </c>
      <c r="AH97" s="10"/>
      <c r="AI97" s="10"/>
      <c r="AJ97" s="10"/>
      <c r="AK97" s="10"/>
      <c r="AL97" s="10"/>
      <c r="AM97" s="10"/>
      <c r="AN97" s="119">
        <f>SUM(AG97,AT97)</f>
        <v>0</v>
      </c>
      <c r="AO97" s="10"/>
      <c r="AP97" s="10"/>
      <c r="AQ97" s="120" t="s">
        <v>86</v>
      </c>
      <c r="AR97" s="65"/>
      <c r="AS97" s="121">
        <v>0</v>
      </c>
      <c r="AT97" s="122">
        <f>ROUND(SUM(AV97:AW97),2)</f>
        <v>0</v>
      </c>
      <c r="AU97" s="123">
        <f>'SO 01.1 - Zdravotechnika'!P129</f>
        <v>0</v>
      </c>
      <c r="AV97" s="122">
        <f>'SO 01.1 - Zdravotechnika'!J35</f>
        <v>0</v>
      </c>
      <c r="AW97" s="122">
        <f>'SO 01.1 - Zdravotechnika'!J36</f>
        <v>0</v>
      </c>
      <c r="AX97" s="122">
        <f>'SO 01.1 - Zdravotechnika'!J37</f>
        <v>0</v>
      </c>
      <c r="AY97" s="122">
        <f>'SO 01.1 - Zdravotechnika'!J38</f>
        <v>0</v>
      </c>
      <c r="AZ97" s="122">
        <f>'SO 01.1 - Zdravotechnika'!F35</f>
        <v>0</v>
      </c>
      <c r="BA97" s="122">
        <f>'SO 01.1 - Zdravotechnika'!F36</f>
        <v>0</v>
      </c>
      <c r="BB97" s="122">
        <f>'SO 01.1 - Zdravotechnika'!F37</f>
        <v>0</v>
      </c>
      <c r="BC97" s="122">
        <f>'SO 01.1 - Zdravotechnika'!F38</f>
        <v>0</v>
      </c>
      <c r="BD97" s="124">
        <f>'SO 01.1 - Zdravotechnika'!F39</f>
        <v>0</v>
      </c>
      <c r="BE97" s="4"/>
      <c r="BT97" s="23" t="s">
        <v>87</v>
      </c>
      <c r="BV97" s="23" t="s">
        <v>77</v>
      </c>
      <c r="BW97" s="23" t="s">
        <v>91</v>
      </c>
      <c r="BX97" s="23" t="s">
        <v>83</v>
      </c>
      <c r="CL97" s="23" t="s">
        <v>1</v>
      </c>
    </row>
    <row r="98" s="4" customFormat="1" ht="16.5" customHeight="1">
      <c r="A98" s="117" t="s">
        <v>84</v>
      </c>
      <c r="B98" s="65"/>
      <c r="C98" s="10"/>
      <c r="D98" s="10"/>
      <c r="E98" s="118" t="s">
        <v>92</v>
      </c>
      <c r="F98" s="118"/>
      <c r="G98" s="118"/>
      <c r="H98" s="118"/>
      <c r="I98" s="118"/>
      <c r="J98" s="10"/>
      <c r="K98" s="118" t="s">
        <v>93</v>
      </c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9">
        <f>'SO 01.2 - Elektroinštalácia'!J32</f>
        <v>0</v>
      </c>
      <c r="AH98" s="10"/>
      <c r="AI98" s="10"/>
      <c r="AJ98" s="10"/>
      <c r="AK98" s="10"/>
      <c r="AL98" s="10"/>
      <c r="AM98" s="10"/>
      <c r="AN98" s="119">
        <f>SUM(AG98,AT98)</f>
        <v>0</v>
      </c>
      <c r="AO98" s="10"/>
      <c r="AP98" s="10"/>
      <c r="AQ98" s="120" t="s">
        <v>86</v>
      </c>
      <c r="AR98" s="65"/>
      <c r="AS98" s="121">
        <v>0</v>
      </c>
      <c r="AT98" s="122">
        <f>ROUND(SUM(AV98:AW98),2)</f>
        <v>0</v>
      </c>
      <c r="AU98" s="123">
        <f>'SO 01.2 - Elektroinštalácia'!P122</f>
        <v>0</v>
      </c>
      <c r="AV98" s="122">
        <f>'SO 01.2 - Elektroinštalácia'!J35</f>
        <v>0</v>
      </c>
      <c r="AW98" s="122">
        <f>'SO 01.2 - Elektroinštalácia'!J36</f>
        <v>0</v>
      </c>
      <c r="AX98" s="122">
        <f>'SO 01.2 - Elektroinštalácia'!J37</f>
        <v>0</v>
      </c>
      <c r="AY98" s="122">
        <f>'SO 01.2 - Elektroinštalácia'!J38</f>
        <v>0</v>
      </c>
      <c r="AZ98" s="122">
        <f>'SO 01.2 - Elektroinštalácia'!F35</f>
        <v>0</v>
      </c>
      <c r="BA98" s="122">
        <f>'SO 01.2 - Elektroinštalácia'!F36</f>
        <v>0</v>
      </c>
      <c r="BB98" s="122">
        <f>'SO 01.2 - Elektroinštalácia'!F37</f>
        <v>0</v>
      </c>
      <c r="BC98" s="122">
        <f>'SO 01.2 - Elektroinštalácia'!F38</f>
        <v>0</v>
      </c>
      <c r="BD98" s="124">
        <f>'SO 01.2 - Elektroinštalácia'!F39</f>
        <v>0</v>
      </c>
      <c r="BE98" s="4"/>
      <c r="BT98" s="23" t="s">
        <v>87</v>
      </c>
      <c r="BV98" s="23" t="s">
        <v>77</v>
      </c>
      <c r="BW98" s="23" t="s">
        <v>94</v>
      </c>
      <c r="BX98" s="23" t="s">
        <v>83</v>
      </c>
      <c r="CL98" s="23" t="s">
        <v>1</v>
      </c>
    </row>
    <row r="99" s="7" customFormat="1" ht="24.75" customHeight="1">
      <c r="A99" s="117" t="s">
        <v>84</v>
      </c>
      <c r="B99" s="105"/>
      <c r="C99" s="106"/>
      <c r="D99" s="107" t="s">
        <v>95</v>
      </c>
      <c r="E99" s="107"/>
      <c r="F99" s="107"/>
      <c r="G99" s="107"/>
      <c r="H99" s="107"/>
      <c r="I99" s="108"/>
      <c r="J99" s="107" t="s">
        <v>96</v>
      </c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7"/>
      <c r="Y99" s="107"/>
      <c r="Z99" s="107"/>
      <c r="AA99" s="107"/>
      <c r="AB99" s="107"/>
      <c r="AC99" s="107"/>
      <c r="AD99" s="107"/>
      <c r="AE99" s="107"/>
      <c r="AF99" s="107"/>
      <c r="AG99" s="110">
        <f>'SO 03. - Kanalizačné príp...'!J30</f>
        <v>0</v>
      </c>
      <c r="AH99" s="108"/>
      <c r="AI99" s="108"/>
      <c r="AJ99" s="108"/>
      <c r="AK99" s="108"/>
      <c r="AL99" s="108"/>
      <c r="AM99" s="108"/>
      <c r="AN99" s="110">
        <f>SUM(AG99,AT99)</f>
        <v>0</v>
      </c>
      <c r="AO99" s="108"/>
      <c r="AP99" s="108"/>
      <c r="AQ99" s="111" t="s">
        <v>81</v>
      </c>
      <c r="AR99" s="105"/>
      <c r="AS99" s="112">
        <v>0</v>
      </c>
      <c r="AT99" s="113">
        <f>ROUND(SUM(AV99:AW99),2)</f>
        <v>0</v>
      </c>
      <c r="AU99" s="114">
        <f>'SO 03. - Kanalizačné príp...'!P121</f>
        <v>0</v>
      </c>
      <c r="AV99" s="113">
        <f>'SO 03. - Kanalizačné príp...'!J33</f>
        <v>0</v>
      </c>
      <c r="AW99" s="113">
        <f>'SO 03. - Kanalizačné príp...'!J34</f>
        <v>0</v>
      </c>
      <c r="AX99" s="113">
        <f>'SO 03. - Kanalizačné príp...'!J35</f>
        <v>0</v>
      </c>
      <c r="AY99" s="113">
        <f>'SO 03. - Kanalizačné príp...'!J36</f>
        <v>0</v>
      </c>
      <c r="AZ99" s="113">
        <f>'SO 03. - Kanalizačné príp...'!F33</f>
        <v>0</v>
      </c>
      <c r="BA99" s="113">
        <f>'SO 03. - Kanalizačné príp...'!F34</f>
        <v>0</v>
      </c>
      <c r="BB99" s="113">
        <f>'SO 03. - Kanalizačné príp...'!F35</f>
        <v>0</v>
      </c>
      <c r="BC99" s="113">
        <f>'SO 03. - Kanalizačné príp...'!F36</f>
        <v>0</v>
      </c>
      <c r="BD99" s="115">
        <f>'SO 03. - Kanalizačné príp...'!F37</f>
        <v>0</v>
      </c>
      <c r="BE99" s="7"/>
      <c r="BT99" s="116" t="s">
        <v>82</v>
      </c>
      <c r="BV99" s="116" t="s">
        <v>77</v>
      </c>
      <c r="BW99" s="116" t="s">
        <v>97</v>
      </c>
      <c r="BX99" s="116" t="s">
        <v>4</v>
      </c>
      <c r="CL99" s="116" t="s">
        <v>1</v>
      </c>
      <c r="CM99" s="116" t="s">
        <v>75</v>
      </c>
    </row>
    <row r="100" s="7" customFormat="1" ht="16.5" customHeight="1">
      <c r="A100" s="7"/>
      <c r="B100" s="105"/>
      <c r="C100" s="106"/>
      <c r="D100" s="107" t="s">
        <v>98</v>
      </c>
      <c r="E100" s="107"/>
      <c r="F100" s="107"/>
      <c r="G100" s="107"/>
      <c r="H100" s="107"/>
      <c r="I100" s="108"/>
      <c r="J100" s="107" t="s">
        <v>99</v>
      </c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7"/>
      <c r="AG100" s="109">
        <f>ROUND(SUM(AG101:AG102),2)</f>
        <v>0</v>
      </c>
      <c r="AH100" s="108"/>
      <c r="AI100" s="108"/>
      <c r="AJ100" s="108"/>
      <c r="AK100" s="108"/>
      <c r="AL100" s="108"/>
      <c r="AM100" s="108"/>
      <c r="AN100" s="110">
        <f>SUM(AG100,AT100)</f>
        <v>0</v>
      </c>
      <c r="AO100" s="108"/>
      <c r="AP100" s="108"/>
      <c r="AQ100" s="111" t="s">
        <v>81</v>
      </c>
      <c r="AR100" s="105"/>
      <c r="AS100" s="112">
        <f>ROUND(SUM(AS101:AS102),2)</f>
        <v>0</v>
      </c>
      <c r="AT100" s="113">
        <f>ROUND(SUM(AV100:AW100),2)</f>
        <v>0</v>
      </c>
      <c r="AU100" s="114">
        <f>ROUND(SUM(AU101:AU102),5)</f>
        <v>0</v>
      </c>
      <c r="AV100" s="113">
        <f>ROUND(AZ100*L29,2)</f>
        <v>0</v>
      </c>
      <c r="AW100" s="113">
        <f>ROUND(BA100*L30,2)</f>
        <v>0</v>
      </c>
      <c r="AX100" s="113">
        <f>ROUND(BB100*L29,2)</f>
        <v>0</v>
      </c>
      <c r="AY100" s="113">
        <f>ROUND(BC100*L30,2)</f>
        <v>0</v>
      </c>
      <c r="AZ100" s="113">
        <f>ROUND(SUM(AZ101:AZ102),2)</f>
        <v>0</v>
      </c>
      <c r="BA100" s="113">
        <f>ROUND(SUM(BA101:BA102),2)</f>
        <v>0</v>
      </c>
      <c r="BB100" s="113">
        <f>ROUND(SUM(BB101:BB102),2)</f>
        <v>0</v>
      </c>
      <c r="BC100" s="113">
        <f>ROUND(SUM(BC101:BC102),2)</f>
        <v>0</v>
      </c>
      <c r="BD100" s="115">
        <f>ROUND(SUM(BD101:BD102),2)</f>
        <v>0</v>
      </c>
      <c r="BE100" s="7"/>
      <c r="BS100" s="116" t="s">
        <v>74</v>
      </c>
      <c r="BT100" s="116" t="s">
        <v>82</v>
      </c>
      <c r="BU100" s="116" t="s">
        <v>76</v>
      </c>
      <c r="BV100" s="116" t="s">
        <v>77</v>
      </c>
      <c r="BW100" s="116" t="s">
        <v>100</v>
      </c>
      <c r="BX100" s="116" t="s">
        <v>4</v>
      </c>
      <c r="CL100" s="116" t="s">
        <v>1</v>
      </c>
      <c r="CM100" s="116" t="s">
        <v>75</v>
      </c>
    </row>
    <row r="101" s="4" customFormat="1" ht="16.5" customHeight="1">
      <c r="A101" s="117" t="s">
        <v>84</v>
      </c>
      <c r="B101" s="65"/>
      <c r="C101" s="10"/>
      <c r="D101" s="10"/>
      <c r="E101" s="118" t="s">
        <v>101</v>
      </c>
      <c r="F101" s="118"/>
      <c r="G101" s="118"/>
      <c r="H101" s="118"/>
      <c r="I101" s="118"/>
      <c r="J101" s="10"/>
      <c r="K101" s="118" t="s">
        <v>102</v>
      </c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9">
        <f>'PS 01.1 - Kŕmenie, napája...'!J32</f>
        <v>0</v>
      </c>
      <c r="AH101" s="10"/>
      <c r="AI101" s="10"/>
      <c r="AJ101" s="10"/>
      <c r="AK101" s="10"/>
      <c r="AL101" s="10"/>
      <c r="AM101" s="10"/>
      <c r="AN101" s="119">
        <f>SUM(AG101,AT101)</f>
        <v>0</v>
      </c>
      <c r="AO101" s="10"/>
      <c r="AP101" s="10"/>
      <c r="AQ101" s="120" t="s">
        <v>86</v>
      </c>
      <c r="AR101" s="65"/>
      <c r="AS101" s="121">
        <v>0</v>
      </c>
      <c r="AT101" s="122">
        <f>ROUND(SUM(AV101:AW101),2)</f>
        <v>0</v>
      </c>
      <c r="AU101" s="123">
        <f>'PS 01.1 - Kŕmenie, napája...'!P122</f>
        <v>0</v>
      </c>
      <c r="AV101" s="122">
        <f>'PS 01.1 - Kŕmenie, napája...'!J35</f>
        <v>0</v>
      </c>
      <c r="AW101" s="122">
        <f>'PS 01.1 - Kŕmenie, napája...'!J36</f>
        <v>0</v>
      </c>
      <c r="AX101" s="122">
        <f>'PS 01.1 - Kŕmenie, napája...'!J37</f>
        <v>0</v>
      </c>
      <c r="AY101" s="122">
        <f>'PS 01.1 - Kŕmenie, napája...'!J38</f>
        <v>0</v>
      </c>
      <c r="AZ101" s="122">
        <f>'PS 01.1 - Kŕmenie, napája...'!F35</f>
        <v>0</v>
      </c>
      <c r="BA101" s="122">
        <f>'PS 01.1 - Kŕmenie, napája...'!F36</f>
        <v>0</v>
      </c>
      <c r="BB101" s="122">
        <f>'PS 01.1 - Kŕmenie, napája...'!F37</f>
        <v>0</v>
      </c>
      <c r="BC101" s="122">
        <f>'PS 01.1 - Kŕmenie, napája...'!F38</f>
        <v>0</v>
      </c>
      <c r="BD101" s="124">
        <f>'PS 01.1 - Kŕmenie, napája...'!F39</f>
        <v>0</v>
      </c>
      <c r="BE101" s="4"/>
      <c r="BT101" s="23" t="s">
        <v>87</v>
      </c>
      <c r="BV101" s="23" t="s">
        <v>77</v>
      </c>
      <c r="BW101" s="23" t="s">
        <v>103</v>
      </c>
      <c r="BX101" s="23" t="s">
        <v>100</v>
      </c>
      <c r="CL101" s="23" t="s">
        <v>1</v>
      </c>
    </row>
    <row r="102" s="4" customFormat="1" ht="16.5" customHeight="1">
      <c r="A102" s="117" t="s">
        <v>84</v>
      </c>
      <c r="B102" s="65"/>
      <c r="C102" s="10"/>
      <c r="D102" s="10"/>
      <c r="E102" s="118" t="s">
        <v>104</v>
      </c>
      <c r="F102" s="118"/>
      <c r="G102" s="118"/>
      <c r="H102" s="118"/>
      <c r="I102" s="118"/>
      <c r="J102" s="10"/>
      <c r="K102" s="118" t="s">
        <v>105</v>
      </c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9">
        <f>'PS 01.2 - Ustajnenie dojníc'!J32</f>
        <v>0</v>
      </c>
      <c r="AH102" s="10"/>
      <c r="AI102" s="10"/>
      <c r="AJ102" s="10"/>
      <c r="AK102" s="10"/>
      <c r="AL102" s="10"/>
      <c r="AM102" s="10"/>
      <c r="AN102" s="119">
        <f>SUM(AG102,AT102)</f>
        <v>0</v>
      </c>
      <c r="AO102" s="10"/>
      <c r="AP102" s="10"/>
      <c r="AQ102" s="120" t="s">
        <v>86</v>
      </c>
      <c r="AR102" s="65"/>
      <c r="AS102" s="125">
        <v>0</v>
      </c>
      <c r="AT102" s="126">
        <f>ROUND(SUM(AV102:AW102),2)</f>
        <v>0</v>
      </c>
      <c r="AU102" s="127">
        <f>'PS 01.2 - Ustajnenie dojníc'!P122</f>
        <v>0</v>
      </c>
      <c r="AV102" s="126">
        <f>'PS 01.2 - Ustajnenie dojníc'!J35</f>
        <v>0</v>
      </c>
      <c r="AW102" s="126">
        <f>'PS 01.2 - Ustajnenie dojníc'!J36</f>
        <v>0</v>
      </c>
      <c r="AX102" s="126">
        <f>'PS 01.2 - Ustajnenie dojníc'!J37</f>
        <v>0</v>
      </c>
      <c r="AY102" s="126">
        <f>'PS 01.2 - Ustajnenie dojníc'!J38</f>
        <v>0</v>
      </c>
      <c r="AZ102" s="126">
        <f>'PS 01.2 - Ustajnenie dojníc'!F35</f>
        <v>0</v>
      </c>
      <c r="BA102" s="126">
        <f>'PS 01.2 - Ustajnenie dojníc'!F36</f>
        <v>0</v>
      </c>
      <c r="BB102" s="126">
        <f>'PS 01.2 - Ustajnenie dojníc'!F37</f>
        <v>0</v>
      </c>
      <c r="BC102" s="126">
        <f>'PS 01.2 - Ustajnenie dojníc'!F38</f>
        <v>0</v>
      </c>
      <c r="BD102" s="128">
        <f>'PS 01.2 - Ustajnenie dojníc'!F39</f>
        <v>0</v>
      </c>
      <c r="BE102" s="4"/>
      <c r="BT102" s="23" t="s">
        <v>87</v>
      </c>
      <c r="BV102" s="23" t="s">
        <v>77</v>
      </c>
      <c r="BW102" s="23" t="s">
        <v>106</v>
      </c>
      <c r="BX102" s="23" t="s">
        <v>100</v>
      </c>
      <c r="CL102" s="23" t="s">
        <v>1</v>
      </c>
    </row>
    <row r="103" s="2" customFormat="1" ht="30" customHeight="1">
      <c r="A103" s="34"/>
      <c r="B103" s="35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5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</row>
    <row r="104" s="2" customFormat="1" ht="6.96" customHeight="1">
      <c r="A104" s="34"/>
      <c r="B104" s="61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35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</row>
  </sheetData>
  <mergeCells count="70">
    <mergeCell ref="L85:AJ85"/>
    <mergeCell ref="AM87:AN87"/>
    <mergeCell ref="AS89:AT91"/>
    <mergeCell ref="AM89:AP89"/>
    <mergeCell ref="AM90:AP90"/>
    <mergeCell ref="C92:G92"/>
    <mergeCell ref="AG92:AM92"/>
    <mergeCell ref="AN92:AP92"/>
    <mergeCell ref="I92:AF92"/>
    <mergeCell ref="AG95:AM95"/>
    <mergeCell ref="AN95:AP95"/>
    <mergeCell ref="J95:AF95"/>
    <mergeCell ref="D95:H95"/>
    <mergeCell ref="AN96:AP96"/>
    <mergeCell ref="E96:I96"/>
    <mergeCell ref="K96:AF96"/>
    <mergeCell ref="AG96:AM96"/>
    <mergeCell ref="K97:AF97"/>
    <mergeCell ref="AN97:AP97"/>
    <mergeCell ref="E97:I97"/>
    <mergeCell ref="AG97:AM97"/>
    <mergeCell ref="AG98:AM98"/>
    <mergeCell ref="AN98:AP98"/>
    <mergeCell ref="E98:I98"/>
    <mergeCell ref="K98:AF98"/>
    <mergeCell ref="AN99:AP99"/>
    <mergeCell ref="AG99:AM99"/>
    <mergeCell ref="D99:H99"/>
    <mergeCell ref="J99:AF99"/>
    <mergeCell ref="AN100:AP100"/>
    <mergeCell ref="AG100:AM100"/>
    <mergeCell ref="D100:H100"/>
    <mergeCell ref="J100:AF100"/>
    <mergeCell ref="AN101:AP101"/>
    <mergeCell ref="AG101:AM101"/>
    <mergeCell ref="E101:I101"/>
    <mergeCell ref="K101:AF101"/>
    <mergeCell ref="AN102:AP102"/>
    <mergeCell ref="AG102:AM102"/>
    <mergeCell ref="E102:I102"/>
    <mergeCell ref="K102:AF102"/>
    <mergeCell ref="AG94:AM94"/>
    <mergeCell ref="AN94:AP94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</mergeCells>
  <hyperlinks>
    <hyperlink ref="A96" location="'SO 01 - Architektúra'!C2" display="/"/>
    <hyperlink ref="A97" location="'SO 01.1 - Zdravotechnika'!C2" display="/"/>
    <hyperlink ref="A98" location="'SO 01.2 - Elektroinštalácia'!C2" display="/"/>
    <hyperlink ref="A99" location="'SO 03. - Kanalizačné príp...'!C2" display="/"/>
    <hyperlink ref="A101" location="'PS 01.1 - Kŕmenie, napája...'!C2" display="/"/>
    <hyperlink ref="A102" location="'PS 01.2 - Ustajnenie dojníc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88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107</v>
      </c>
      <c r="L4" s="18"/>
      <c r="M4" s="129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0" t="str">
        <f>'Rekapitulácia stavby'!K6</f>
        <v>Prístavba a stavebné úpravy kravína K 174 - Partizánska Lupča</v>
      </c>
      <c r="F7" s="28"/>
      <c r="G7" s="28"/>
      <c r="H7" s="28"/>
      <c r="L7" s="18"/>
    </row>
    <row r="8" s="1" customFormat="1" ht="12" customHeight="1">
      <c r="B8" s="18"/>
      <c r="D8" s="28" t="s">
        <v>108</v>
      </c>
      <c r="L8" s="18"/>
    </row>
    <row r="9" s="2" customFormat="1" ht="16.5" customHeight="1">
      <c r="A9" s="34"/>
      <c r="B9" s="35"/>
      <c r="C9" s="34"/>
      <c r="D9" s="34"/>
      <c r="E9" s="130" t="s">
        <v>109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110</v>
      </c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8" t="s">
        <v>111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17</v>
      </c>
      <c r="E13" s="34"/>
      <c r="F13" s="23" t="s">
        <v>1</v>
      </c>
      <c r="G13" s="34"/>
      <c r="H13" s="34"/>
      <c r="I13" s="28" t="s">
        <v>18</v>
      </c>
      <c r="J13" s="23" t="s">
        <v>1</v>
      </c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19</v>
      </c>
      <c r="E14" s="34"/>
      <c r="F14" s="23" t="s">
        <v>20</v>
      </c>
      <c r="G14" s="34"/>
      <c r="H14" s="34"/>
      <c r="I14" s="28" t="s">
        <v>21</v>
      </c>
      <c r="J14" s="70" t="str">
        <f>'Rekapitulácia stavby'!AN8</f>
        <v>29. 4. 2022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23</v>
      </c>
      <c r="E16" s="34"/>
      <c r="F16" s="34"/>
      <c r="G16" s="34"/>
      <c r="H16" s="34"/>
      <c r="I16" s="28" t="s">
        <v>24</v>
      </c>
      <c r="J16" s="23" t="s">
        <v>1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25</v>
      </c>
      <c r="F17" s="34"/>
      <c r="G17" s="34"/>
      <c r="H17" s="34"/>
      <c r="I17" s="28" t="s">
        <v>26</v>
      </c>
      <c r="J17" s="23" t="s">
        <v>1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27</v>
      </c>
      <c r="E19" s="34"/>
      <c r="F19" s="34"/>
      <c r="G19" s="34"/>
      <c r="H19" s="34"/>
      <c r="I19" s="28" t="s">
        <v>24</v>
      </c>
      <c r="J19" s="29" t="str">
        <f>'Rekapitulácia stavby'!AN13</f>
        <v>Vyplň údaj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26</v>
      </c>
      <c r="J20" s="29" t="str">
        <f>'Rekapitulácia stavby'!AN14</f>
        <v>Vyplň údaj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29</v>
      </c>
      <c r="E22" s="34"/>
      <c r="F22" s="34"/>
      <c r="G22" s="34"/>
      <c r="H22" s="34"/>
      <c r="I22" s="28" t="s">
        <v>24</v>
      </c>
      <c r="J22" s="23" t="s">
        <v>1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">
        <v>30</v>
      </c>
      <c r="F23" s="34"/>
      <c r="G23" s="34"/>
      <c r="H23" s="34"/>
      <c r="I23" s="28" t="s">
        <v>26</v>
      </c>
      <c r="J23" s="23" t="s">
        <v>1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32</v>
      </c>
      <c r="E25" s="34"/>
      <c r="F25" s="34"/>
      <c r="G25" s="34"/>
      <c r="H25" s="34"/>
      <c r="I25" s="28" t="s">
        <v>24</v>
      </c>
      <c r="J25" s="23" t="s">
        <v>1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">
        <v>33</v>
      </c>
      <c r="F26" s="34"/>
      <c r="G26" s="34"/>
      <c r="H26" s="34"/>
      <c r="I26" s="28" t="s">
        <v>26</v>
      </c>
      <c r="J26" s="23" t="s">
        <v>1</v>
      </c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34</v>
      </c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31"/>
      <c r="B29" s="132"/>
      <c r="C29" s="131"/>
      <c r="D29" s="131"/>
      <c r="E29" s="32" t="s">
        <v>1</v>
      </c>
      <c r="F29" s="32"/>
      <c r="G29" s="32"/>
      <c r="H29" s="32"/>
      <c r="I29" s="131"/>
      <c r="J29" s="131"/>
      <c r="K29" s="131"/>
      <c r="L29" s="133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4" t="s">
        <v>35</v>
      </c>
      <c r="E32" s="34"/>
      <c r="F32" s="34"/>
      <c r="G32" s="34"/>
      <c r="H32" s="34"/>
      <c r="I32" s="34"/>
      <c r="J32" s="97">
        <f>ROUND(J134, 2)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91"/>
      <c r="E33" s="91"/>
      <c r="F33" s="91"/>
      <c r="G33" s="91"/>
      <c r="H33" s="91"/>
      <c r="I33" s="91"/>
      <c r="J33" s="91"/>
      <c r="K33" s="91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37</v>
      </c>
      <c r="G34" s="34"/>
      <c r="H34" s="34"/>
      <c r="I34" s="39" t="s">
        <v>36</v>
      </c>
      <c r="J34" s="39" t="s">
        <v>38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5" t="s">
        <v>39</v>
      </c>
      <c r="E35" s="41" t="s">
        <v>40</v>
      </c>
      <c r="F35" s="136">
        <f>ROUND((SUM(BE134:BE240)),  2)</f>
        <v>0</v>
      </c>
      <c r="G35" s="137"/>
      <c r="H35" s="137"/>
      <c r="I35" s="138">
        <v>0.20000000000000001</v>
      </c>
      <c r="J35" s="136">
        <f>ROUND(((SUM(BE134:BE240))*I35),  2)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41" t="s">
        <v>41</v>
      </c>
      <c r="F36" s="136">
        <f>ROUND((SUM(BF134:BF240)),  2)</f>
        <v>0</v>
      </c>
      <c r="G36" s="137"/>
      <c r="H36" s="137"/>
      <c r="I36" s="138">
        <v>0.20000000000000001</v>
      </c>
      <c r="J36" s="136">
        <f>ROUND(((SUM(BF134:BF240))*I36),  2)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9">
        <f>ROUND((SUM(BG134:BG240)),  2)</f>
        <v>0</v>
      </c>
      <c r="G37" s="34"/>
      <c r="H37" s="34"/>
      <c r="I37" s="140">
        <v>0.20000000000000001</v>
      </c>
      <c r="J37" s="139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43</v>
      </c>
      <c r="F38" s="139">
        <f>ROUND((SUM(BH134:BH240)),  2)</f>
        <v>0</v>
      </c>
      <c r="G38" s="34"/>
      <c r="H38" s="34"/>
      <c r="I38" s="140">
        <v>0.20000000000000001</v>
      </c>
      <c r="J38" s="139">
        <f>0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41" t="s">
        <v>44</v>
      </c>
      <c r="F39" s="136">
        <f>ROUND((SUM(BI134:BI240)),  2)</f>
        <v>0</v>
      </c>
      <c r="G39" s="137"/>
      <c r="H39" s="137"/>
      <c r="I39" s="138">
        <v>0</v>
      </c>
      <c r="J39" s="136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41"/>
      <c r="D41" s="142" t="s">
        <v>45</v>
      </c>
      <c r="E41" s="82"/>
      <c r="F41" s="82"/>
      <c r="G41" s="143" t="s">
        <v>46</v>
      </c>
      <c r="H41" s="144" t="s">
        <v>47</v>
      </c>
      <c r="I41" s="82"/>
      <c r="J41" s="145">
        <f>SUM(J32:J39)</f>
        <v>0</v>
      </c>
      <c r="K41" s="146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48</v>
      </c>
      <c r="E50" s="58"/>
      <c r="F50" s="58"/>
      <c r="G50" s="57" t="s">
        <v>49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50</v>
      </c>
      <c r="E61" s="37"/>
      <c r="F61" s="147" t="s">
        <v>51</v>
      </c>
      <c r="G61" s="59" t="s">
        <v>50</v>
      </c>
      <c r="H61" s="37"/>
      <c r="I61" s="37"/>
      <c r="J61" s="148" t="s">
        <v>51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52</v>
      </c>
      <c r="E65" s="60"/>
      <c r="F65" s="60"/>
      <c r="G65" s="57" t="s">
        <v>53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50</v>
      </c>
      <c r="E76" s="37"/>
      <c r="F76" s="147" t="s">
        <v>51</v>
      </c>
      <c r="G76" s="59" t="s">
        <v>50</v>
      </c>
      <c r="H76" s="37"/>
      <c r="I76" s="37"/>
      <c r="J76" s="148" t="s">
        <v>51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112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0" t="str">
        <f>E7</f>
        <v>Prístavba a stavebné úpravy kravína K 174 - Partizánska Lupča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108</v>
      </c>
      <c r="L86" s="18"/>
    </row>
    <row r="87" s="2" customFormat="1" ht="16.5" customHeight="1">
      <c r="A87" s="34"/>
      <c r="B87" s="35"/>
      <c r="C87" s="34"/>
      <c r="D87" s="34"/>
      <c r="E87" s="130" t="s">
        <v>109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110</v>
      </c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8" t="str">
        <f>E11</f>
        <v>SO 01 - Architektúra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19</v>
      </c>
      <c r="D91" s="34"/>
      <c r="E91" s="34"/>
      <c r="F91" s="23" t="str">
        <f>F14</f>
        <v>Hospodársky dvor Partizánska Lupča</v>
      </c>
      <c r="G91" s="34"/>
      <c r="H91" s="34"/>
      <c r="I91" s="28" t="s">
        <v>21</v>
      </c>
      <c r="J91" s="70" t="str">
        <f>IF(J14="","",J14)</f>
        <v>29. 4. 2022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5.15" customHeight="1">
      <c r="A93" s="34"/>
      <c r="B93" s="35"/>
      <c r="C93" s="28" t="s">
        <v>23</v>
      </c>
      <c r="D93" s="34"/>
      <c r="E93" s="34"/>
      <c r="F93" s="23" t="str">
        <f>E17</f>
        <v xml:space="preserve"> </v>
      </c>
      <c r="G93" s="34"/>
      <c r="H93" s="34"/>
      <c r="I93" s="28" t="s">
        <v>29</v>
      </c>
      <c r="J93" s="32" t="str">
        <f>E23</f>
        <v>AGROKONTAKT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27</v>
      </c>
      <c r="D94" s="34"/>
      <c r="E94" s="34"/>
      <c r="F94" s="23" t="str">
        <f>IF(E20="","",E20)</f>
        <v>Vyplň údaj</v>
      </c>
      <c r="G94" s="34"/>
      <c r="H94" s="34"/>
      <c r="I94" s="28" t="s">
        <v>32</v>
      </c>
      <c r="J94" s="32" t="str">
        <f>E26</f>
        <v>Ing. Jacková</v>
      </c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49" t="s">
        <v>113</v>
      </c>
      <c r="D96" s="141"/>
      <c r="E96" s="141"/>
      <c r="F96" s="141"/>
      <c r="G96" s="141"/>
      <c r="H96" s="141"/>
      <c r="I96" s="141"/>
      <c r="J96" s="150" t="s">
        <v>114</v>
      </c>
      <c r="K96" s="141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51" t="s">
        <v>115</v>
      </c>
      <c r="D98" s="34"/>
      <c r="E98" s="34"/>
      <c r="F98" s="34"/>
      <c r="G98" s="34"/>
      <c r="H98" s="34"/>
      <c r="I98" s="34"/>
      <c r="J98" s="97">
        <f>J134</f>
        <v>0</v>
      </c>
      <c r="K98" s="3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116</v>
      </c>
    </row>
    <row r="99" s="9" customFormat="1" ht="24.96" customHeight="1">
      <c r="A99" s="9"/>
      <c r="B99" s="152"/>
      <c r="C99" s="9"/>
      <c r="D99" s="153" t="s">
        <v>117</v>
      </c>
      <c r="E99" s="154"/>
      <c r="F99" s="154"/>
      <c r="G99" s="154"/>
      <c r="H99" s="154"/>
      <c r="I99" s="154"/>
      <c r="J99" s="155">
        <f>J135</f>
        <v>0</v>
      </c>
      <c r="K99" s="9"/>
      <c r="L99" s="152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6"/>
      <c r="C100" s="10"/>
      <c r="D100" s="157" t="s">
        <v>118</v>
      </c>
      <c r="E100" s="158"/>
      <c r="F100" s="158"/>
      <c r="G100" s="158"/>
      <c r="H100" s="158"/>
      <c r="I100" s="158"/>
      <c r="J100" s="159">
        <f>J136</f>
        <v>0</v>
      </c>
      <c r="K100" s="10"/>
      <c r="L100" s="15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6"/>
      <c r="C101" s="10"/>
      <c r="D101" s="157" t="s">
        <v>119</v>
      </c>
      <c r="E101" s="158"/>
      <c r="F101" s="158"/>
      <c r="G101" s="158"/>
      <c r="H101" s="158"/>
      <c r="I101" s="158"/>
      <c r="J101" s="159">
        <f>J147</f>
        <v>0</v>
      </c>
      <c r="K101" s="10"/>
      <c r="L101" s="15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6"/>
      <c r="C102" s="10"/>
      <c r="D102" s="157" t="s">
        <v>120</v>
      </c>
      <c r="E102" s="158"/>
      <c r="F102" s="158"/>
      <c r="G102" s="158"/>
      <c r="H102" s="158"/>
      <c r="I102" s="158"/>
      <c r="J102" s="159">
        <f>J165</f>
        <v>0</v>
      </c>
      <c r="K102" s="10"/>
      <c r="L102" s="156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6"/>
      <c r="C103" s="10"/>
      <c r="D103" s="157" t="s">
        <v>121</v>
      </c>
      <c r="E103" s="158"/>
      <c r="F103" s="158"/>
      <c r="G103" s="158"/>
      <c r="H103" s="158"/>
      <c r="I103" s="158"/>
      <c r="J103" s="159">
        <f>J175</f>
        <v>0</v>
      </c>
      <c r="K103" s="10"/>
      <c r="L103" s="156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56"/>
      <c r="C104" s="10"/>
      <c r="D104" s="157" t="s">
        <v>122</v>
      </c>
      <c r="E104" s="158"/>
      <c r="F104" s="158"/>
      <c r="G104" s="158"/>
      <c r="H104" s="158"/>
      <c r="I104" s="158"/>
      <c r="J104" s="159">
        <f>J179</f>
        <v>0</v>
      </c>
      <c r="K104" s="10"/>
      <c r="L104" s="156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52"/>
      <c r="C105" s="9"/>
      <c r="D105" s="153" t="s">
        <v>123</v>
      </c>
      <c r="E105" s="154"/>
      <c r="F105" s="154"/>
      <c r="G105" s="154"/>
      <c r="H105" s="154"/>
      <c r="I105" s="154"/>
      <c r="J105" s="155">
        <f>J202</f>
        <v>0</v>
      </c>
      <c r="K105" s="9"/>
      <c r="L105" s="152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56"/>
      <c r="C106" s="10"/>
      <c r="D106" s="157" t="s">
        <v>124</v>
      </c>
      <c r="E106" s="158"/>
      <c r="F106" s="158"/>
      <c r="G106" s="158"/>
      <c r="H106" s="158"/>
      <c r="I106" s="158"/>
      <c r="J106" s="159">
        <f>J203</f>
        <v>0</v>
      </c>
      <c r="K106" s="10"/>
      <c r="L106" s="156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56"/>
      <c r="C107" s="10"/>
      <c r="D107" s="157" t="s">
        <v>125</v>
      </c>
      <c r="E107" s="158"/>
      <c r="F107" s="158"/>
      <c r="G107" s="158"/>
      <c r="H107" s="158"/>
      <c r="I107" s="158"/>
      <c r="J107" s="159">
        <f>J207</f>
        <v>0</v>
      </c>
      <c r="K107" s="10"/>
      <c r="L107" s="156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56"/>
      <c r="C108" s="10"/>
      <c r="D108" s="157" t="s">
        <v>126</v>
      </c>
      <c r="E108" s="158"/>
      <c r="F108" s="158"/>
      <c r="G108" s="158"/>
      <c r="H108" s="158"/>
      <c r="I108" s="158"/>
      <c r="J108" s="159">
        <f>J215</f>
        <v>0</v>
      </c>
      <c r="K108" s="10"/>
      <c r="L108" s="156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56"/>
      <c r="C109" s="10"/>
      <c r="D109" s="157" t="s">
        <v>127</v>
      </c>
      <c r="E109" s="158"/>
      <c r="F109" s="158"/>
      <c r="G109" s="158"/>
      <c r="H109" s="158"/>
      <c r="I109" s="158"/>
      <c r="J109" s="159">
        <f>J225</f>
        <v>0</v>
      </c>
      <c r="K109" s="10"/>
      <c r="L109" s="156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56"/>
      <c r="C110" s="10"/>
      <c r="D110" s="157" t="s">
        <v>128</v>
      </c>
      <c r="E110" s="158"/>
      <c r="F110" s="158"/>
      <c r="G110" s="158"/>
      <c r="H110" s="158"/>
      <c r="I110" s="158"/>
      <c r="J110" s="159">
        <f>J229</f>
        <v>0</v>
      </c>
      <c r="K110" s="10"/>
      <c r="L110" s="156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52"/>
      <c r="C111" s="9"/>
      <c r="D111" s="153" t="s">
        <v>129</v>
      </c>
      <c r="E111" s="154"/>
      <c r="F111" s="154"/>
      <c r="G111" s="154"/>
      <c r="H111" s="154"/>
      <c r="I111" s="154"/>
      <c r="J111" s="155">
        <f>J235</f>
        <v>0</v>
      </c>
      <c r="K111" s="9"/>
      <c r="L111" s="152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10" customFormat="1" ht="19.92" customHeight="1">
      <c r="A112" s="10"/>
      <c r="B112" s="156"/>
      <c r="C112" s="10"/>
      <c r="D112" s="157" t="s">
        <v>130</v>
      </c>
      <c r="E112" s="158"/>
      <c r="F112" s="158"/>
      <c r="G112" s="158"/>
      <c r="H112" s="158"/>
      <c r="I112" s="158"/>
      <c r="J112" s="159">
        <f>J236</f>
        <v>0</v>
      </c>
      <c r="K112" s="10"/>
      <c r="L112" s="156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2" customFormat="1" ht="21.84" customHeight="1">
      <c r="A113" s="34"/>
      <c r="B113" s="35"/>
      <c r="C113" s="34"/>
      <c r="D113" s="34"/>
      <c r="E113" s="34"/>
      <c r="F113" s="34"/>
      <c r="G113" s="34"/>
      <c r="H113" s="34"/>
      <c r="I113" s="34"/>
      <c r="J113" s="34"/>
      <c r="K113" s="3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61"/>
      <c r="C114" s="62"/>
      <c r="D114" s="62"/>
      <c r="E114" s="62"/>
      <c r="F114" s="62"/>
      <c r="G114" s="62"/>
      <c r="H114" s="62"/>
      <c r="I114" s="62"/>
      <c r="J114" s="62"/>
      <c r="K114" s="62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8" s="2" customFormat="1" ht="6.96" customHeight="1">
      <c r="A118" s="34"/>
      <c r="B118" s="63"/>
      <c r="C118" s="64"/>
      <c r="D118" s="64"/>
      <c r="E118" s="64"/>
      <c r="F118" s="64"/>
      <c r="G118" s="64"/>
      <c r="H118" s="64"/>
      <c r="I118" s="64"/>
      <c r="J118" s="64"/>
      <c r="K118" s="6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24.96" customHeight="1">
      <c r="A119" s="34"/>
      <c r="B119" s="35"/>
      <c r="C119" s="19" t="s">
        <v>131</v>
      </c>
      <c r="D119" s="34"/>
      <c r="E119" s="34"/>
      <c r="F119" s="34"/>
      <c r="G119" s="34"/>
      <c r="H119" s="34"/>
      <c r="I119" s="34"/>
      <c r="J119" s="34"/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35"/>
      <c r="C120" s="34"/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2" customHeight="1">
      <c r="A121" s="34"/>
      <c r="B121" s="35"/>
      <c r="C121" s="28" t="s">
        <v>15</v>
      </c>
      <c r="D121" s="34"/>
      <c r="E121" s="34"/>
      <c r="F121" s="34"/>
      <c r="G121" s="34"/>
      <c r="H121" s="34"/>
      <c r="I121" s="34"/>
      <c r="J121" s="34"/>
      <c r="K121" s="34"/>
      <c r="L121" s="56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6.5" customHeight="1">
      <c r="A122" s="34"/>
      <c r="B122" s="35"/>
      <c r="C122" s="34"/>
      <c r="D122" s="34"/>
      <c r="E122" s="130" t="str">
        <f>E7</f>
        <v>Prístavba a stavebné úpravy kravína K 174 - Partizánska Lupča</v>
      </c>
      <c r="F122" s="28"/>
      <c r="G122" s="28"/>
      <c r="H122" s="28"/>
      <c r="I122" s="34"/>
      <c r="J122" s="34"/>
      <c r="K122" s="34"/>
      <c r="L122" s="56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1" customFormat="1" ht="12" customHeight="1">
      <c r="B123" s="18"/>
      <c r="C123" s="28" t="s">
        <v>108</v>
      </c>
      <c r="L123" s="18"/>
    </row>
    <row r="124" s="2" customFormat="1" ht="16.5" customHeight="1">
      <c r="A124" s="34"/>
      <c r="B124" s="35"/>
      <c r="C124" s="34"/>
      <c r="D124" s="34"/>
      <c r="E124" s="130" t="s">
        <v>109</v>
      </c>
      <c r="F124" s="34"/>
      <c r="G124" s="34"/>
      <c r="H124" s="34"/>
      <c r="I124" s="34"/>
      <c r="J124" s="34"/>
      <c r="K124" s="34"/>
      <c r="L124" s="56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2" customHeight="1">
      <c r="A125" s="34"/>
      <c r="B125" s="35"/>
      <c r="C125" s="28" t="s">
        <v>110</v>
      </c>
      <c r="D125" s="34"/>
      <c r="E125" s="34"/>
      <c r="F125" s="34"/>
      <c r="G125" s="34"/>
      <c r="H125" s="34"/>
      <c r="I125" s="34"/>
      <c r="J125" s="34"/>
      <c r="K125" s="34"/>
      <c r="L125" s="56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6.5" customHeight="1">
      <c r="A126" s="34"/>
      <c r="B126" s="35"/>
      <c r="C126" s="34"/>
      <c r="D126" s="34"/>
      <c r="E126" s="68" t="str">
        <f>E11</f>
        <v>SO 01 - Architektúra</v>
      </c>
      <c r="F126" s="34"/>
      <c r="G126" s="34"/>
      <c r="H126" s="34"/>
      <c r="I126" s="34"/>
      <c r="J126" s="34"/>
      <c r="K126" s="34"/>
      <c r="L126" s="56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6.96" customHeight="1">
      <c r="A127" s="34"/>
      <c r="B127" s="35"/>
      <c r="C127" s="34"/>
      <c r="D127" s="34"/>
      <c r="E127" s="34"/>
      <c r="F127" s="34"/>
      <c r="G127" s="34"/>
      <c r="H127" s="34"/>
      <c r="I127" s="34"/>
      <c r="J127" s="34"/>
      <c r="K127" s="34"/>
      <c r="L127" s="56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2" customHeight="1">
      <c r="A128" s="34"/>
      <c r="B128" s="35"/>
      <c r="C128" s="28" t="s">
        <v>19</v>
      </c>
      <c r="D128" s="34"/>
      <c r="E128" s="34"/>
      <c r="F128" s="23" t="str">
        <f>F14</f>
        <v>Hospodársky dvor Partizánska Lupča</v>
      </c>
      <c r="G128" s="34"/>
      <c r="H128" s="34"/>
      <c r="I128" s="28" t="s">
        <v>21</v>
      </c>
      <c r="J128" s="70" t="str">
        <f>IF(J14="","",J14)</f>
        <v>29. 4. 2022</v>
      </c>
      <c r="K128" s="34"/>
      <c r="L128" s="56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6.96" customHeight="1">
      <c r="A129" s="34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56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5.15" customHeight="1">
      <c r="A130" s="34"/>
      <c r="B130" s="35"/>
      <c r="C130" s="28" t="s">
        <v>23</v>
      </c>
      <c r="D130" s="34"/>
      <c r="E130" s="34"/>
      <c r="F130" s="23" t="str">
        <f>E17</f>
        <v xml:space="preserve"> </v>
      </c>
      <c r="G130" s="34"/>
      <c r="H130" s="34"/>
      <c r="I130" s="28" t="s">
        <v>29</v>
      </c>
      <c r="J130" s="32" t="str">
        <f>E23</f>
        <v>AGROKONTAKT</v>
      </c>
      <c r="K130" s="34"/>
      <c r="L130" s="56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5.15" customHeight="1">
      <c r="A131" s="34"/>
      <c r="B131" s="35"/>
      <c r="C131" s="28" t="s">
        <v>27</v>
      </c>
      <c r="D131" s="34"/>
      <c r="E131" s="34"/>
      <c r="F131" s="23" t="str">
        <f>IF(E20="","",E20)</f>
        <v>Vyplň údaj</v>
      </c>
      <c r="G131" s="34"/>
      <c r="H131" s="34"/>
      <c r="I131" s="28" t="s">
        <v>32</v>
      </c>
      <c r="J131" s="32" t="str">
        <f>E26</f>
        <v>Ing. Jacková</v>
      </c>
      <c r="K131" s="34"/>
      <c r="L131" s="56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10.32" customHeight="1">
      <c r="A132" s="34"/>
      <c r="B132" s="35"/>
      <c r="C132" s="34"/>
      <c r="D132" s="34"/>
      <c r="E132" s="34"/>
      <c r="F132" s="34"/>
      <c r="G132" s="34"/>
      <c r="H132" s="34"/>
      <c r="I132" s="34"/>
      <c r="J132" s="34"/>
      <c r="K132" s="34"/>
      <c r="L132" s="56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11" customFormat="1" ht="29.28" customHeight="1">
      <c r="A133" s="160"/>
      <c r="B133" s="161"/>
      <c r="C133" s="162" t="s">
        <v>132</v>
      </c>
      <c r="D133" s="163" t="s">
        <v>60</v>
      </c>
      <c r="E133" s="163" t="s">
        <v>56</v>
      </c>
      <c r="F133" s="163" t="s">
        <v>57</v>
      </c>
      <c r="G133" s="163" t="s">
        <v>133</v>
      </c>
      <c r="H133" s="163" t="s">
        <v>134</v>
      </c>
      <c r="I133" s="163" t="s">
        <v>135</v>
      </c>
      <c r="J133" s="164" t="s">
        <v>114</v>
      </c>
      <c r="K133" s="165" t="s">
        <v>136</v>
      </c>
      <c r="L133" s="166"/>
      <c r="M133" s="87" t="s">
        <v>1</v>
      </c>
      <c r="N133" s="88" t="s">
        <v>39</v>
      </c>
      <c r="O133" s="88" t="s">
        <v>137</v>
      </c>
      <c r="P133" s="88" t="s">
        <v>138</v>
      </c>
      <c r="Q133" s="88" t="s">
        <v>139</v>
      </c>
      <c r="R133" s="88" t="s">
        <v>140</v>
      </c>
      <c r="S133" s="88" t="s">
        <v>141</v>
      </c>
      <c r="T133" s="89" t="s">
        <v>142</v>
      </c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</row>
    <row r="134" s="2" customFormat="1" ht="22.8" customHeight="1">
      <c r="A134" s="34"/>
      <c r="B134" s="35"/>
      <c r="C134" s="94" t="s">
        <v>115</v>
      </c>
      <c r="D134" s="34"/>
      <c r="E134" s="34"/>
      <c r="F134" s="34"/>
      <c r="G134" s="34"/>
      <c r="H134" s="34"/>
      <c r="I134" s="34"/>
      <c r="J134" s="167">
        <f>BK134</f>
        <v>0</v>
      </c>
      <c r="K134" s="34"/>
      <c r="L134" s="35"/>
      <c r="M134" s="90"/>
      <c r="N134" s="74"/>
      <c r="O134" s="91"/>
      <c r="P134" s="168">
        <f>P135+P202+P235</f>
        <v>0</v>
      </c>
      <c r="Q134" s="91"/>
      <c r="R134" s="168">
        <f>R135+R202+R235</f>
        <v>3840.2949199699997</v>
      </c>
      <c r="S134" s="91"/>
      <c r="T134" s="169">
        <f>T135+T202+T235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T134" s="15" t="s">
        <v>74</v>
      </c>
      <c r="AU134" s="15" t="s">
        <v>116</v>
      </c>
      <c r="BK134" s="170">
        <f>BK135+BK202+BK235</f>
        <v>0</v>
      </c>
    </row>
    <row r="135" s="12" customFormat="1" ht="25.92" customHeight="1">
      <c r="A135" s="12"/>
      <c r="B135" s="171"/>
      <c r="C135" s="12"/>
      <c r="D135" s="172" t="s">
        <v>74</v>
      </c>
      <c r="E135" s="173" t="s">
        <v>143</v>
      </c>
      <c r="F135" s="173" t="s">
        <v>144</v>
      </c>
      <c r="G135" s="12"/>
      <c r="H135" s="12"/>
      <c r="I135" s="174"/>
      <c r="J135" s="175">
        <f>BK135</f>
        <v>0</v>
      </c>
      <c r="K135" s="12"/>
      <c r="L135" s="171"/>
      <c r="M135" s="176"/>
      <c r="N135" s="177"/>
      <c r="O135" s="177"/>
      <c r="P135" s="178">
        <f>P136+P147+P165+P175+P179</f>
        <v>0</v>
      </c>
      <c r="Q135" s="177"/>
      <c r="R135" s="178">
        <f>R136+R147+R165+R175+R179</f>
        <v>3818.01818942</v>
      </c>
      <c r="S135" s="177"/>
      <c r="T135" s="179">
        <f>T136+T147+T165+T175+T179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72" t="s">
        <v>82</v>
      </c>
      <c r="AT135" s="180" t="s">
        <v>74</v>
      </c>
      <c r="AU135" s="180" t="s">
        <v>75</v>
      </c>
      <c r="AY135" s="172" t="s">
        <v>145</v>
      </c>
      <c r="BK135" s="181">
        <f>BK136+BK147+BK165+BK175+BK179</f>
        <v>0</v>
      </c>
    </row>
    <row r="136" s="12" customFormat="1" ht="22.8" customHeight="1">
      <c r="A136" s="12"/>
      <c r="B136" s="171"/>
      <c r="C136" s="12"/>
      <c r="D136" s="172" t="s">
        <v>74</v>
      </c>
      <c r="E136" s="182" t="s">
        <v>82</v>
      </c>
      <c r="F136" s="182" t="s">
        <v>146</v>
      </c>
      <c r="G136" s="12"/>
      <c r="H136" s="12"/>
      <c r="I136" s="174"/>
      <c r="J136" s="183">
        <f>BK136</f>
        <v>0</v>
      </c>
      <c r="K136" s="12"/>
      <c r="L136" s="171"/>
      <c r="M136" s="176"/>
      <c r="N136" s="177"/>
      <c r="O136" s="177"/>
      <c r="P136" s="178">
        <f>SUM(P137:P146)</f>
        <v>0</v>
      </c>
      <c r="Q136" s="177"/>
      <c r="R136" s="178">
        <f>SUM(R137:R146)</f>
        <v>0</v>
      </c>
      <c r="S136" s="177"/>
      <c r="T136" s="179">
        <f>SUM(T137:T146)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72" t="s">
        <v>82</v>
      </c>
      <c r="AT136" s="180" t="s">
        <v>74</v>
      </c>
      <c r="AU136" s="180" t="s">
        <v>82</v>
      </c>
      <c r="AY136" s="172" t="s">
        <v>145</v>
      </c>
      <c r="BK136" s="181">
        <f>SUM(BK137:BK146)</f>
        <v>0</v>
      </c>
    </row>
    <row r="137" s="2" customFormat="1" ht="24.15" customHeight="1">
      <c r="A137" s="34"/>
      <c r="B137" s="184"/>
      <c r="C137" s="185" t="s">
        <v>82</v>
      </c>
      <c r="D137" s="185" t="s">
        <v>147</v>
      </c>
      <c r="E137" s="186" t="s">
        <v>148</v>
      </c>
      <c r="F137" s="187" t="s">
        <v>149</v>
      </c>
      <c r="G137" s="188" t="s">
        <v>150</v>
      </c>
      <c r="H137" s="189">
        <v>757.05899999999997</v>
      </c>
      <c r="I137" s="190"/>
      <c r="J137" s="191">
        <f>ROUND(I137*H137,2)</f>
        <v>0</v>
      </c>
      <c r="K137" s="192"/>
      <c r="L137" s="35"/>
      <c r="M137" s="193" t="s">
        <v>1</v>
      </c>
      <c r="N137" s="194" t="s">
        <v>41</v>
      </c>
      <c r="O137" s="78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151</v>
      </c>
      <c r="AT137" s="197" t="s">
        <v>147</v>
      </c>
      <c r="AU137" s="197" t="s">
        <v>87</v>
      </c>
      <c r="AY137" s="15" t="s">
        <v>145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87</v>
      </c>
      <c r="BK137" s="198">
        <f>ROUND(I137*H137,2)</f>
        <v>0</v>
      </c>
      <c r="BL137" s="15" t="s">
        <v>151</v>
      </c>
      <c r="BM137" s="197" t="s">
        <v>152</v>
      </c>
    </row>
    <row r="138" s="2" customFormat="1" ht="24.15" customHeight="1">
      <c r="A138" s="34"/>
      <c r="B138" s="184"/>
      <c r="C138" s="185" t="s">
        <v>87</v>
      </c>
      <c r="D138" s="185" t="s">
        <v>147</v>
      </c>
      <c r="E138" s="186" t="s">
        <v>153</v>
      </c>
      <c r="F138" s="187" t="s">
        <v>154</v>
      </c>
      <c r="G138" s="188" t="s">
        <v>150</v>
      </c>
      <c r="H138" s="189">
        <v>567.79399999999998</v>
      </c>
      <c r="I138" s="190"/>
      <c r="J138" s="191">
        <f>ROUND(I138*H138,2)</f>
        <v>0</v>
      </c>
      <c r="K138" s="192"/>
      <c r="L138" s="35"/>
      <c r="M138" s="193" t="s">
        <v>1</v>
      </c>
      <c r="N138" s="194" t="s">
        <v>41</v>
      </c>
      <c r="O138" s="78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151</v>
      </c>
      <c r="AT138" s="197" t="s">
        <v>147</v>
      </c>
      <c r="AU138" s="197" t="s">
        <v>87</v>
      </c>
      <c r="AY138" s="15" t="s">
        <v>145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87</v>
      </c>
      <c r="BK138" s="198">
        <f>ROUND(I138*H138,2)</f>
        <v>0</v>
      </c>
      <c r="BL138" s="15" t="s">
        <v>151</v>
      </c>
      <c r="BM138" s="197" t="s">
        <v>155</v>
      </c>
    </row>
    <row r="139" s="2" customFormat="1" ht="21.75" customHeight="1">
      <c r="A139" s="34"/>
      <c r="B139" s="184"/>
      <c r="C139" s="185" t="s">
        <v>156</v>
      </c>
      <c r="D139" s="185" t="s">
        <v>147</v>
      </c>
      <c r="E139" s="186" t="s">
        <v>157</v>
      </c>
      <c r="F139" s="187" t="s">
        <v>158</v>
      </c>
      <c r="G139" s="188" t="s">
        <v>150</v>
      </c>
      <c r="H139" s="189">
        <v>70.802000000000007</v>
      </c>
      <c r="I139" s="190"/>
      <c r="J139" s="191">
        <f>ROUND(I139*H139,2)</f>
        <v>0</v>
      </c>
      <c r="K139" s="192"/>
      <c r="L139" s="35"/>
      <c r="M139" s="193" t="s">
        <v>1</v>
      </c>
      <c r="N139" s="194" t="s">
        <v>41</v>
      </c>
      <c r="O139" s="78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151</v>
      </c>
      <c r="AT139" s="197" t="s">
        <v>147</v>
      </c>
      <c r="AU139" s="197" t="s">
        <v>87</v>
      </c>
      <c r="AY139" s="15" t="s">
        <v>145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87</v>
      </c>
      <c r="BK139" s="198">
        <f>ROUND(I139*H139,2)</f>
        <v>0</v>
      </c>
      <c r="BL139" s="15" t="s">
        <v>151</v>
      </c>
      <c r="BM139" s="197" t="s">
        <v>159</v>
      </c>
    </row>
    <row r="140" s="2" customFormat="1" ht="37.8" customHeight="1">
      <c r="A140" s="34"/>
      <c r="B140" s="184"/>
      <c r="C140" s="185" t="s">
        <v>151</v>
      </c>
      <c r="D140" s="185" t="s">
        <v>147</v>
      </c>
      <c r="E140" s="186" t="s">
        <v>160</v>
      </c>
      <c r="F140" s="187" t="s">
        <v>161</v>
      </c>
      <c r="G140" s="188" t="s">
        <v>150</v>
      </c>
      <c r="H140" s="189">
        <v>53.101999999999997</v>
      </c>
      <c r="I140" s="190"/>
      <c r="J140" s="191">
        <f>ROUND(I140*H140,2)</f>
        <v>0</v>
      </c>
      <c r="K140" s="192"/>
      <c r="L140" s="35"/>
      <c r="M140" s="193" t="s">
        <v>1</v>
      </c>
      <c r="N140" s="194" t="s">
        <v>41</v>
      </c>
      <c r="O140" s="78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151</v>
      </c>
      <c r="AT140" s="197" t="s">
        <v>147</v>
      </c>
      <c r="AU140" s="197" t="s">
        <v>87</v>
      </c>
      <c r="AY140" s="15" t="s">
        <v>145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87</v>
      </c>
      <c r="BK140" s="198">
        <f>ROUND(I140*H140,2)</f>
        <v>0</v>
      </c>
      <c r="BL140" s="15" t="s">
        <v>151</v>
      </c>
      <c r="BM140" s="197" t="s">
        <v>162</v>
      </c>
    </row>
    <row r="141" s="2" customFormat="1" ht="24.15" customHeight="1">
      <c r="A141" s="34"/>
      <c r="B141" s="184"/>
      <c r="C141" s="185" t="s">
        <v>163</v>
      </c>
      <c r="D141" s="185" t="s">
        <v>147</v>
      </c>
      <c r="E141" s="186" t="s">
        <v>164</v>
      </c>
      <c r="F141" s="187" t="s">
        <v>165</v>
      </c>
      <c r="G141" s="188" t="s">
        <v>150</v>
      </c>
      <c r="H141" s="189">
        <v>827.86099999999999</v>
      </c>
      <c r="I141" s="190"/>
      <c r="J141" s="191">
        <f>ROUND(I141*H141,2)</f>
        <v>0</v>
      </c>
      <c r="K141" s="192"/>
      <c r="L141" s="35"/>
      <c r="M141" s="193" t="s">
        <v>1</v>
      </c>
      <c r="N141" s="194" t="s">
        <v>41</v>
      </c>
      <c r="O141" s="78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151</v>
      </c>
      <c r="AT141" s="197" t="s">
        <v>147</v>
      </c>
      <c r="AU141" s="197" t="s">
        <v>87</v>
      </c>
      <c r="AY141" s="15" t="s">
        <v>145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87</v>
      </c>
      <c r="BK141" s="198">
        <f>ROUND(I141*H141,2)</f>
        <v>0</v>
      </c>
      <c r="BL141" s="15" t="s">
        <v>151</v>
      </c>
      <c r="BM141" s="197" t="s">
        <v>166</v>
      </c>
    </row>
    <row r="142" s="2" customFormat="1" ht="33" customHeight="1">
      <c r="A142" s="34"/>
      <c r="B142" s="184"/>
      <c r="C142" s="185" t="s">
        <v>167</v>
      </c>
      <c r="D142" s="185" t="s">
        <v>147</v>
      </c>
      <c r="E142" s="186" t="s">
        <v>168</v>
      </c>
      <c r="F142" s="187" t="s">
        <v>169</v>
      </c>
      <c r="G142" s="188" t="s">
        <v>150</v>
      </c>
      <c r="H142" s="189">
        <v>566.04499999999996</v>
      </c>
      <c r="I142" s="190"/>
      <c r="J142" s="191">
        <f>ROUND(I142*H142,2)</f>
        <v>0</v>
      </c>
      <c r="K142" s="192"/>
      <c r="L142" s="35"/>
      <c r="M142" s="193" t="s">
        <v>1</v>
      </c>
      <c r="N142" s="194" t="s">
        <v>41</v>
      </c>
      <c r="O142" s="78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151</v>
      </c>
      <c r="AT142" s="197" t="s">
        <v>147</v>
      </c>
      <c r="AU142" s="197" t="s">
        <v>87</v>
      </c>
      <c r="AY142" s="15" t="s">
        <v>145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87</v>
      </c>
      <c r="BK142" s="198">
        <f>ROUND(I142*H142,2)</f>
        <v>0</v>
      </c>
      <c r="BL142" s="15" t="s">
        <v>151</v>
      </c>
      <c r="BM142" s="197" t="s">
        <v>170</v>
      </c>
    </row>
    <row r="143" s="2" customFormat="1" ht="37.8" customHeight="1">
      <c r="A143" s="34"/>
      <c r="B143" s="184"/>
      <c r="C143" s="185" t="s">
        <v>171</v>
      </c>
      <c r="D143" s="185" t="s">
        <v>147</v>
      </c>
      <c r="E143" s="186" t="s">
        <v>172</v>
      </c>
      <c r="F143" s="187" t="s">
        <v>173</v>
      </c>
      <c r="G143" s="188" t="s">
        <v>150</v>
      </c>
      <c r="H143" s="189">
        <v>6792.54</v>
      </c>
      <c r="I143" s="190"/>
      <c r="J143" s="191">
        <f>ROUND(I143*H143,2)</f>
        <v>0</v>
      </c>
      <c r="K143" s="192"/>
      <c r="L143" s="35"/>
      <c r="M143" s="193" t="s">
        <v>1</v>
      </c>
      <c r="N143" s="194" t="s">
        <v>41</v>
      </c>
      <c r="O143" s="78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151</v>
      </c>
      <c r="AT143" s="197" t="s">
        <v>147</v>
      </c>
      <c r="AU143" s="197" t="s">
        <v>87</v>
      </c>
      <c r="AY143" s="15" t="s">
        <v>145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87</v>
      </c>
      <c r="BK143" s="198">
        <f>ROUND(I143*H143,2)</f>
        <v>0</v>
      </c>
      <c r="BL143" s="15" t="s">
        <v>151</v>
      </c>
      <c r="BM143" s="197" t="s">
        <v>174</v>
      </c>
    </row>
    <row r="144" s="2" customFormat="1" ht="21.75" customHeight="1">
      <c r="A144" s="34"/>
      <c r="B144" s="184"/>
      <c r="C144" s="185" t="s">
        <v>175</v>
      </c>
      <c r="D144" s="185" t="s">
        <v>147</v>
      </c>
      <c r="E144" s="186" t="s">
        <v>176</v>
      </c>
      <c r="F144" s="187" t="s">
        <v>177</v>
      </c>
      <c r="G144" s="188" t="s">
        <v>150</v>
      </c>
      <c r="H144" s="189">
        <v>566.04499999999996</v>
      </c>
      <c r="I144" s="190"/>
      <c r="J144" s="191">
        <f>ROUND(I144*H144,2)</f>
        <v>0</v>
      </c>
      <c r="K144" s="192"/>
      <c r="L144" s="35"/>
      <c r="M144" s="193" t="s">
        <v>1</v>
      </c>
      <c r="N144" s="194" t="s">
        <v>41</v>
      </c>
      <c r="O144" s="78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151</v>
      </c>
      <c r="AT144" s="197" t="s">
        <v>147</v>
      </c>
      <c r="AU144" s="197" t="s">
        <v>87</v>
      </c>
      <c r="AY144" s="15" t="s">
        <v>145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87</v>
      </c>
      <c r="BK144" s="198">
        <f>ROUND(I144*H144,2)</f>
        <v>0</v>
      </c>
      <c r="BL144" s="15" t="s">
        <v>151</v>
      </c>
      <c r="BM144" s="197" t="s">
        <v>178</v>
      </c>
    </row>
    <row r="145" s="2" customFormat="1" ht="24.15" customHeight="1">
      <c r="A145" s="34"/>
      <c r="B145" s="184"/>
      <c r="C145" s="185" t="s">
        <v>179</v>
      </c>
      <c r="D145" s="185" t="s">
        <v>147</v>
      </c>
      <c r="E145" s="186" t="s">
        <v>180</v>
      </c>
      <c r="F145" s="187" t="s">
        <v>181</v>
      </c>
      <c r="G145" s="188" t="s">
        <v>182</v>
      </c>
      <c r="H145" s="189">
        <v>1075.4860000000001</v>
      </c>
      <c r="I145" s="190"/>
      <c r="J145" s="191">
        <f>ROUND(I145*H145,2)</f>
        <v>0</v>
      </c>
      <c r="K145" s="192"/>
      <c r="L145" s="35"/>
      <c r="M145" s="193" t="s">
        <v>1</v>
      </c>
      <c r="N145" s="194" t="s">
        <v>41</v>
      </c>
      <c r="O145" s="78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151</v>
      </c>
      <c r="AT145" s="197" t="s">
        <v>147</v>
      </c>
      <c r="AU145" s="197" t="s">
        <v>87</v>
      </c>
      <c r="AY145" s="15" t="s">
        <v>145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87</v>
      </c>
      <c r="BK145" s="198">
        <f>ROUND(I145*H145,2)</f>
        <v>0</v>
      </c>
      <c r="BL145" s="15" t="s">
        <v>151</v>
      </c>
      <c r="BM145" s="197" t="s">
        <v>183</v>
      </c>
    </row>
    <row r="146" s="2" customFormat="1" ht="24.15" customHeight="1">
      <c r="A146" s="34"/>
      <c r="B146" s="184"/>
      <c r="C146" s="185" t="s">
        <v>184</v>
      </c>
      <c r="D146" s="185" t="s">
        <v>147</v>
      </c>
      <c r="E146" s="186" t="s">
        <v>185</v>
      </c>
      <c r="F146" s="187" t="s">
        <v>186</v>
      </c>
      <c r="G146" s="188" t="s">
        <v>150</v>
      </c>
      <c r="H146" s="189">
        <v>261.81599999999997</v>
      </c>
      <c r="I146" s="190"/>
      <c r="J146" s="191">
        <f>ROUND(I146*H146,2)</f>
        <v>0</v>
      </c>
      <c r="K146" s="192"/>
      <c r="L146" s="35"/>
      <c r="M146" s="193" t="s">
        <v>1</v>
      </c>
      <c r="N146" s="194" t="s">
        <v>41</v>
      </c>
      <c r="O146" s="78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151</v>
      </c>
      <c r="AT146" s="197" t="s">
        <v>147</v>
      </c>
      <c r="AU146" s="197" t="s">
        <v>87</v>
      </c>
      <c r="AY146" s="15" t="s">
        <v>145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87</v>
      </c>
      <c r="BK146" s="198">
        <f>ROUND(I146*H146,2)</f>
        <v>0</v>
      </c>
      <c r="BL146" s="15" t="s">
        <v>151</v>
      </c>
      <c r="BM146" s="197" t="s">
        <v>187</v>
      </c>
    </row>
    <row r="147" s="12" customFormat="1" ht="22.8" customHeight="1">
      <c r="A147" s="12"/>
      <c r="B147" s="171"/>
      <c r="C147" s="12"/>
      <c r="D147" s="172" t="s">
        <v>74</v>
      </c>
      <c r="E147" s="182" t="s">
        <v>87</v>
      </c>
      <c r="F147" s="182" t="s">
        <v>188</v>
      </c>
      <c r="G147" s="12"/>
      <c r="H147" s="12"/>
      <c r="I147" s="174"/>
      <c r="J147" s="183">
        <f>BK147</f>
        <v>0</v>
      </c>
      <c r="K147" s="12"/>
      <c r="L147" s="171"/>
      <c r="M147" s="176"/>
      <c r="N147" s="177"/>
      <c r="O147" s="177"/>
      <c r="P147" s="178">
        <f>SUM(P148:P164)</f>
        <v>0</v>
      </c>
      <c r="Q147" s="177"/>
      <c r="R147" s="178">
        <f>SUM(R148:R164)</f>
        <v>3693.4844538800003</v>
      </c>
      <c r="S147" s="177"/>
      <c r="T147" s="179">
        <f>SUM(T148:T164)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72" t="s">
        <v>82</v>
      </c>
      <c r="AT147" s="180" t="s">
        <v>74</v>
      </c>
      <c r="AU147" s="180" t="s">
        <v>82</v>
      </c>
      <c r="AY147" s="172" t="s">
        <v>145</v>
      </c>
      <c r="BK147" s="181">
        <f>SUM(BK148:BK164)</f>
        <v>0</v>
      </c>
    </row>
    <row r="148" s="2" customFormat="1" ht="33" customHeight="1">
      <c r="A148" s="34"/>
      <c r="B148" s="184"/>
      <c r="C148" s="185" t="s">
        <v>189</v>
      </c>
      <c r="D148" s="185" t="s">
        <v>147</v>
      </c>
      <c r="E148" s="186" t="s">
        <v>190</v>
      </c>
      <c r="F148" s="187" t="s">
        <v>191</v>
      </c>
      <c r="G148" s="188" t="s">
        <v>192</v>
      </c>
      <c r="H148" s="189">
        <v>1219.04</v>
      </c>
      <c r="I148" s="190"/>
      <c r="J148" s="191">
        <f>ROUND(I148*H148,2)</f>
        <v>0</v>
      </c>
      <c r="K148" s="192"/>
      <c r="L148" s="35"/>
      <c r="M148" s="193" t="s">
        <v>1</v>
      </c>
      <c r="N148" s="194" t="s">
        <v>41</v>
      </c>
      <c r="O148" s="78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151</v>
      </c>
      <c r="AT148" s="197" t="s">
        <v>147</v>
      </c>
      <c r="AU148" s="197" t="s">
        <v>87</v>
      </c>
      <c r="AY148" s="15" t="s">
        <v>145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87</v>
      </c>
      <c r="BK148" s="198">
        <f>ROUND(I148*H148,2)</f>
        <v>0</v>
      </c>
      <c r="BL148" s="15" t="s">
        <v>151</v>
      </c>
      <c r="BM148" s="197" t="s">
        <v>193</v>
      </c>
    </row>
    <row r="149" s="2" customFormat="1" ht="24.15" customHeight="1">
      <c r="A149" s="34"/>
      <c r="B149" s="184"/>
      <c r="C149" s="185" t="s">
        <v>194</v>
      </c>
      <c r="D149" s="185" t="s">
        <v>147</v>
      </c>
      <c r="E149" s="186" t="s">
        <v>195</v>
      </c>
      <c r="F149" s="187" t="s">
        <v>196</v>
      </c>
      <c r="G149" s="188" t="s">
        <v>150</v>
      </c>
      <c r="H149" s="189">
        <v>981.29200000000003</v>
      </c>
      <c r="I149" s="190"/>
      <c r="J149" s="191">
        <f>ROUND(I149*H149,2)</f>
        <v>0</v>
      </c>
      <c r="K149" s="192"/>
      <c r="L149" s="35"/>
      <c r="M149" s="193" t="s">
        <v>1</v>
      </c>
      <c r="N149" s="194" t="s">
        <v>41</v>
      </c>
      <c r="O149" s="78"/>
      <c r="P149" s="195">
        <f>O149*H149</f>
        <v>0</v>
      </c>
      <c r="Q149" s="195">
        <v>2.0699999999999998</v>
      </c>
      <c r="R149" s="195">
        <f>Q149*H149</f>
        <v>2031.2744399999999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151</v>
      </c>
      <c r="AT149" s="197" t="s">
        <v>147</v>
      </c>
      <c r="AU149" s="197" t="s">
        <v>87</v>
      </c>
      <c r="AY149" s="15" t="s">
        <v>145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87</v>
      </c>
      <c r="BK149" s="198">
        <f>ROUND(I149*H149,2)</f>
        <v>0</v>
      </c>
      <c r="BL149" s="15" t="s">
        <v>151</v>
      </c>
      <c r="BM149" s="197" t="s">
        <v>197</v>
      </c>
    </row>
    <row r="150" s="2" customFormat="1" ht="24.15" customHeight="1">
      <c r="A150" s="34"/>
      <c r="B150" s="184"/>
      <c r="C150" s="185" t="s">
        <v>198</v>
      </c>
      <c r="D150" s="185" t="s">
        <v>147</v>
      </c>
      <c r="E150" s="186" t="s">
        <v>199</v>
      </c>
      <c r="F150" s="187" t="s">
        <v>200</v>
      </c>
      <c r="G150" s="188" t="s">
        <v>150</v>
      </c>
      <c r="H150" s="189">
        <v>585.24099999999999</v>
      </c>
      <c r="I150" s="190"/>
      <c r="J150" s="191">
        <f>ROUND(I150*H150,2)</f>
        <v>0</v>
      </c>
      <c r="K150" s="192"/>
      <c r="L150" s="35"/>
      <c r="M150" s="193" t="s">
        <v>1</v>
      </c>
      <c r="N150" s="194" t="s">
        <v>41</v>
      </c>
      <c r="O150" s="78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151</v>
      </c>
      <c r="AT150" s="197" t="s">
        <v>147</v>
      </c>
      <c r="AU150" s="197" t="s">
        <v>87</v>
      </c>
      <c r="AY150" s="15" t="s">
        <v>145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87</v>
      </c>
      <c r="BK150" s="198">
        <f>ROUND(I150*H150,2)</f>
        <v>0</v>
      </c>
      <c r="BL150" s="15" t="s">
        <v>151</v>
      </c>
      <c r="BM150" s="197" t="s">
        <v>201</v>
      </c>
    </row>
    <row r="151" s="2" customFormat="1" ht="16.5" customHeight="1">
      <c r="A151" s="34"/>
      <c r="B151" s="184"/>
      <c r="C151" s="199" t="s">
        <v>202</v>
      </c>
      <c r="D151" s="199" t="s">
        <v>203</v>
      </c>
      <c r="E151" s="200" t="s">
        <v>204</v>
      </c>
      <c r="F151" s="201" t="s">
        <v>205</v>
      </c>
      <c r="G151" s="202" t="s">
        <v>150</v>
      </c>
      <c r="H151" s="203">
        <v>257.60500000000002</v>
      </c>
      <c r="I151" s="204"/>
      <c r="J151" s="205">
        <f>ROUND(I151*H151,2)</f>
        <v>0</v>
      </c>
      <c r="K151" s="206"/>
      <c r="L151" s="207"/>
      <c r="M151" s="208" t="s">
        <v>1</v>
      </c>
      <c r="N151" s="209" t="s">
        <v>41</v>
      </c>
      <c r="O151" s="78"/>
      <c r="P151" s="195">
        <f>O151*H151</f>
        <v>0</v>
      </c>
      <c r="Q151" s="195">
        <v>2.2254499999999999</v>
      </c>
      <c r="R151" s="195">
        <f>Q151*H151</f>
        <v>573.28704725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175</v>
      </c>
      <c r="AT151" s="197" t="s">
        <v>203</v>
      </c>
      <c r="AU151" s="197" t="s">
        <v>87</v>
      </c>
      <c r="AY151" s="15" t="s">
        <v>145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87</v>
      </c>
      <c r="BK151" s="198">
        <f>ROUND(I151*H151,2)</f>
        <v>0</v>
      </c>
      <c r="BL151" s="15" t="s">
        <v>151</v>
      </c>
      <c r="BM151" s="197" t="s">
        <v>206</v>
      </c>
    </row>
    <row r="152" s="2" customFormat="1" ht="16.5" customHeight="1">
      <c r="A152" s="34"/>
      <c r="B152" s="184"/>
      <c r="C152" s="199" t="s">
        <v>207</v>
      </c>
      <c r="D152" s="199" t="s">
        <v>203</v>
      </c>
      <c r="E152" s="200" t="s">
        <v>208</v>
      </c>
      <c r="F152" s="201" t="s">
        <v>209</v>
      </c>
      <c r="G152" s="202" t="s">
        <v>150</v>
      </c>
      <c r="H152" s="203">
        <v>272.57100000000003</v>
      </c>
      <c r="I152" s="204"/>
      <c r="J152" s="205">
        <f>ROUND(I152*H152,2)</f>
        <v>0</v>
      </c>
      <c r="K152" s="206"/>
      <c r="L152" s="207"/>
      <c r="M152" s="208" t="s">
        <v>1</v>
      </c>
      <c r="N152" s="209" t="s">
        <v>41</v>
      </c>
      <c r="O152" s="78"/>
      <c r="P152" s="195">
        <f>O152*H152</f>
        <v>0</v>
      </c>
      <c r="Q152" s="195">
        <v>2.3665699999999998</v>
      </c>
      <c r="R152" s="195">
        <f>Q152*H152</f>
        <v>645.05835147000005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175</v>
      </c>
      <c r="AT152" s="197" t="s">
        <v>203</v>
      </c>
      <c r="AU152" s="197" t="s">
        <v>87</v>
      </c>
      <c r="AY152" s="15" t="s">
        <v>145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87</v>
      </c>
      <c r="BK152" s="198">
        <f>ROUND(I152*H152,2)</f>
        <v>0</v>
      </c>
      <c r="BL152" s="15" t="s">
        <v>151</v>
      </c>
      <c r="BM152" s="197" t="s">
        <v>210</v>
      </c>
    </row>
    <row r="153" s="2" customFormat="1" ht="21.75" customHeight="1">
      <c r="A153" s="34"/>
      <c r="B153" s="184"/>
      <c r="C153" s="199" t="s">
        <v>211</v>
      </c>
      <c r="D153" s="199" t="s">
        <v>203</v>
      </c>
      <c r="E153" s="200" t="s">
        <v>212</v>
      </c>
      <c r="F153" s="201" t="s">
        <v>213</v>
      </c>
      <c r="G153" s="202" t="s">
        <v>150</v>
      </c>
      <c r="H153" s="203">
        <v>55.064999999999998</v>
      </c>
      <c r="I153" s="204"/>
      <c r="J153" s="205">
        <f>ROUND(I153*H153,2)</f>
        <v>0</v>
      </c>
      <c r="K153" s="206"/>
      <c r="L153" s="207"/>
      <c r="M153" s="208" t="s">
        <v>1</v>
      </c>
      <c r="N153" s="209" t="s">
        <v>41</v>
      </c>
      <c r="O153" s="78"/>
      <c r="P153" s="195">
        <f>O153*H153</f>
        <v>0</v>
      </c>
      <c r="Q153" s="195">
        <v>2.0482499999999999</v>
      </c>
      <c r="R153" s="195">
        <f>Q153*H153</f>
        <v>112.78688625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175</v>
      </c>
      <c r="AT153" s="197" t="s">
        <v>203</v>
      </c>
      <c r="AU153" s="197" t="s">
        <v>87</v>
      </c>
      <c r="AY153" s="15" t="s">
        <v>145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87</v>
      </c>
      <c r="BK153" s="198">
        <f>ROUND(I153*H153,2)</f>
        <v>0</v>
      </c>
      <c r="BL153" s="15" t="s">
        <v>151</v>
      </c>
      <c r="BM153" s="197" t="s">
        <v>214</v>
      </c>
    </row>
    <row r="154" s="2" customFormat="1" ht="21.75" customHeight="1">
      <c r="A154" s="34"/>
      <c r="B154" s="184"/>
      <c r="C154" s="185" t="s">
        <v>215</v>
      </c>
      <c r="D154" s="185" t="s">
        <v>147</v>
      </c>
      <c r="E154" s="186" t="s">
        <v>216</v>
      </c>
      <c r="F154" s="187" t="s">
        <v>217</v>
      </c>
      <c r="G154" s="188" t="s">
        <v>192</v>
      </c>
      <c r="H154" s="189">
        <v>68.393000000000001</v>
      </c>
      <c r="I154" s="190"/>
      <c r="J154" s="191">
        <f>ROUND(I154*H154,2)</f>
        <v>0</v>
      </c>
      <c r="K154" s="192"/>
      <c r="L154" s="35"/>
      <c r="M154" s="193" t="s">
        <v>1</v>
      </c>
      <c r="N154" s="194" t="s">
        <v>41</v>
      </c>
      <c r="O154" s="78"/>
      <c r="P154" s="195">
        <f>O154*H154</f>
        <v>0</v>
      </c>
      <c r="Q154" s="195">
        <v>0.00067000000000000002</v>
      </c>
      <c r="R154" s="195">
        <f>Q154*H154</f>
        <v>0.045823309999999999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151</v>
      </c>
      <c r="AT154" s="197" t="s">
        <v>147</v>
      </c>
      <c r="AU154" s="197" t="s">
        <v>87</v>
      </c>
      <c r="AY154" s="15" t="s">
        <v>145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87</v>
      </c>
      <c r="BK154" s="198">
        <f>ROUND(I154*H154,2)</f>
        <v>0</v>
      </c>
      <c r="BL154" s="15" t="s">
        <v>151</v>
      </c>
      <c r="BM154" s="197" t="s">
        <v>218</v>
      </c>
    </row>
    <row r="155" s="2" customFormat="1" ht="21.75" customHeight="1">
      <c r="A155" s="34"/>
      <c r="B155" s="184"/>
      <c r="C155" s="185" t="s">
        <v>219</v>
      </c>
      <c r="D155" s="185" t="s">
        <v>147</v>
      </c>
      <c r="E155" s="186" t="s">
        <v>220</v>
      </c>
      <c r="F155" s="187" t="s">
        <v>221</v>
      </c>
      <c r="G155" s="188" t="s">
        <v>192</v>
      </c>
      <c r="H155" s="189">
        <v>68.393000000000001</v>
      </c>
      <c r="I155" s="190"/>
      <c r="J155" s="191">
        <f>ROUND(I155*H155,2)</f>
        <v>0</v>
      </c>
      <c r="K155" s="192"/>
      <c r="L155" s="35"/>
      <c r="M155" s="193" t="s">
        <v>1</v>
      </c>
      <c r="N155" s="194" t="s">
        <v>41</v>
      </c>
      <c r="O155" s="78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151</v>
      </c>
      <c r="AT155" s="197" t="s">
        <v>147</v>
      </c>
      <c r="AU155" s="197" t="s">
        <v>87</v>
      </c>
      <c r="AY155" s="15" t="s">
        <v>145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87</v>
      </c>
      <c r="BK155" s="198">
        <f>ROUND(I155*H155,2)</f>
        <v>0</v>
      </c>
      <c r="BL155" s="15" t="s">
        <v>151</v>
      </c>
      <c r="BM155" s="197" t="s">
        <v>222</v>
      </c>
    </row>
    <row r="156" s="2" customFormat="1" ht="16.5" customHeight="1">
      <c r="A156" s="34"/>
      <c r="B156" s="184"/>
      <c r="C156" s="185" t="s">
        <v>223</v>
      </c>
      <c r="D156" s="185" t="s">
        <v>147</v>
      </c>
      <c r="E156" s="186" t="s">
        <v>224</v>
      </c>
      <c r="F156" s="187" t="s">
        <v>225</v>
      </c>
      <c r="G156" s="188" t="s">
        <v>182</v>
      </c>
      <c r="H156" s="189">
        <v>16.398</v>
      </c>
      <c r="I156" s="190"/>
      <c r="J156" s="191">
        <f>ROUND(I156*H156,2)</f>
        <v>0</v>
      </c>
      <c r="K156" s="192"/>
      <c r="L156" s="35"/>
      <c r="M156" s="193" t="s">
        <v>1</v>
      </c>
      <c r="N156" s="194" t="s">
        <v>41</v>
      </c>
      <c r="O156" s="78"/>
      <c r="P156" s="195">
        <f>O156*H156</f>
        <v>0</v>
      </c>
      <c r="Q156" s="195">
        <v>1.20296</v>
      </c>
      <c r="R156" s="195">
        <f>Q156*H156</f>
        <v>19.726138079999998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151</v>
      </c>
      <c r="AT156" s="197" t="s">
        <v>147</v>
      </c>
      <c r="AU156" s="197" t="s">
        <v>87</v>
      </c>
      <c r="AY156" s="15" t="s">
        <v>145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87</v>
      </c>
      <c r="BK156" s="198">
        <f>ROUND(I156*H156,2)</f>
        <v>0</v>
      </c>
      <c r="BL156" s="15" t="s">
        <v>151</v>
      </c>
      <c r="BM156" s="197" t="s">
        <v>226</v>
      </c>
    </row>
    <row r="157" s="2" customFormat="1" ht="24.15" customHeight="1">
      <c r="A157" s="34"/>
      <c r="B157" s="184"/>
      <c r="C157" s="185" t="s">
        <v>7</v>
      </c>
      <c r="D157" s="185" t="s">
        <v>147</v>
      </c>
      <c r="E157" s="186" t="s">
        <v>227</v>
      </c>
      <c r="F157" s="187" t="s">
        <v>228</v>
      </c>
      <c r="G157" s="188" t="s">
        <v>150</v>
      </c>
      <c r="H157" s="189">
        <v>42.090000000000003</v>
      </c>
      <c r="I157" s="190"/>
      <c r="J157" s="191">
        <f>ROUND(I157*H157,2)</f>
        <v>0</v>
      </c>
      <c r="K157" s="192"/>
      <c r="L157" s="35"/>
      <c r="M157" s="193" t="s">
        <v>1</v>
      </c>
      <c r="N157" s="194" t="s">
        <v>41</v>
      </c>
      <c r="O157" s="78"/>
      <c r="P157" s="195">
        <f>O157*H157</f>
        <v>0</v>
      </c>
      <c r="Q157" s="195">
        <v>2.19407</v>
      </c>
      <c r="R157" s="195">
        <f>Q157*H157</f>
        <v>92.348406300000008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151</v>
      </c>
      <c r="AT157" s="197" t="s">
        <v>147</v>
      </c>
      <c r="AU157" s="197" t="s">
        <v>87</v>
      </c>
      <c r="AY157" s="15" t="s">
        <v>145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87</v>
      </c>
      <c r="BK157" s="198">
        <f>ROUND(I157*H157,2)</f>
        <v>0</v>
      </c>
      <c r="BL157" s="15" t="s">
        <v>151</v>
      </c>
      <c r="BM157" s="197" t="s">
        <v>229</v>
      </c>
    </row>
    <row r="158" s="2" customFormat="1" ht="24.15" customHeight="1">
      <c r="A158" s="34"/>
      <c r="B158" s="184"/>
      <c r="C158" s="185" t="s">
        <v>230</v>
      </c>
      <c r="D158" s="185" t="s">
        <v>147</v>
      </c>
      <c r="E158" s="186" t="s">
        <v>231</v>
      </c>
      <c r="F158" s="187" t="s">
        <v>232</v>
      </c>
      <c r="G158" s="188" t="s">
        <v>150</v>
      </c>
      <c r="H158" s="189">
        <v>28.712</v>
      </c>
      <c r="I158" s="190"/>
      <c r="J158" s="191">
        <f>ROUND(I158*H158,2)</f>
        <v>0</v>
      </c>
      <c r="K158" s="192"/>
      <c r="L158" s="35"/>
      <c r="M158" s="193" t="s">
        <v>1</v>
      </c>
      <c r="N158" s="194" t="s">
        <v>41</v>
      </c>
      <c r="O158" s="78"/>
      <c r="P158" s="195">
        <f>O158*H158</f>
        <v>0</v>
      </c>
      <c r="Q158" s="195">
        <v>2.2151299999999998</v>
      </c>
      <c r="R158" s="195">
        <f>Q158*H158</f>
        <v>63.600812559999994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151</v>
      </c>
      <c r="AT158" s="197" t="s">
        <v>147</v>
      </c>
      <c r="AU158" s="197" t="s">
        <v>87</v>
      </c>
      <c r="AY158" s="15" t="s">
        <v>145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87</v>
      </c>
      <c r="BK158" s="198">
        <f>ROUND(I158*H158,2)</f>
        <v>0</v>
      </c>
      <c r="BL158" s="15" t="s">
        <v>151</v>
      </c>
      <c r="BM158" s="197" t="s">
        <v>233</v>
      </c>
    </row>
    <row r="159" s="2" customFormat="1" ht="16.5" customHeight="1">
      <c r="A159" s="34"/>
      <c r="B159" s="184"/>
      <c r="C159" s="185" t="s">
        <v>234</v>
      </c>
      <c r="D159" s="185" t="s">
        <v>147</v>
      </c>
      <c r="E159" s="186" t="s">
        <v>235</v>
      </c>
      <c r="F159" s="187" t="s">
        <v>236</v>
      </c>
      <c r="G159" s="188" t="s">
        <v>182</v>
      </c>
      <c r="H159" s="189">
        <v>2.5</v>
      </c>
      <c r="I159" s="190"/>
      <c r="J159" s="191">
        <f>ROUND(I159*H159,2)</f>
        <v>0</v>
      </c>
      <c r="K159" s="192"/>
      <c r="L159" s="35"/>
      <c r="M159" s="193" t="s">
        <v>1</v>
      </c>
      <c r="N159" s="194" t="s">
        <v>41</v>
      </c>
      <c r="O159" s="78"/>
      <c r="P159" s="195">
        <f>O159*H159</f>
        <v>0</v>
      </c>
      <c r="Q159" s="195">
        <v>1.01895</v>
      </c>
      <c r="R159" s="195">
        <f>Q159*H159</f>
        <v>2.5473750000000002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151</v>
      </c>
      <c r="AT159" s="197" t="s">
        <v>147</v>
      </c>
      <c r="AU159" s="197" t="s">
        <v>87</v>
      </c>
      <c r="AY159" s="15" t="s">
        <v>145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87</v>
      </c>
      <c r="BK159" s="198">
        <f>ROUND(I159*H159,2)</f>
        <v>0</v>
      </c>
      <c r="BL159" s="15" t="s">
        <v>151</v>
      </c>
      <c r="BM159" s="197" t="s">
        <v>237</v>
      </c>
    </row>
    <row r="160" s="2" customFormat="1" ht="24.15" customHeight="1">
      <c r="A160" s="34"/>
      <c r="B160" s="184"/>
      <c r="C160" s="185" t="s">
        <v>238</v>
      </c>
      <c r="D160" s="185" t="s">
        <v>147</v>
      </c>
      <c r="E160" s="186" t="s">
        <v>239</v>
      </c>
      <c r="F160" s="187" t="s">
        <v>240</v>
      </c>
      <c r="G160" s="188" t="s">
        <v>150</v>
      </c>
      <c r="H160" s="189">
        <v>12.096</v>
      </c>
      <c r="I160" s="190"/>
      <c r="J160" s="191">
        <f>ROUND(I160*H160,2)</f>
        <v>0</v>
      </c>
      <c r="K160" s="192"/>
      <c r="L160" s="35"/>
      <c r="M160" s="193" t="s">
        <v>1</v>
      </c>
      <c r="N160" s="194" t="s">
        <v>41</v>
      </c>
      <c r="O160" s="78"/>
      <c r="P160" s="195">
        <f>O160*H160</f>
        <v>0</v>
      </c>
      <c r="Q160" s="195">
        <v>2.19407</v>
      </c>
      <c r="R160" s="195">
        <f>Q160*H160</f>
        <v>26.539470720000001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151</v>
      </c>
      <c r="AT160" s="197" t="s">
        <v>147</v>
      </c>
      <c r="AU160" s="197" t="s">
        <v>87</v>
      </c>
      <c r="AY160" s="15" t="s">
        <v>145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87</v>
      </c>
      <c r="BK160" s="198">
        <f>ROUND(I160*H160,2)</f>
        <v>0</v>
      </c>
      <c r="BL160" s="15" t="s">
        <v>151</v>
      </c>
      <c r="BM160" s="197" t="s">
        <v>241</v>
      </c>
    </row>
    <row r="161" s="2" customFormat="1" ht="24.15" customHeight="1">
      <c r="A161" s="34"/>
      <c r="B161" s="184"/>
      <c r="C161" s="185" t="s">
        <v>242</v>
      </c>
      <c r="D161" s="185" t="s">
        <v>147</v>
      </c>
      <c r="E161" s="186" t="s">
        <v>243</v>
      </c>
      <c r="F161" s="187" t="s">
        <v>244</v>
      </c>
      <c r="G161" s="188" t="s">
        <v>150</v>
      </c>
      <c r="H161" s="189">
        <v>55.158000000000001</v>
      </c>
      <c r="I161" s="190"/>
      <c r="J161" s="191">
        <f>ROUND(I161*H161,2)</f>
        <v>0</v>
      </c>
      <c r="K161" s="192"/>
      <c r="L161" s="35"/>
      <c r="M161" s="193" t="s">
        <v>1</v>
      </c>
      <c r="N161" s="194" t="s">
        <v>41</v>
      </c>
      <c r="O161" s="78"/>
      <c r="P161" s="195">
        <f>O161*H161</f>
        <v>0</v>
      </c>
      <c r="Q161" s="195">
        <v>2.2151299999999998</v>
      </c>
      <c r="R161" s="195">
        <f>Q161*H161</f>
        <v>122.18214053999999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151</v>
      </c>
      <c r="AT161" s="197" t="s">
        <v>147</v>
      </c>
      <c r="AU161" s="197" t="s">
        <v>87</v>
      </c>
      <c r="AY161" s="15" t="s">
        <v>145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87</v>
      </c>
      <c r="BK161" s="198">
        <f>ROUND(I161*H161,2)</f>
        <v>0</v>
      </c>
      <c r="BL161" s="15" t="s">
        <v>151</v>
      </c>
      <c r="BM161" s="197" t="s">
        <v>245</v>
      </c>
    </row>
    <row r="162" s="2" customFormat="1" ht="21.75" customHeight="1">
      <c r="A162" s="34"/>
      <c r="B162" s="184"/>
      <c r="C162" s="185" t="s">
        <v>246</v>
      </c>
      <c r="D162" s="185" t="s">
        <v>147</v>
      </c>
      <c r="E162" s="186" t="s">
        <v>247</v>
      </c>
      <c r="F162" s="187" t="s">
        <v>248</v>
      </c>
      <c r="G162" s="188" t="s">
        <v>192</v>
      </c>
      <c r="H162" s="189">
        <v>321.72000000000003</v>
      </c>
      <c r="I162" s="190"/>
      <c r="J162" s="191">
        <f>ROUND(I162*H162,2)</f>
        <v>0</v>
      </c>
      <c r="K162" s="192"/>
      <c r="L162" s="35"/>
      <c r="M162" s="193" t="s">
        <v>1</v>
      </c>
      <c r="N162" s="194" t="s">
        <v>41</v>
      </c>
      <c r="O162" s="78"/>
      <c r="P162" s="195">
        <f>O162*H162</f>
        <v>0</v>
      </c>
      <c r="Q162" s="195">
        <v>0.00067000000000000002</v>
      </c>
      <c r="R162" s="195">
        <f>Q162*H162</f>
        <v>0.21555240000000003</v>
      </c>
      <c r="S162" s="195">
        <v>0</v>
      </c>
      <c r="T162" s="196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7" t="s">
        <v>151</v>
      </c>
      <c r="AT162" s="197" t="s">
        <v>147</v>
      </c>
      <c r="AU162" s="197" t="s">
        <v>87</v>
      </c>
      <c r="AY162" s="15" t="s">
        <v>145</v>
      </c>
      <c r="BE162" s="198">
        <f>IF(N162="základná",J162,0)</f>
        <v>0</v>
      </c>
      <c r="BF162" s="198">
        <f>IF(N162="znížená",J162,0)</f>
        <v>0</v>
      </c>
      <c r="BG162" s="198">
        <f>IF(N162="zákl. prenesená",J162,0)</f>
        <v>0</v>
      </c>
      <c r="BH162" s="198">
        <f>IF(N162="zníž. prenesená",J162,0)</f>
        <v>0</v>
      </c>
      <c r="BI162" s="198">
        <f>IF(N162="nulová",J162,0)</f>
        <v>0</v>
      </c>
      <c r="BJ162" s="15" t="s">
        <v>87</v>
      </c>
      <c r="BK162" s="198">
        <f>ROUND(I162*H162,2)</f>
        <v>0</v>
      </c>
      <c r="BL162" s="15" t="s">
        <v>151</v>
      </c>
      <c r="BM162" s="197" t="s">
        <v>249</v>
      </c>
    </row>
    <row r="163" s="2" customFormat="1" ht="21.75" customHeight="1">
      <c r="A163" s="34"/>
      <c r="B163" s="184"/>
      <c r="C163" s="185" t="s">
        <v>250</v>
      </c>
      <c r="D163" s="185" t="s">
        <v>147</v>
      </c>
      <c r="E163" s="186" t="s">
        <v>251</v>
      </c>
      <c r="F163" s="187" t="s">
        <v>252</v>
      </c>
      <c r="G163" s="188" t="s">
        <v>192</v>
      </c>
      <c r="H163" s="189">
        <v>247.80000000000001</v>
      </c>
      <c r="I163" s="190"/>
      <c r="J163" s="191">
        <f>ROUND(I163*H163,2)</f>
        <v>0</v>
      </c>
      <c r="K163" s="192"/>
      <c r="L163" s="35"/>
      <c r="M163" s="193" t="s">
        <v>1</v>
      </c>
      <c r="N163" s="194" t="s">
        <v>41</v>
      </c>
      <c r="O163" s="78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151</v>
      </c>
      <c r="AT163" s="197" t="s">
        <v>147</v>
      </c>
      <c r="AU163" s="197" t="s">
        <v>87</v>
      </c>
      <c r="AY163" s="15" t="s">
        <v>145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87</v>
      </c>
      <c r="BK163" s="198">
        <f>ROUND(I163*H163,2)</f>
        <v>0</v>
      </c>
      <c r="BL163" s="15" t="s">
        <v>151</v>
      </c>
      <c r="BM163" s="197" t="s">
        <v>253</v>
      </c>
    </row>
    <row r="164" s="2" customFormat="1" ht="16.5" customHeight="1">
      <c r="A164" s="34"/>
      <c r="B164" s="184"/>
      <c r="C164" s="185" t="s">
        <v>254</v>
      </c>
      <c r="D164" s="185" t="s">
        <v>147</v>
      </c>
      <c r="E164" s="186" t="s">
        <v>255</v>
      </c>
      <c r="F164" s="187" t="s">
        <v>256</v>
      </c>
      <c r="G164" s="188" t="s">
        <v>182</v>
      </c>
      <c r="H164" s="189">
        <v>3.7999999999999998</v>
      </c>
      <c r="I164" s="190"/>
      <c r="J164" s="191">
        <f>ROUND(I164*H164,2)</f>
        <v>0</v>
      </c>
      <c r="K164" s="192"/>
      <c r="L164" s="35"/>
      <c r="M164" s="193" t="s">
        <v>1</v>
      </c>
      <c r="N164" s="194" t="s">
        <v>41</v>
      </c>
      <c r="O164" s="78"/>
      <c r="P164" s="195">
        <f>O164*H164</f>
        <v>0</v>
      </c>
      <c r="Q164" s="195">
        <v>1.01895</v>
      </c>
      <c r="R164" s="195">
        <f>Q164*H164</f>
        <v>3.87201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151</v>
      </c>
      <c r="AT164" s="197" t="s">
        <v>147</v>
      </c>
      <c r="AU164" s="197" t="s">
        <v>87</v>
      </c>
      <c r="AY164" s="15" t="s">
        <v>145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87</v>
      </c>
      <c r="BK164" s="198">
        <f>ROUND(I164*H164,2)</f>
        <v>0</v>
      </c>
      <c r="BL164" s="15" t="s">
        <v>151</v>
      </c>
      <c r="BM164" s="197" t="s">
        <v>257</v>
      </c>
    </row>
    <row r="165" s="12" customFormat="1" ht="22.8" customHeight="1">
      <c r="A165" s="12"/>
      <c r="B165" s="171"/>
      <c r="C165" s="12"/>
      <c r="D165" s="172" t="s">
        <v>74</v>
      </c>
      <c r="E165" s="182" t="s">
        <v>156</v>
      </c>
      <c r="F165" s="182" t="s">
        <v>258</v>
      </c>
      <c r="G165" s="12"/>
      <c r="H165" s="12"/>
      <c r="I165" s="174"/>
      <c r="J165" s="183">
        <f>BK165</f>
        <v>0</v>
      </c>
      <c r="K165" s="12"/>
      <c r="L165" s="171"/>
      <c r="M165" s="176"/>
      <c r="N165" s="177"/>
      <c r="O165" s="177"/>
      <c r="P165" s="178">
        <f>SUM(P166:P174)</f>
        <v>0</v>
      </c>
      <c r="Q165" s="177"/>
      <c r="R165" s="178">
        <f>SUM(R166:R174)</f>
        <v>101.82021558999999</v>
      </c>
      <c r="S165" s="177"/>
      <c r="T165" s="179">
        <f>SUM(T166:T174)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72" t="s">
        <v>82</v>
      </c>
      <c r="AT165" s="180" t="s">
        <v>74</v>
      </c>
      <c r="AU165" s="180" t="s">
        <v>82</v>
      </c>
      <c r="AY165" s="172" t="s">
        <v>145</v>
      </c>
      <c r="BK165" s="181">
        <f>SUM(BK166:BK174)</f>
        <v>0</v>
      </c>
    </row>
    <row r="166" s="2" customFormat="1" ht="24.15" customHeight="1">
      <c r="A166" s="34"/>
      <c r="B166" s="184"/>
      <c r="C166" s="185" t="s">
        <v>259</v>
      </c>
      <c r="D166" s="185" t="s">
        <v>147</v>
      </c>
      <c r="E166" s="186" t="s">
        <v>260</v>
      </c>
      <c r="F166" s="187" t="s">
        <v>261</v>
      </c>
      <c r="G166" s="188" t="s">
        <v>150</v>
      </c>
      <c r="H166" s="189">
        <v>43.110999999999997</v>
      </c>
      <c r="I166" s="190"/>
      <c r="J166" s="191">
        <f>ROUND(I166*H166,2)</f>
        <v>0</v>
      </c>
      <c r="K166" s="192"/>
      <c r="L166" s="35"/>
      <c r="M166" s="193" t="s">
        <v>1</v>
      </c>
      <c r="N166" s="194" t="s">
        <v>41</v>
      </c>
      <c r="O166" s="78"/>
      <c r="P166" s="195">
        <f>O166*H166</f>
        <v>0</v>
      </c>
      <c r="Q166" s="195">
        <v>2.2119</v>
      </c>
      <c r="R166" s="195">
        <f>Q166*H166</f>
        <v>95.357220899999987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151</v>
      </c>
      <c r="AT166" s="197" t="s">
        <v>147</v>
      </c>
      <c r="AU166" s="197" t="s">
        <v>87</v>
      </c>
      <c r="AY166" s="15" t="s">
        <v>145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87</v>
      </c>
      <c r="BK166" s="198">
        <f>ROUND(I166*H166,2)</f>
        <v>0</v>
      </c>
      <c r="BL166" s="15" t="s">
        <v>151</v>
      </c>
      <c r="BM166" s="197" t="s">
        <v>262</v>
      </c>
    </row>
    <row r="167" s="2" customFormat="1" ht="24.15" customHeight="1">
      <c r="A167" s="34"/>
      <c r="B167" s="184"/>
      <c r="C167" s="185" t="s">
        <v>263</v>
      </c>
      <c r="D167" s="185" t="s">
        <v>147</v>
      </c>
      <c r="E167" s="186" t="s">
        <v>264</v>
      </c>
      <c r="F167" s="187" t="s">
        <v>265</v>
      </c>
      <c r="G167" s="188" t="s">
        <v>192</v>
      </c>
      <c r="H167" s="189">
        <v>438.99200000000002</v>
      </c>
      <c r="I167" s="190"/>
      <c r="J167" s="191">
        <f>ROUND(I167*H167,2)</f>
        <v>0</v>
      </c>
      <c r="K167" s="192"/>
      <c r="L167" s="35"/>
      <c r="M167" s="193" t="s">
        <v>1</v>
      </c>
      <c r="N167" s="194" t="s">
        <v>41</v>
      </c>
      <c r="O167" s="78"/>
      <c r="P167" s="195">
        <f>O167*H167</f>
        <v>0</v>
      </c>
      <c r="Q167" s="195">
        <v>0</v>
      </c>
      <c r="R167" s="195">
        <f>Q167*H167</f>
        <v>0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151</v>
      </c>
      <c r="AT167" s="197" t="s">
        <v>147</v>
      </c>
      <c r="AU167" s="197" t="s">
        <v>87</v>
      </c>
      <c r="AY167" s="15" t="s">
        <v>145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87</v>
      </c>
      <c r="BK167" s="198">
        <f>ROUND(I167*H167,2)</f>
        <v>0</v>
      </c>
      <c r="BL167" s="15" t="s">
        <v>151</v>
      </c>
      <c r="BM167" s="197" t="s">
        <v>266</v>
      </c>
    </row>
    <row r="168" s="2" customFormat="1" ht="24.15" customHeight="1">
      <c r="A168" s="34"/>
      <c r="B168" s="184"/>
      <c r="C168" s="185" t="s">
        <v>267</v>
      </c>
      <c r="D168" s="185" t="s">
        <v>147</v>
      </c>
      <c r="E168" s="186" t="s">
        <v>268</v>
      </c>
      <c r="F168" s="187" t="s">
        <v>269</v>
      </c>
      <c r="G168" s="188" t="s">
        <v>192</v>
      </c>
      <c r="H168" s="189">
        <v>438.99200000000002</v>
      </c>
      <c r="I168" s="190"/>
      <c r="J168" s="191">
        <f>ROUND(I168*H168,2)</f>
        <v>0</v>
      </c>
      <c r="K168" s="192"/>
      <c r="L168" s="35"/>
      <c r="M168" s="193" t="s">
        <v>1</v>
      </c>
      <c r="N168" s="194" t="s">
        <v>41</v>
      </c>
      <c r="O168" s="78"/>
      <c r="P168" s="195">
        <f>O168*H168</f>
        <v>0</v>
      </c>
      <c r="Q168" s="195">
        <v>0.0033400000000000001</v>
      </c>
      <c r="R168" s="195">
        <f>Q168*H168</f>
        <v>1.4662332800000002</v>
      </c>
      <c r="S168" s="195">
        <v>0</v>
      </c>
      <c r="T168" s="196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7" t="s">
        <v>151</v>
      </c>
      <c r="AT168" s="197" t="s">
        <v>147</v>
      </c>
      <c r="AU168" s="197" t="s">
        <v>87</v>
      </c>
      <c r="AY168" s="15" t="s">
        <v>145</v>
      </c>
      <c r="BE168" s="198">
        <f>IF(N168="základná",J168,0)</f>
        <v>0</v>
      </c>
      <c r="BF168" s="198">
        <f>IF(N168="znížená",J168,0)</f>
        <v>0</v>
      </c>
      <c r="BG168" s="198">
        <f>IF(N168="zákl. prenesená",J168,0)</f>
        <v>0</v>
      </c>
      <c r="BH168" s="198">
        <f>IF(N168="zníž. prenesená",J168,0)</f>
        <v>0</v>
      </c>
      <c r="BI168" s="198">
        <f>IF(N168="nulová",J168,0)</f>
        <v>0</v>
      </c>
      <c r="BJ168" s="15" t="s">
        <v>87</v>
      </c>
      <c r="BK168" s="198">
        <f>ROUND(I168*H168,2)</f>
        <v>0</v>
      </c>
      <c r="BL168" s="15" t="s">
        <v>151</v>
      </c>
      <c r="BM168" s="197" t="s">
        <v>270</v>
      </c>
    </row>
    <row r="169" s="2" customFormat="1" ht="24.15" customHeight="1">
      <c r="A169" s="34"/>
      <c r="B169" s="184"/>
      <c r="C169" s="185" t="s">
        <v>271</v>
      </c>
      <c r="D169" s="185" t="s">
        <v>147</v>
      </c>
      <c r="E169" s="186" t="s">
        <v>272</v>
      </c>
      <c r="F169" s="187" t="s">
        <v>273</v>
      </c>
      <c r="G169" s="188" t="s">
        <v>192</v>
      </c>
      <c r="H169" s="189">
        <v>438.99200000000002</v>
      </c>
      <c r="I169" s="190"/>
      <c r="J169" s="191">
        <f>ROUND(I169*H169,2)</f>
        <v>0</v>
      </c>
      <c r="K169" s="192"/>
      <c r="L169" s="35"/>
      <c r="M169" s="193" t="s">
        <v>1</v>
      </c>
      <c r="N169" s="194" t="s">
        <v>41</v>
      </c>
      <c r="O169" s="78"/>
      <c r="P169" s="195">
        <f>O169*H169</f>
        <v>0</v>
      </c>
      <c r="Q169" s="195">
        <v>0</v>
      </c>
      <c r="R169" s="195">
        <f>Q169*H169</f>
        <v>0</v>
      </c>
      <c r="S169" s="195">
        <v>0</v>
      </c>
      <c r="T169" s="196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7" t="s">
        <v>151</v>
      </c>
      <c r="AT169" s="197" t="s">
        <v>147</v>
      </c>
      <c r="AU169" s="197" t="s">
        <v>87</v>
      </c>
      <c r="AY169" s="15" t="s">
        <v>145</v>
      </c>
      <c r="BE169" s="198">
        <f>IF(N169="základná",J169,0)</f>
        <v>0</v>
      </c>
      <c r="BF169" s="198">
        <f>IF(N169="znížená",J169,0)</f>
        <v>0</v>
      </c>
      <c r="BG169" s="198">
        <f>IF(N169="zákl. prenesená",J169,0)</f>
        <v>0</v>
      </c>
      <c r="BH169" s="198">
        <f>IF(N169="zníž. prenesená",J169,0)</f>
        <v>0</v>
      </c>
      <c r="BI169" s="198">
        <f>IF(N169="nulová",J169,0)</f>
        <v>0</v>
      </c>
      <c r="BJ169" s="15" t="s">
        <v>87</v>
      </c>
      <c r="BK169" s="198">
        <f>ROUND(I169*H169,2)</f>
        <v>0</v>
      </c>
      <c r="BL169" s="15" t="s">
        <v>151</v>
      </c>
      <c r="BM169" s="197" t="s">
        <v>274</v>
      </c>
    </row>
    <row r="170" s="2" customFormat="1" ht="16.5" customHeight="1">
      <c r="A170" s="34"/>
      <c r="B170" s="184"/>
      <c r="C170" s="199" t="s">
        <v>275</v>
      </c>
      <c r="D170" s="199" t="s">
        <v>203</v>
      </c>
      <c r="E170" s="200" t="s">
        <v>276</v>
      </c>
      <c r="F170" s="201" t="s">
        <v>277</v>
      </c>
      <c r="G170" s="202" t="s">
        <v>278</v>
      </c>
      <c r="H170" s="203">
        <v>173.31999999999999</v>
      </c>
      <c r="I170" s="204"/>
      <c r="J170" s="205">
        <f>ROUND(I170*H170,2)</f>
        <v>0</v>
      </c>
      <c r="K170" s="206"/>
      <c r="L170" s="207"/>
      <c r="M170" s="208" t="s">
        <v>1</v>
      </c>
      <c r="N170" s="209" t="s">
        <v>41</v>
      </c>
      <c r="O170" s="78"/>
      <c r="P170" s="195">
        <f>O170*H170</f>
        <v>0</v>
      </c>
      <c r="Q170" s="195">
        <v>0.001</v>
      </c>
      <c r="R170" s="195">
        <f>Q170*H170</f>
        <v>0.17332</v>
      </c>
      <c r="S170" s="195">
        <v>0</v>
      </c>
      <c r="T170" s="196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7" t="s">
        <v>175</v>
      </c>
      <c r="AT170" s="197" t="s">
        <v>203</v>
      </c>
      <c r="AU170" s="197" t="s">
        <v>87</v>
      </c>
      <c r="AY170" s="15" t="s">
        <v>145</v>
      </c>
      <c r="BE170" s="198">
        <f>IF(N170="základná",J170,0)</f>
        <v>0</v>
      </c>
      <c r="BF170" s="198">
        <f>IF(N170="znížená",J170,0)</f>
        <v>0</v>
      </c>
      <c r="BG170" s="198">
        <f>IF(N170="zákl. prenesená",J170,0)</f>
        <v>0</v>
      </c>
      <c r="BH170" s="198">
        <f>IF(N170="zníž. prenesená",J170,0)</f>
        <v>0</v>
      </c>
      <c r="BI170" s="198">
        <f>IF(N170="nulová",J170,0)</f>
        <v>0</v>
      </c>
      <c r="BJ170" s="15" t="s">
        <v>87</v>
      </c>
      <c r="BK170" s="198">
        <f>ROUND(I170*H170,2)</f>
        <v>0</v>
      </c>
      <c r="BL170" s="15" t="s">
        <v>151</v>
      </c>
      <c r="BM170" s="197" t="s">
        <v>279</v>
      </c>
    </row>
    <row r="171" s="2" customFormat="1" ht="16.5" customHeight="1">
      <c r="A171" s="34"/>
      <c r="B171" s="184"/>
      <c r="C171" s="185" t="s">
        <v>280</v>
      </c>
      <c r="D171" s="185" t="s">
        <v>147</v>
      </c>
      <c r="E171" s="186" t="s">
        <v>281</v>
      </c>
      <c r="F171" s="187" t="s">
        <v>282</v>
      </c>
      <c r="G171" s="188" t="s">
        <v>182</v>
      </c>
      <c r="H171" s="189">
        <v>0.26100000000000001</v>
      </c>
      <c r="I171" s="190"/>
      <c r="J171" s="191">
        <f>ROUND(I171*H171,2)</f>
        <v>0</v>
      </c>
      <c r="K171" s="192"/>
      <c r="L171" s="35"/>
      <c r="M171" s="193" t="s">
        <v>1</v>
      </c>
      <c r="N171" s="194" t="s">
        <v>41</v>
      </c>
      <c r="O171" s="78"/>
      <c r="P171" s="195">
        <f>O171*H171</f>
        <v>0</v>
      </c>
      <c r="Q171" s="195">
        <v>1.01521</v>
      </c>
      <c r="R171" s="195">
        <f>Q171*H171</f>
        <v>0.26496980999999997</v>
      </c>
      <c r="S171" s="195">
        <v>0</v>
      </c>
      <c r="T171" s="196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7" t="s">
        <v>151</v>
      </c>
      <c r="AT171" s="197" t="s">
        <v>147</v>
      </c>
      <c r="AU171" s="197" t="s">
        <v>87</v>
      </c>
      <c r="AY171" s="15" t="s">
        <v>145</v>
      </c>
      <c r="BE171" s="198">
        <f>IF(N171="základná",J171,0)</f>
        <v>0</v>
      </c>
      <c r="BF171" s="198">
        <f>IF(N171="znížená",J171,0)</f>
        <v>0</v>
      </c>
      <c r="BG171" s="198">
        <f>IF(N171="zákl. prenesená",J171,0)</f>
        <v>0</v>
      </c>
      <c r="BH171" s="198">
        <f>IF(N171="zníž. prenesená",J171,0)</f>
        <v>0</v>
      </c>
      <c r="BI171" s="198">
        <f>IF(N171="nulová",J171,0)</f>
        <v>0</v>
      </c>
      <c r="BJ171" s="15" t="s">
        <v>87</v>
      </c>
      <c r="BK171" s="198">
        <f>ROUND(I171*H171,2)</f>
        <v>0</v>
      </c>
      <c r="BL171" s="15" t="s">
        <v>151</v>
      </c>
      <c r="BM171" s="197" t="s">
        <v>283</v>
      </c>
    </row>
    <row r="172" s="2" customFormat="1" ht="24.15" customHeight="1">
      <c r="A172" s="34"/>
      <c r="B172" s="184"/>
      <c r="C172" s="185" t="s">
        <v>284</v>
      </c>
      <c r="D172" s="185" t="s">
        <v>147</v>
      </c>
      <c r="E172" s="186" t="s">
        <v>285</v>
      </c>
      <c r="F172" s="187" t="s">
        <v>286</v>
      </c>
      <c r="G172" s="188" t="s">
        <v>182</v>
      </c>
      <c r="H172" s="189">
        <v>1.835</v>
      </c>
      <c r="I172" s="190"/>
      <c r="J172" s="191">
        <f>ROUND(I172*H172,2)</f>
        <v>0</v>
      </c>
      <c r="K172" s="192"/>
      <c r="L172" s="35"/>
      <c r="M172" s="193" t="s">
        <v>1</v>
      </c>
      <c r="N172" s="194" t="s">
        <v>41</v>
      </c>
      <c r="O172" s="78"/>
      <c r="P172" s="195">
        <f>O172*H172</f>
        <v>0</v>
      </c>
      <c r="Q172" s="195">
        <v>1.20296</v>
      </c>
      <c r="R172" s="195">
        <f>Q172*H172</f>
        <v>2.2074316</v>
      </c>
      <c r="S172" s="195">
        <v>0</v>
      </c>
      <c r="T172" s="196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7" t="s">
        <v>151</v>
      </c>
      <c r="AT172" s="197" t="s">
        <v>147</v>
      </c>
      <c r="AU172" s="197" t="s">
        <v>87</v>
      </c>
      <c r="AY172" s="15" t="s">
        <v>145</v>
      </c>
      <c r="BE172" s="198">
        <f>IF(N172="základná",J172,0)</f>
        <v>0</v>
      </c>
      <c r="BF172" s="198">
        <f>IF(N172="znížená",J172,0)</f>
        <v>0</v>
      </c>
      <c r="BG172" s="198">
        <f>IF(N172="zákl. prenesená",J172,0)</f>
        <v>0</v>
      </c>
      <c r="BH172" s="198">
        <f>IF(N172="zníž. prenesená",J172,0)</f>
        <v>0</v>
      </c>
      <c r="BI172" s="198">
        <f>IF(N172="nulová",J172,0)</f>
        <v>0</v>
      </c>
      <c r="BJ172" s="15" t="s">
        <v>87</v>
      </c>
      <c r="BK172" s="198">
        <f>ROUND(I172*H172,2)</f>
        <v>0</v>
      </c>
      <c r="BL172" s="15" t="s">
        <v>151</v>
      </c>
      <c r="BM172" s="197" t="s">
        <v>287</v>
      </c>
    </row>
    <row r="173" s="2" customFormat="1" ht="24.15" customHeight="1">
      <c r="A173" s="34"/>
      <c r="B173" s="184"/>
      <c r="C173" s="185" t="s">
        <v>288</v>
      </c>
      <c r="D173" s="185" t="s">
        <v>147</v>
      </c>
      <c r="E173" s="186" t="s">
        <v>289</v>
      </c>
      <c r="F173" s="187" t="s">
        <v>290</v>
      </c>
      <c r="G173" s="188" t="s">
        <v>291</v>
      </c>
      <c r="H173" s="189">
        <v>48</v>
      </c>
      <c r="I173" s="190"/>
      <c r="J173" s="191">
        <f>ROUND(I173*H173,2)</f>
        <v>0</v>
      </c>
      <c r="K173" s="192"/>
      <c r="L173" s="35"/>
      <c r="M173" s="193" t="s">
        <v>1</v>
      </c>
      <c r="N173" s="194" t="s">
        <v>41</v>
      </c>
      <c r="O173" s="78"/>
      <c r="P173" s="195">
        <f>O173*H173</f>
        <v>0</v>
      </c>
      <c r="Q173" s="195">
        <v>0.0079799999999999992</v>
      </c>
      <c r="R173" s="195">
        <f>Q173*H173</f>
        <v>0.38303999999999994</v>
      </c>
      <c r="S173" s="195">
        <v>0</v>
      </c>
      <c r="T173" s="196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7" t="s">
        <v>151</v>
      </c>
      <c r="AT173" s="197" t="s">
        <v>147</v>
      </c>
      <c r="AU173" s="197" t="s">
        <v>87</v>
      </c>
      <c r="AY173" s="15" t="s">
        <v>145</v>
      </c>
      <c r="BE173" s="198">
        <f>IF(N173="základná",J173,0)</f>
        <v>0</v>
      </c>
      <c r="BF173" s="198">
        <f>IF(N173="znížená",J173,0)</f>
        <v>0</v>
      </c>
      <c r="BG173" s="198">
        <f>IF(N173="zákl. prenesená",J173,0)</f>
        <v>0</v>
      </c>
      <c r="BH173" s="198">
        <f>IF(N173="zníž. prenesená",J173,0)</f>
        <v>0</v>
      </c>
      <c r="BI173" s="198">
        <f>IF(N173="nulová",J173,0)</f>
        <v>0</v>
      </c>
      <c r="BJ173" s="15" t="s">
        <v>87</v>
      </c>
      <c r="BK173" s="198">
        <f>ROUND(I173*H173,2)</f>
        <v>0</v>
      </c>
      <c r="BL173" s="15" t="s">
        <v>151</v>
      </c>
      <c r="BM173" s="197" t="s">
        <v>292</v>
      </c>
    </row>
    <row r="174" s="2" customFormat="1" ht="24.15" customHeight="1">
      <c r="A174" s="34"/>
      <c r="B174" s="184"/>
      <c r="C174" s="199" t="s">
        <v>293</v>
      </c>
      <c r="D174" s="199" t="s">
        <v>203</v>
      </c>
      <c r="E174" s="200" t="s">
        <v>294</v>
      </c>
      <c r="F174" s="201" t="s">
        <v>295</v>
      </c>
      <c r="G174" s="202" t="s">
        <v>291</v>
      </c>
      <c r="H174" s="203">
        <v>48</v>
      </c>
      <c r="I174" s="204"/>
      <c r="J174" s="205">
        <f>ROUND(I174*H174,2)</f>
        <v>0</v>
      </c>
      <c r="K174" s="206"/>
      <c r="L174" s="207"/>
      <c r="M174" s="208" t="s">
        <v>1</v>
      </c>
      <c r="N174" s="209" t="s">
        <v>41</v>
      </c>
      <c r="O174" s="78"/>
      <c r="P174" s="195">
        <f>O174*H174</f>
        <v>0</v>
      </c>
      <c r="Q174" s="195">
        <v>0.041000000000000002</v>
      </c>
      <c r="R174" s="195">
        <f>Q174*H174</f>
        <v>1.968</v>
      </c>
      <c r="S174" s="195">
        <v>0</v>
      </c>
      <c r="T174" s="196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7" t="s">
        <v>175</v>
      </c>
      <c r="AT174" s="197" t="s">
        <v>203</v>
      </c>
      <c r="AU174" s="197" t="s">
        <v>87</v>
      </c>
      <c r="AY174" s="15" t="s">
        <v>145</v>
      </c>
      <c r="BE174" s="198">
        <f>IF(N174="základná",J174,0)</f>
        <v>0</v>
      </c>
      <c r="BF174" s="198">
        <f>IF(N174="znížená",J174,0)</f>
        <v>0</v>
      </c>
      <c r="BG174" s="198">
        <f>IF(N174="zákl. prenesená",J174,0)</f>
        <v>0</v>
      </c>
      <c r="BH174" s="198">
        <f>IF(N174="zníž. prenesená",J174,0)</f>
        <v>0</v>
      </c>
      <c r="BI174" s="198">
        <f>IF(N174="nulová",J174,0)</f>
        <v>0</v>
      </c>
      <c r="BJ174" s="15" t="s">
        <v>87</v>
      </c>
      <c r="BK174" s="198">
        <f>ROUND(I174*H174,2)</f>
        <v>0</v>
      </c>
      <c r="BL174" s="15" t="s">
        <v>151</v>
      </c>
      <c r="BM174" s="197" t="s">
        <v>296</v>
      </c>
    </row>
    <row r="175" s="12" customFormat="1" ht="22.8" customHeight="1">
      <c r="A175" s="12"/>
      <c r="B175" s="171"/>
      <c r="C175" s="12"/>
      <c r="D175" s="172" t="s">
        <v>74</v>
      </c>
      <c r="E175" s="182" t="s">
        <v>167</v>
      </c>
      <c r="F175" s="182" t="s">
        <v>297</v>
      </c>
      <c r="G175" s="12"/>
      <c r="H175" s="12"/>
      <c r="I175" s="174"/>
      <c r="J175" s="183">
        <f>BK175</f>
        <v>0</v>
      </c>
      <c r="K175" s="12"/>
      <c r="L175" s="171"/>
      <c r="M175" s="176"/>
      <c r="N175" s="177"/>
      <c r="O175" s="177"/>
      <c r="P175" s="178">
        <f>SUM(P176:P178)</f>
        <v>0</v>
      </c>
      <c r="Q175" s="177"/>
      <c r="R175" s="178">
        <f>SUM(R176:R178)</f>
        <v>4.4257235999999995</v>
      </c>
      <c r="S175" s="177"/>
      <c r="T175" s="179">
        <f>SUM(T176:T178)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172" t="s">
        <v>82</v>
      </c>
      <c r="AT175" s="180" t="s">
        <v>74</v>
      </c>
      <c r="AU175" s="180" t="s">
        <v>82</v>
      </c>
      <c r="AY175" s="172" t="s">
        <v>145</v>
      </c>
      <c r="BK175" s="181">
        <f>SUM(BK176:BK178)</f>
        <v>0</v>
      </c>
    </row>
    <row r="176" s="2" customFormat="1" ht="24.15" customHeight="1">
      <c r="A176" s="34"/>
      <c r="B176" s="184"/>
      <c r="C176" s="185" t="s">
        <v>298</v>
      </c>
      <c r="D176" s="185" t="s">
        <v>147</v>
      </c>
      <c r="E176" s="186" t="s">
        <v>299</v>
      </c>
      <c r="F176" s="187" t="s">
        <v>300</v>
      </c>
      <c r="G176" s="188" t="s">
        <v>192</v>
      </c>
      <c r="H176" s="189">
        <v>85.719999999999999</v>
      </c>
      <c r="I176" s="190"/>
      <c r="J176" s="191">
        <f>ROUND(I176*H176,2)</f>
        <v>0</v>
      </c>
      <c r="K176" s="192"/>
      <c r="L176" s="35"/>
      <c r="M176" s="193" t="s">
        <v>1</v>
      </c>
      <c r="N176" s="194" t="s">
        <v>41</v>
      </c>
      <c r="O176" s="78"/>
      <c r="P176" s="195">
        <f>O176*H176</f>
        <v>0</v>
      </c>
      <c r="Q176" s="195">
        <v>0.00023000000000000001</v>
      </c>
      <c r="R176" s="195">
        <f>Q176*H176</f>
        <v>0.0197156</v>
      </c>
      <c r="S176" s="195">
        <v>0</v>
      </c>
      <c r="T176" s="196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7" t="s">
        <v>151</v>
      </c>
      <c r="AT176" s="197" t="s">
        <v>147</v>
      </c>
      <c r="AU176" s="197" t="s">
        <v>87</v>
      </c>
      <c r="AY176" s="15" t="s">
        <v>145</v>
      </c>
      <c r="BE176" s="198">
        <f>IF(N176="základná",J176,0)</f>
        <v>0</v>
      </c>
      <c r="BF176" s="198">
        <f>IF(N176="znížená",J176,0)</f>
        <v>0</v>
      </c>
      <c r="BG176" s="198">
        <f>IF(N176="zákl. prenesená",J176,0)</f>
        <v>0</v>
      </c>
      <c r="BH176" s="198">
        <f>IF(N176="zníž. prenesená",J176,0)</f>
        <v>0</v>
      </c>
      <c r="BI176" s="198">
        <f>IF(N176="nulová",J176,0)</f>
        <v>0</v>
      </c>
      <c r="BJ176" s="15" t="s">
        <v>87</v>
      </c>
      <c r="BK176" s="198">
        <f>ROUND(I176*H176,2)</f>
        <v>0</v>
      </c>
      <c r="BL176" s="15" t="s">
        <v>151</v>
      </c>
      <c r="BM176" s="197" t="s">
        <v>301</v>
      </c>
    </row>
    <row r="177" s="2" customFormat="1" ht="24.15" customHeight="1">
      <c r="A177" s="34"/>
      <c r="B177" s="184"/>
      <c r="C177" s="185" t="s">
        <v>302</v>
      </c>
      <c r="D177" s="185" t="s">
        <v>147</v>
      </c>
      <c r="E177" s="186" t="s">
        <v>303</v>
      </c>
      <c r="F177" s="187" t="s">
        <v>304</v>
      </c>
      <c r="G177" s="188" t="s">
        <v>192</v>
      </c>
      <c r="H177" s="189">
        <v>85.719999999999999</v>
      </c>
      <c r="I177" s="190"/>
      <c r="J177" s="191">
        <f>ROUND(I177*H177,2)</f>
        <v>0</v>
      </c>
      <c r="K177" s="192"/>
      <c r="L177" s="35"/>
      <c r="M177" s="193" t="s">
        <v>1</v>
      </c>
      <c r="N177" s="194" t="s">
        <v>41</v>
      </c>
      <c r="O177" s="78"/>
      <c r="P177" s="195">
        <f>O177*H177</f>
        <v>0</v>
      </c>
      <c r="Q177" s="195">
        <v>0.04725</v>
      </c>
      <c r="R177" s="195">
        <f>Q177*H177</f>
        <v>4.0502700000000003</v>
      </c>
      <c r="S177" s="195">
        <v>0</v>
      </c>
      <c r="T177" s="196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7" t="s">
        <v>151</v>
      </c>
      <c r="AT177" s="197" t="s">
        <v>147</v>
      </c>
      <c r="AU177" s="197" t="s">
        <v>87</v>
      </c>
      <c r="AY177" s="15" t="s">
        <v>145</v>
      </c>
      <c r="BE177" s="198">
        <f>IF(N177="základná",J177,0)</f>
        <v>0</v>
      </c>
      <c r="BF177" s="198">
        <f>IF(N177="znížená",J177,0)</f>
        <v>0</v>
      </c>
      <c r="BG177" s="198">
        <f>IF(N177="zákl. prenesená",J177,0)</f>
        <v>0</v>
      </c>
      <c r="BH177" s="198">
        <f>IF(N177="zníž. prenesená",J177,0)</f>
        <v>0</v>
      </c>
      <c r="BI177" s="198">
        <f>IF(N177="nulová",J177,0)</f>
        <v>0</v>
      </c>
      <c r="BJ177" s="15" t="s">
        <v>87</v>
      </c>
      <c r="BK177" s="198">
        <f>ROUND(I177*H177,2)</f>
        <v>0</v>
      </c>
      <c r="BL177" s="15" t="s">
        <v>151</v>
      </c>
      <c r="BM177" s="197" t="s">
        <v>305</v>
      </c>
    </row>
    <row r="178" s="2" customFormat="1" ht="24.15" customHeight="1">
      <c r="A178" s="34"/>
      <c r="B178" s="184"/>
      <c r="C178" s="185" t="s">
        <v>306</v>
      </c>
      <c r="D178" s="185" t="s">
        <v>147</v>
      </c>
      <c r="E178" s="186" t="s">
        <v>307</v>
      </c>
      <c r="F178" s="187" t="s">
        <v>308</v>
      </c>
      <c r="G178" s="188" t="s">
        <v>192</v>
      </c>
      <c r="H178" s="189">
        <v>85.719999999999999</v>
      </c>
      <c r="I178" s="190"/>
      <c r="J178" s="191">
        <f>ROUND(I178*H178,2)</f>
        <v>0</v>
      </c>
      <c r="K178" s="192"/>
      <c r="L178" s="35"/>
      <c r="M178" s="193" t="s">
        <v>1</v>
      </c>
      <c r="N178" s="194" t="s">
        <v>41</v>
      </c>
      <c r="O178" s="78"/>
      <c r="P178" s="195">
        <f>O178*H178</f>
        <v>0</v>
      </c>
      <c r="Q178" s="195">
        <v>0.00415</v>
      </c>
      <c r="R178" s="195">
        <f>Q178*H178</f>
        <v>0.355738</v>
      </c>
      <c r="S178" s="195">
        <v>0</v>
      </c>
      <c r="T178" s="196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7" t="s">
        <v>151</v>
      </c>
      <c r="AT178" s="197" t="s">
        <v>147</v>
      </c>
      <c r="AU178" s="197" t="s">
        <v>87</v>
      </c>
      <c r="AY178" s="15" t="s">
        <v>145</v>
      </c>
      <c r="BE178" s="198">
        <f>IF(N178="základná",J178,0)</f>
        <v>0</v>
      </c>
      <c r="BF178" s="198">
        <f>IF(N178="znížená",J178,0)</f>
        <v>0</v>
      </c>
      <c r="BG178" s="198">
        <f>IF(N178="zákl. prenesená",J178,0)</f>
        <v>0</v>
      </c>
      <c r="BH178" s="198">
        <f>IF(N178="zníž. prenesená",J178,0)</f>
        <v>0</v>
      </c>
      <c r="BI178" s="198">
        <f>IF(N178="nulová",J178,0)</f>
        <v>0</v>
      </c>
      <c r="BJ178" s="15" t="s">
        <v>87</v>
      </c>
      <c r="BK178" s="198">
        <f>ROUND(I178*H178,2)</f>
        <v>0</v>
      </c>
      <c r="BL178" s="15" t="s">
        <v>151</v>
      </c>
      <c r="BM178" s="197" t="s">
        <v>309</v>
      </c>
    </row>
    <row r="179" s="12" customFormat="1" ht="22.8" customHeight="1">
      <c r="A179" s="12"/>
      <c r="B179" s="171"/>
      <c r="C179" s="12"/>
      <c r="D179" s="172" t="s">
        <v>74</v>
      </c>
      <c r="E179" s="182" t="s">
        <v>179</v>
      </c>
      <c r="F179" s="182" t="s">
        <v>310</v>
      </c>
      <c r="G179" s="12"/>
      <c r="H179" s="12"/>
      <c r="I179" s="174"/>
      <c r="J179" s="183">
        <f>BK179</f>
        <v>0</v>
      </c>
      <c r="K179" s="12"/>
      <c r="L179" s="171"/>
      <c r="M179" s="176"/>
      <c r="N179" s="177"/>
      <c r="O179" s="177"/>
      <c r="P179" s="178">
        <f>SUM(P180:P201)</f>
        <v>0</v>
      </c>
      <c r="Q179" s="177"/>
      <c r="R179" s="178">
        <f>SUM(R180:R201)</f>
        <v>18.287796350000001</v>
      </c>
      <c r="S179" s="177"/>
      <c r="T179" s="179">
        <f>SUM(T180:T201)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172" t="s">
        <v>82</v>
      </c>
      <c r="AT179" s="180" t="s">
        <v>74</v>
      </c>
      <c r="AU179" s="180" t="s">
        <v>82</v>
      </c>
      <c r="AY179" s="172" t="s">
        <v>145</v>
      </c>
      <c r="BK179" s="181">
        <f>SUM(BK180:BK201)</f>
        <v>0</v>
      </c>
    </row>
    <row r="180" s="2" customFormat="1" ht="24.15" customHeight="1">
      <c r="A180" s="34"/>
      <c r="B180" s="184"/>
      <c r="C180" s="185" t="s">
        <v>311</v>
      </c>
      <c r="D180" s="185" t="s">
        <v>147</v>
      </c>
      <c r="E180" s="186" t="s">
        <v>312</v>
      </c>
      <c r="F180" s="187" t="s">
        <v>313</v>
      </c>
      <c r="G180" s="188" t="s">
        <v>291</v>
      </c>
      <c r="H180" s="189">
        <v>154</v>
      </c>
      <c r="I180" s="190"/>
      <c r="J180" s="191">
        <f>ROUND(I180*H180,2)</f>
        <v>0</v>
      </c>
      <c r="K180" s="192"/>
      <c r="L180" s="35"/>
      <c r="M180" s="193" t="s">
        <v>1</v>
      </c>
      <c r="N180" s="194" t="s">
        <v>41</v>
      </c>
      <c r="O180" s="78"/>
      <c r="P180" s="195">
        <f>O180*H180</f>
        <v>0</v>
      </c>
      <c r="Q180" s="195">
        <v>0.10000000000000001</v>
      </c>
      <c r="R180" s="195">
        <f>Q180*H180</f>
        <v>15.4</v>
      </c>
      <c r="S180" s="195">
        <v>0</v>
      </c>
      <c r="T180" s="196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7" t="s">
        <v>151</v>
      </c>
      <c r="AT180" s="197" t="s">
        <v>147</v>
      </c>
      <c r="AU180" s="197" t="s">
        <v>87</v>
      </c>
      <c r="AY180" s="15" t="s">
        <v>145</v>
      </c>
      <c r="BE180" s="198">
        <f>IF(N180="základná",J180,0)</f>
        <v>0</v>
      </c>
      <c r="BF180" s="198">
        <f>IF(N180="znížená",J180,0)</f>
        <v>0</v>
      </c>
      <c r="BG180" s="198">
        <f>IF(N180="zákl. prenesená",J180,0)</f>
        <v>0</v>
      </c>
      <c r="BH180" s="198">
        <f>IF(N180="zníž. prenesená",J180,0)</f>
        <v>0</v>
      </c>
      <c r="BI180" s="198">
        <f>IF(N180="nulová",J180,0)</f>
        <v>0</v>
      </c>
      <c r="BJ180" s="15" t="s">
        <v>87</v>
      </c>
      <c r="BK180" s="198">
        <f>ROUND(I180*H180,2)</f>
        <v>0</v>
      </c>
      <c r="BL180" s="15" t="s">
        <v>151</v>
      </c>
      <c r="BM180" s="197" t="s">
        <v>314</v>
      </c>
    </row>
    <row r="181" s="2" customFormat="1" ht="24.15" customHeight="1">
      <c r="A181" s="34"/>
      <c r="B181" s="184"/>
      <c r="C181" s="185" t="s">
        <v>315</v>
      </c>
      <c r="D181" s="185" t="s">
        <v>147</v>
      </c>
      <c r="E181" s="186" t="s">
        <v>316</v>
      </c>
      <c r="F181" s="187" t="s">
        <v>317</v>
      </c>
      <c r="G181" s="188" t="s">
        <v>192</v>
      </c>
      <c r="H181" s="189">
        <v>18.800000000000001</v>
      </c>
      <c r="I181" s="190"/>
      <c r="J181" s="191">
        <f>ROUND(I181*H181,2)</f>
        <v>0</v>
      </c>
      <c r="K181" s="192"/>
      <c r="L181" s="35"/>
      <c r="M181" s="193" t="s">
        <v>1</v>
      </c>
      <c r="N181" s="194" t="s">
        <v>41</v>
      </c>
      <c r="O181" s="78"/>
      <c r="P181" s="195">
        <f>O181*H181</f>
        <v>0</v>
      </c>
      <c r="Q181" s="195">
        <v>0.01</v>
      </c>
      <c r="R181" s="195">
        <f>Q181*H181</f>
        <v>0.188</v>
      </c>
      <c r="S181" s="195">
        <v>0</v>
      </c>
      <c r="T181" s="196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7" t="s">
        <v>151</v>
      </c>
      <c r="AT181" s="197" t="s">
        <v>147</v>
      </c>
      <c r="AU181" s="197" t="s">
        <v>87</v>
      </c>
      <c r="AY181" s="15" t="s">
        <v>145</v>
      </c>
      <c r="BE181" s="198">
        <f>IF(N181="základná",J181,0)</f>
        <v>0</v>
      </c>
      <c r="BF181" s="198">
        <f>IF(N181="znížená",J181,0)</f>
        <v>0</v>
      </c>
      <c r="BG181" s="198">
        <f>IF(N181="zákl. prenesená",J181,0)</f>
        <v>0</v>
      </c>
      <c r="BH181" s="198">
        <f>IF(N181="zníž. prenesená",J181,0)</f>
        <v>0</v>
      </c>
      <c r="BI181" s="198">
        <f>IF(N181="nulová",J181,0)</f>
        <v>0</v>
      </c>
      <c r="BJ181" s="15" t="s">
        <v>87</v>
      </c>
      <c r="BK181" s="198">
        <f>ROUND(I181*H181,2)</f>
        <v>0</v>
      </c>
      <c r="BL181" s="15" t="s">
        <v>151</v>
      </c>
      <c r="BM181" s="197" t="s">
        <v>318</v>
      </c>
    </row>
    <row r="182" s="2" customFormat="1" ht="24.15" customHeight="1">
      <c r="A182" s="34"/>
      <c r="B182" s="184"/>
      <c r="C182" s="185" t="s">
        <v>319</v>
      </c>
      <c r="D182" s="185" t="s">
        <v>147</v>
      </c>
      <c r="E182" s="186" t="s">
        <v>320</v>
      </c>
      <c r="F182" s="187" t="s">
        <v>321</v>
      </c>
      <c r="G182" s="188" t="s">
        <v>291</v>
      </c>
      <c r="H182" s="189">
        <v>1</v>
      </c>
      <c r="I182" s="190"/>
      <c r="J182" s="191">
        <f>ROUND(I182*H182,2)</f>
        <v>0</v>
      </c>
      <c r="K182" s="192"/>
      <c r="L182" s="35"/>
      <c r="M182" s="193" t="s">
        <v>1</v>
      </c>
      <c r="N182" s="194" t="s">
        <v>41</v>
      </c>
      <c r="O182" s="78"/>
      <c r="P182" s="195">
        <f>O182*H182</f>
        <v>0</v>
      </c>
      <c r="Q182" s="195">
        <v>0.01</v>
      </c>
      <c r="R182" s="195">
        <f>Q182*H182</f>
        <v>0.01</v>
      </c>
      <c r="S182" s="195">
        <v>0</v>
      </c>
      <c r="T182" s="196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197" t="s">
        <v>151</v>
      </c>
      <c r="AT182" s="197" t="s">
        <v>147</v>
      </c>
      <c r="AU182" s="197" t="s">
        <v>87</v>
      </c>
      <c r="AY182" s="15" t="s">
        <v>145</v>
      </c>
      <c r="BE182" s="198">
        <f>IF(N182="základná",J182,0)</f>
        <v>0</v>
      </c>
      <c r="BF182" s="198">
        <f>IF(N182="znížená",J182,0)</f>
        <v>0</v>
      </c>
      <c r="BG182" s="198">
        <f>IF(N182="zákl. prenesená",J182,0)</f>
        <v>0</v>
      </c>
      <c r="BH182" s="198">
        <f>IF(N182="zníž. prenesená",J182,0)</f>
        <v>0</v>
      </c>
      <c r="BI182" s="198">
        <f>IF(N182="nulová",J182,0)</f>
        <v>0</v>
      </c>
      <c r="BJ182" s="15" t="s">
        <v>87</v>
      </c>
      <c r="BK182" s="198">
        <f>ROUND(I182*H182,2)</f>
        <v>0</v>
      </c>
      <c r="BL182" s="15" t="s">
        <v>151</v>
      </c>
      <c r="BM182" s="197" t="s">
        <v>322</v>
      </c>
    </row>
    <row r="183" s="2" customFormat="1" ht="24.15" customHeight="1">
      <c r="A183" s="34"/>
      <c r="B183" s="184"/>
      <c r="C183" s="185" t="s">
        <v>323</v>
      </c>
      <c r="D183" s="185" t="s">
        <v>147</v>
      </c>
      <c r="E183" s="186" t="s">
        <v>324</v>
      </c>
      <c r="F183" s="187" t="s">
        <v>325</v>
      </c>
      <c r="G183" s="188" t="s">
        <v>291</v>
      </c>
      <c r="H183" s="189">
        <v>4</v>
      </c>
      <c r="I183" s="190"/>
      <c r="J183" s="191">
        <f>ROUND(I183*H183,2)</f>
        <v>0</v>
      </c>
      <c r="K183" s="192"/>
      <c r="L183" s="35"/>
      <c r="M183" s="193" t="s">
        <v>1</v>
      </c>
      <c r="N183" s="194" t="s">
        <v>41</v>
      </c>
      <c r="O183" s="78"/>
      <c r="P183" s="195">
        <f>O183*H183</f>
        <v>0</v>
      </c>
      <c r="Q183" s="195">
        <v>0.01</v>
      </c>
      <c r="R183" s="195">
        <f>Q183*H183</f>
        <v>0.040000000000000001</v>
      </c>
      <c r="S183" s="195">
        <v>0</v>
      </c>
      <c r="T183" s="196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7" t="s">
        <v>151</v>
      </c>
      <c r="AT183" s="197" t="s">
        <v>147</v>
      </c>
      <c r="AU183" s="197" t="s">
        <v>87</v>
      </c>
      <c r="AY183" s="15" t="s">
        <v>145</v>
      </c>
      <c r="BE183" s="198">
        <f>IF(N183="základná",J183,0)</f>
        <v>0</v>
      </c>
      <c r="BF183" s="198">
        <f>IF(N183="znížená",J183,0)</f>
        <v>0</v>
      </c>
      <c r="BG183" s="198">
        <f>IF(N183="zákl. prenesená",J183,0)</f>
        <v>0</v>
      </c>
      <c r="BH183" s="198">
        <f>IF(N183="zníž. prenesená",J183,0)</f>
        <v>0</v>
      </c>
      <c r="BI183" s="198">
        <f>IF(N183="nulová",J183,0)</f>
        <v>0</v>
      </c>
      <c r="BJ183" s="15" t="s">
        <v>87</v>
      </c>
      <c r="BK183" s="198">
        <f>ROUND(I183*H183,2)</f>
        <v>0</v>
      </c>
      <c r="BL183" s="15" t="s">
        <v>151</v>
      </c>
      <c r="BM183" s="197" t="s">
        <v>326</v>
      </c>
    </row>
    <row r="184" s="2" customFormat="1" ht="24.15" customHeight="1">
      <c r="A184" s="34"/>
      <c r="B184" s="184"/>
      <c r="C184" s="185" t="s">
        <v>327</v>
      </c>
      <c r="D184" s="185" t="s">
        <v>147</v>
      </c>
      <c r="E184" s="186" t="s">
        <v>328</v>
      </c>
      <c r="F184" s="187" t="s">
        <v>329</v>
      </c>
      <c r="G184" s="188" t="s">
        <v>291</v>
      </c>
      <c r="H184" s="189">
        <v>4</v>
      </c>
      <c r="I184" s="190"/>
      <c r="J184" s="191">
        <f>ROUND(I184*H184,2)</f>
        <v>0</v>
      </c>
      <c r="K184" s="192"/>
      <c r="L184" s="35"/>
      <c r="M184" s="193" t="s">
        <v>1</v>
      </c>
      <c r="N184" s="194" t="s">
        <v>41</v>
      </c>
      <c r="O184" s="78"/>
      <c r="P184" s="195">
        <f>O184*H184</f>
        <v>0</v>
      </c>
      <c r="Q184" s="195">
        <v>0.01</v>
      </c>
      <c r="R184" s="195">
        <f>Q184*H184</f>
        <v>0.040000000000000001</v>
      </c>
      <c r="S184" s="195">
        <v>0</v>
      </c>
      <c r="T184" s="196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7" t="s">
        <v>151</v>
      </c>
      <c r="AT184" s="197" t="s">
        <v>147</v>
      </c>
      <c r="AU184" s="197" t="s">
        <v>87</v>
      </c>
      <c r="AY184" s="15" t="s">
        <v>145</v>
      </c>
      <c r="BE184" s="198">
        <f>IF(N184="základná",J184,0)</f>
        <v>0</v>
      </c>
      <c r="BF184" s="198">
        <f>IF(N184="znížená",J184,0)</f>
        <v>0</v>
      </c>
      <c r="BG184" s="198">
        <f>IF(N184="zákl. prenesená",J184,0)</f>
        <v>0</v>
      </c>
      <c r="BH184" s="198">
        <f>IF(N184="zníž. prenesená",J184,0)</f>
        <v>0</v>
      </c>
      <c r="BI184" s="198">
        <f>IF(N184="nulová",J184,0)</f>
        <v>0</v>
      </c>
      <c r="BJ184" s="15" t="s">
        <v>87</v>
      </c>
      <c r="BK184" s="198">
        <f>ROUND(I184*H184,2)</f>
        <v>0</v>
      </c>
      <c r="BL184" s="15" t="s">
        <v>151</v>
      </c>
      <c r="BM184" s="197" t="s">
        <v>330</v>
      </c>
    </row>
    <row r="185" s="2" customFormat="1" ht="24.15" customHeight="1">
      <c r="A185" s="34"/>
      <c r="B185" s="184"/>
      <c r="C185" s="185" t="s">
        <v>331</v>
      </c>
      <c r="D185" s="185" t="s">
        <v>147</v>
      </c>
      <c r="E185" s="186" t="s">
        <v>332</v>
      </c>
      <c r="F185" s="187" t="s">
        <v>333</v>
      </c>
      <c r="G185" s="188" t="s">
        <v>334</v>
      </c>
      <c r="H185" s="189">
        <v>126</v>
      </c>
      <c r="I185" s="190"/>
      <c r="J185" s="191">
        <f>ROUND(I185*H185,2)</f>
        <v>0</v>
      </c>
      <c r="K185" s="192"/>
      <c r="L185" s="35"/>
      <c r="M185" s="193" t="s">
        <v>1</v>
      </c>
      <c r="N185" s="194" t="s">
        <v>41</v>
      </c>
      <c r="O185" s="78"/>
      <c r="P185" s="195">
        <f>O185*H185</f>
        <v>0</v>
      </c>
      <c r="Q185" s="195">
        <v>0.01</v>
      </c>
      <c r="R185" s="195">
        <f>Q185*H185</f>
        <v>1.26</v>
      </c>
      <c r="S185" s="195">
        <v>0</v>
      </c>
      <c r="T185" s="196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197" t="s">
        <v>151</v>
      </c>
      <c r="AT185" s="197" t="s">
        <v>147</v>
      </c>
      <c r="AU185" s="197" t="s">
        <v>87</v>
      </c>
      <c r="AY185" s="15" t="s">
        <v>145</v>
      </c>
      <c r="BE185" s="198">
        <f>IF(N185="základná",J185,0)</f>
        <v>0</v>
      </c>
      <c r="BF185" s="198">
        <f>IF(N185="znížená",J185,0)</f>
        <v>0</v>
      </c>
      <c r="BG185" s="198">
        <f>IF(N185="zákl. prenesená",J185,0)</f>
        <v>0</v>
      </c>
      <c r="BH185" s="198">
        <f>IF(N185="zníž. prenesená",J185,0)</f>
        <v>0</v>
      </c>
      <c r="BI185" s="198">
        <f>IF(N185="nulová",J185,0)</f>
        <v>0</v>
      </c>
      <c r="BJ185" s="15" t="s">
        <v>87</v>
      </c>
      <c r="BK185" s="198">
        <f>ROUND(I185*H185,2)</f>
        <v>0</v>
      </c>
      <c r="BL185" s="15" t="s">
        <v>151</v>
      </c>
      <c r="BM185" s="197" t="s">
        <v>335</v>
      </c>
    </row>
    <row r="186" s="2" customFormat="1" ht="24.15" customHeight="1">
      <c r="A186" s="34"/>
      <c r="B186" s="184"/>
      <c r="C186" s="185" t="s">
        <v>336</v>
      </c>
      <c r="D186" s="185" t="s">
        <v>147</v>
      </c>
      <c r="E186" s="186" t="s">
        <v>337</v>
      </c>
      <c r="F186" s="187" t="s">
        <v>338</v>
      </c>
      <c r="G186" s="188" t="s">
        <v>334</v>
      </c>
      <c r="H186" s="189">
        <v>36</v>
      </c>
      <c r="I186" s="190"/>
      <c r="J186" s="191">
        <f>ROUND(I186*H186,2)</f>
        <v>0</v>
      </c>
      <c r="K186" s="192"/>
      <c r="L186" s="35"/>
      <c r="M186" s="193" t="s">
        <v>1</v>
      </c>
      <c r="N186" s="194" t="s">
        <v>41</v>
      </c>
      <c r="O186" s="78"/>
      <c r="P186" s="195">
        <f>O186*H186</f>
        <v>0</v>
      </c>
      <c r="Q186" s="195">
        <v>0.01</v>
      </c>
      <c r="R186" s="195">
        <f>Q186*H186</f>
        <v>0.35999999999999999</v>
      </c>
      <c r="S186" s="195">
        <v>0</v>
      </c>
      <c r="T186" s="196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7" t="s">
        <v>151</v>
      </c>
      <c r="AT186" s="197" t="s">
        <v>147</v>
      </c>
      <c r="AU186" s="197" t="s">
        <v>87</v>
      </c>
      <c r="AY186" s="15" t="s">
        <v>145</v>
      </c>
      <c r="BE186" s="198">
        <f>IF(N186="základná",J186,0)</f>
        <v>0</v>
      </c>
      <c r="BF186" s="198">
        <f>IF(N186="znížená",J186,0)</f>
        <v>0</v>
      </c>
      <c r="BG186" s="198">
        <f>IF(N186="zákl. prenesená",J186,0)</f>
        <v>0</v>
      </c>
      <c r="BH186" s="198">
        <f>IF(N186="zníž. prenesená",J186,0)</f>
        <v>0</v>
      </c>
      <c r="BI186" s="198">
        <f>IF(N186="nulová",J186,0)</f>
        <v>0</v>
      </c>
      <c r="BJ186" s="15" t="s">
        <v>87</v>
      </c>
      <c r="BK186" s="198">
        <f>ROUND(I186*H186,2)</f>
        <v>0</v>
      </c>
      <c r="BL186" s="15" t="s">
        <v>151</v>
      </c>
      <c r="BM186" s="197" t="s">
        <v>339</v>
      </c>
    </row>
    <row r="187" s="2" customFormat="1" ht="24.15" customHeight="1">
      <c r="A187" s="34"/>
      <c r="B187" s="184"/>
      <c r="C187" s="185" t="s">
        <v>340</v>
      </c>
      <c r="D187" s="185" t="s">
        <v>147</v>
      </c>
      <c r="E187" s="186" t="s">
        <v>341</v>
      </c>
      <c r="F187" s="187" t="s">
        <v>342</v>
      </c>
      <c r="G187" s="188" t="s">
        <v>291</v>
      </c>
      <c r="H187" s="189">
        <v>1</v>
      </c>
      <c r="I187" s="190"/>
      <c r="J187" s="191">
        <f>ROUND(I187*H187,2)</f>
        <v>0</v>
      </c>
      <c r="K187" s="192"/>
      <c r="L187" s="35"/>
      <c r="M187" s="193" t="s">
        <v>1</v>
      </c>
      <c r="N187" s="194" t="s">
        <v>41</v>
      </c>
      <c r="O187" s="78"/>
      <c r="P187" s="195">
        <f>O187*H187</f>
        <v>0</v>
      </c>
      <c r="Q187" s="195">
        <v>0.01</v>
      </c>
      <c r="R187" s="195">
        <f>Q187*H187</f>
        <v>0.01</v>
      </c>
      <c r="S187" s="195">
        <v>0</v>
      </c>
      <c r="T187" s="196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197" t="s">
        <v>151</v>
      </c>
      <c r="AT187" s="197" t="s">
        <v>147</v>
      </c>
      <c r="AU187" s="197" t="s">
        <v>87</v>
      </c>
      <c r="AY187" s="15" t="s">
        <v>145</v>
      </c>
      <c r="BE187" s="198">
        <f>IF(N187="základná",J187,0)</f>
        <v>0</v>
      </c>
      <c r="BF187" s="198">
        <f>IF(N187="znížená",J187,0)</f>
        <v>0</v>
      </c>
      <c r="BG187" s="198">
        <f>IF(N187="zákl. prenesená",J187,0)</f>
        <v>0</v>
      </c>
      <c r="BH187" s="198">
        <f>IF(N187="zníž. prenesená",J187,0)</f>
        <v>0</v>
      </c>
      <c r="BI187" s="198">
        <f>IF(N187="nulová",J187,0)</f>
        <v>0</v>
      </c>
      <c r="BJ187" s="15" t="s">
        <v>87</v>
      </c>
      <c r="BK187" s="198">
        <f>ROUND(I187*H187,2)</f>
        <v>0</v>
      </c>
      <c r="BL187" s="15" t="s">
        <v>151</v>
      </c>
      <c r="BM187" s="197" t="s">
        <v>343</v>
      </c>
    </row>
    <row r="188" s="2" customFormat="1" ht="24.15" customHeight="1">
      <c r="A188" s="34"/>
      <c r="B188" s="184"/>
      <c r="C188" s="185" t="s">
        <v>344</v>
      </c>
      <c r="D188" s="185" t="s">
        <v>147</v>
      </c>
      <c r="E188" s="186" t="s">
        <v>345</v>
      </c>
      <c r="F188" s="187" t="s">
        <v>346</v>
      </c>
      <c r="G188" s="188" t="s">
        <v>291</v>
      </c>
      <c r="H188" s="189">
        <v>1</v>
      </c>
      <c r="I188" s="190"/>
      <c r="J188" s="191">
        <f>ROUND(I188*H188,2)</f>
        <v>0</v>
      </c>
      <c r="K188" s="192"/>
      <c r="L188" s="35"/>
      <c r="M188" s="193" t="s">
        <v>1</v>
      </c>
      <c r="N188" s="194" t="s">
        <v>41</v>
      </c>
      <c r="O188" s="78"/>
      <c r="P188" s="195">
        <f>O188*H188</f>
        <v>0</v>
      </c>
      <c r="Q188" s="195">
        <v>0.01</v>
      </c>
      <c r="R188" s="195">
        <f>Q188*H188</f>
        <v>0.01</v>
      </c>
      <c r="S188" s="195">
        <v>0</v>
      </c>
      <c r="T188" s="196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197" t="s">
        <v>151</v>
      </c>
      <c r="AT188" s="197" t="s">
        <v>147</v>
      </c>
      <c r="AU188" s="197" t="s">
        <v>87</v>
      </c>
      <c r="AY188" s="15" t="s">
        <v>145</v>
      </c>
      <c r="BE188" s="198">
        <f>IF(N188="základná",J188,0)</f>
        <v>0</v>
      </c>
      <c r="BF188" s="198">
        <f>IF(N188="znížená",J188,0)</f>
        <v>0</v>
      </c>
      <c r="BG188" s="198">
        <f>IF(N188="zákl. prenesená",J188,0)</f>
        <v>0</v>
      </c>
      <c r="BH188" s="198">
        <f>IF(N188="zníž. prenesená",J188,0)</f>
        <v>0</v>
      </c>
      <c r="BI188" s="198">
        <f>IF(N188="nulová",J188,0)</f>
        <v>0</v>
      </c>
      <c r="BJ188" s="15" t="s">
        <v>87</v>
      </c>
      <c r="BK188" s="198">
        <f>ROUND(I188*H188,2)</f>
        <v>0</v>
      </c>
      <c r="BL188" s="15" t="s">
        <v>151</v>
      </c>
      <c r="BM188" s="197" t="s">
        <v>347</v>
      </c>
    </row>
    <row r="189" s="2" customFormat="1" ht="24.15" customHeight="1">
      <c r="A189" s="34"/>
      <c r="B189" s="184"/>
      <c r="C189" s="185" t="s">
        <v>348</v>
      </c>
      <c r="D189" s="185" t="s">
        <v>147</v>
      </c>
      <c r="E189" s="186" t="s">
        <v>349</v>
      </c>
      <c r="F189" s="187" t="s">
        <v>350</v>
      </c>
      <c r="G189" s="188" t="s">
        <v>291</v>
      </c>
      <c r="H189" s="189">
        <v>1</v>
      </c>
      <c r="I189" s="190"/>
      <c r="J189" s="191">
        <f>ROUND(I189*H189,2)</f>
        <v>0</v>
      </c>
      <c r="K189" s="192"/>
      <c r="L189" s="35"/>
      <c r="M189" s="193" t="s">
        <v>1</v>
      </c>
      <c r="N189" s="194" t="s">
        <v>41</v>
      </c>
      <c r="O189" s="78"/>
      <c r="P189" s="195">
        <f>O189*H189</f>
        <v>0</v>
      </c>
      <c r="Q189" s="195">
        <v>0.01</v>
      </c>
      <c r="R189" s="195">
        <f>Q189*H189</f>
        <v>0.01</v>
      </c>
      <c r="S189" s="195">
        <v>0</v>
      </c>
      <c r="T189" s="196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197" t="s">
        <v>151</v>
      </c>
      <c r="AT189" s="197" t="s">
        <v>147</v>
      </c>
      <c r="AU189" s="197" t="s">
        <v>87</v>
      </c>
      <c r="AY189" s="15" t="s">
        <v>145</v>
      </c>
      <c r="BE189" s="198">
        <f>IF(N189="základná",J189,0)</f>
        <v>0</v>
      </c>
      <c r="BF189" s="198">
        <f>IF(N189="znížená",J189,0)</f>
        <v>0</v>
      </c>
      <c r="BG189" s="198">
        <f>IF(N189="zákl. prenesená",J189,0)</f>
        <v>0</v>
      </c>
      <c r="BH189" s="198">
        <f>IF(N189="zníž. prenesená",J189,0)</f>
        <v>0</v>
      </c>
      <c r="BI189" s="198">
        <f>IF(N189="nulová",J189,0)</f>
        <v>0</v>
      </c>
      <c r="BJ189" s="15" t="s">
        <v>87</v>
      </c>
      <c r="BK189" s="198">
        <f>ROUND(I189*H189,2)</f>
        <v>0</v>
      </c>
      <c r="BL189" s="15" t="s">
        <v>151</v>
      </c>
      <c r="BM189" s="197" t="s">
        <v>351</v>
      </c>
    </row>
    <row r="190" s="2" customFormat="1" ht="24.15" customHeight="1">
      <c r="A190" s="34"/>
      <c r="B190" s="184"/>
      <c r="C190" s="185" t="s">
        <v>352</v>
      </c>
      <c r="D190" s="185" t="s">
        <v>147</v>
      </c>
      <c r="E190" s="186" t="s">
        <v>353</v>
      </c>
      <c r="F190" s="187" t="s">
        <v>354</v>
      </c>
      <c r="G190" s="188" t="s">
        <v>291</v>
      </c>
      <c r="H190" s="189">
        <v>1</v>
      </c>
      <c r="I190" s="190"/>
      <c r="J190" s="191">
        <f>ROUND(I190*H190,2)</f>
        <v>0</v>
      </c>
      <c r="K190" s="192"/>
      <c r="L190" s="35"/>
      <c r="M190" s="193" t="s">
        <v>1</v>
      </c>
      <c r="N190" s="194" t="s">
        <v>41</v>
      </c>
      <c r="O190" s="78"/>
      <c r="P190" s="195">
        <f>O190*H190</f>
        <v>0</v>
      </c>
      <c r="Q190" s="195">
        <v>0.01</v>
      </c>
      <c r="R190" s="195">
        <f>Q190*H190</f>
        <v>0.01</v>
      </c>
      <c r="S190" s="195">
        <v>0</v>
      </c>
      <c r="T190" s="196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197" t="s">
        <v>151</v>
      </c>
      <c r="AT190" s="197" t="s">
        <v>147</v>
      </c>
      <c r="AU190" s="197" t="s">
        <v>87</v>
      </c>
      <c r="AY190" s="15" t="s">
        <v>145</v>
      </c>
      <c r="BE190" s="198">
        <f>IF(N190="základná",J190,0)</f>
        <v>0</v>
      </c>
      <c r="BF190" s="198">
        <f>IF(N190="znížená",J190,0)</f>
        <v>0</v>
      </c>
      <c r="BG190" s="198">
        <f>IF(N190="zákl. prenesená",J190,0)</f>
        <v>0</v>
      </c>
      <c r="BH190" s="198">
        <f>IF(N190="zníž. prenesená",J190,0)</f>
        <v>0</v>
      </c>
      <c r="BI190" s="198">
        <f>IF(N190="nulová",J190,0)</f>
        <v>0</v>
      </c>
      <c r="BJ190" s="15" t="s">
        <v>87</v>
      </c>
      <c r="BK190" s="198">
        <f>ROUND(I190*H190,2)</f>
        <v>0</v>
      </c>
      <c r="BL190" s="15" t="s">
        <v>151</v>
      </c>
      <c r="BM190" s="197" t="s">
        <v>355</v>
      </c>
    </row>
    <row r="191" s="2" customFormat="1" ht="24.15" customHeight="1">
      <c r="A191" s="34"/>
      <c r="B191" s="184"/>
      <c r="C191" s="185" t="s">
        <v>356</v>
      </c>
      <c r="D191" s="185" t="s">
        <v>147</v>
      </c>
      <c r="E191" s="186" t="s">
        <v>357</v>
      </c>
      <c r="F191" s="187" t="s">
        <v>358</v>
      </c>
      <c r="G191" s="188" t="s">
        <v>291</v>
      </c>
      <c r="H191" s="189">
        <v>2</v>
      </c>
      <c r="I191" s="190"/>
      <c r="J191" s="191">
        <f>ROUND(I191*H191,2)</f>
        <v>0</v>
      </c>
      <c r="K191" s="192"/>
      <c r="L191" s="35"/>
      <c r="M191" s="193" t="s">
        <v>1</v>
      </c>
      <c r="N191" s="194" t="s">
        <v>41</v>
      </c>
      <c r="O191" s="78"/>
      <c r="P191" s="195">
        <f>O191*H191</f>
        <v>0</v>
      </c>
      <c r="Q191" s="195">
        <v>0.01</v>
      </c>
      <c r="R191" s="195">
        <f>Q191*H191</f>
        <v>0.02</v>
      </c>
      <c r="S191" s="195">
        <v>0</v>
      </c>
      <c r="T191" s="196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197" t="s">
        <v>151</v>
      </c>
      <c r="AT191" s="197" t="s">
        <v>147</v>
      </c>
      <c r="AU191" s="197" t="s">
        <v>87</v>
      </c>
      <c r="AY191" s="15" t="s">
        <v>145</v>
      </c>
      <c r="BE191" s="198">
        <f>IF(N191="základná",J191,0)</f>
        <v>0</v>
      </c>
      <c r="BF191" s="198">
        <f>IF(N191="znížená",J191,0)</f>
        <v>0</v>
      </c>
      <c r="BG191" s="198">
        <f>IF(N191="zákl. prenesená",J191,0)</f>
        <v>0</v>
      </c>
      <c r="BH191" s="198">
        <f>IF(N191="zníž. prenesená",J191,0)</f>
        <v>0</v>
      </c>
      <c r="BI191" s="198">
        <f>IF(N191="nulová",J191,0)</f>
        <v>0</v>
      </c>
      <c r="BJ191" s="15" t="s">
        <v>87</v>
      </c>
      <c r="BK191" s="198">
        <f>ROUND(I191*H191,2)</f>
        <v>0</v>
      </c>
      <c r="BL191" s="15" t="s">
        <v>151</v>
      </c>
      <c r="BM191" s="197" t="s">
        <v>359</v>
      </c>
    </row>
    <row r="192" s="2" customFormat="1" ht="24.15" customHeight="1">
      <c r="A192" s="34"/>
      <c r="B192" s="184"/>
      <c r="C192" s="185" t="s">
        <v>360</v>
      </c>
      <c r="D192" s="185" t="s">
        <v>147</v>
      </c>
      <c r="E192" s="186" t="s">
        <v>361</v>
      </c>
      <c r="F192" s="187" t="s">
        <v>362</v>
      </c>
      <c r="G192" s="188" t="s">
        <v>291</v>
      </c>
      <c r="H192" s="189">
        <v>2</v>
      </c>
      <c r="I192" s="190"/>
      <c r="J192" s="191">
        <f>ROUND(I192*H192,2)</f>
        <v>0</v>
      </c>
      <c r="K192" s="192"/>
      <c r="L192" s="35"/>
      <c r="M192" s="193" t="s">
        <v>1</v>
      </c>
      <c r="N192" s="194" t="s">
        <v>41</v>
      </c>
      <c r="O192" s="78"/>
      <c r="P192" s="195">
        <f>O192*H192</f>
        <v>0</v>
      </c>
      <c r="Q192" s="195">
        <v>0.01</v>
      </c>
      <c r="R192" s="195">
        <f>Q192*H192</f>
        <v>0.02</v>
      </c>
      <c r="S192" s="195">
        <v>0</v>
      </c>
      <c r="T192" s="196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197" t="s">
        <v>151</v>
      </c>
      <c r="AT192" s="197" t="s">
        <v>147</v>
      </c>
      <c r="AU192" s="197" t="s">
        <v>87</v>
      </c>
      <c r="AY192" s="15" t="s">
        <v>145</v>
      </c>
      <c r="BE192" s="198">
        <f>IF(N192="základná",J192,0)</f>
        <v>0</v>
      </c>
      <c r="BF192" s="198">
        <f>IF(N192="znížená",J192,0)</f>
        <v>0</v>
      </c>
      <c r="BG192" s="198">
        <f>IF(N192="zákl. prenesená",J192,0)</f>
        <v>0</v>
      </c>
      <c r="BH192" s="198">
        <f>IF(N192="zníž. prenesená",J192,0)</f>
        <v>0</v>
      </c>
      <c r="BI192" s="198">
        <f>IF(N192="nulová",J192,0)</f>
        <v>0</v>
      </c>
      <c r="BJ192" s="15" t="s">
        <v>87</v>
      </c>
      <c r="BK192" s="198">
        <f>ROUND(I192*H192,2)</f>
        <v>0</v>
      </c>
      <c r="BL192" s="15" t="s">
        <v>151</v>
      </c>
      <c r="BM192" s="197" t="s">
        <v>363</v>
      </c>
    </row>
    <row r="193" s="2" customFormat="1" ht="24.15" customHeight="1">
      <c r="A193" s="34"/>
      <c r="B193" s="184"/>
      <c r="C193" s="185" t="s">
        <v>364</v>
      </c>
      <c r="D193" s="185" t="s">
        <v>147</v>
      </c>
      <c r="E193" s="186" t="s">
        <v>365</v>
      </c>
      <c r="F193" s="187" t="s">
        <v>366</v>
      </c>
      <c r="G193" s="188" t="s">
        <v>291</v>
      </c>
      <c r="H193" s="189">
        <v>2</v>
      </c>
      <c r="I193" s="190"/>
      <c r="J193" s="191">
        <f>ROUND(I193*H193,2)</f>
        <v>0</v>
      </c>
      <c r="K193" s="192"/>
      <c r="L193" s="35"/>
      <c r="M193" s="193" t="s">
        <v>1</v>
      </c>
      <c r="N193" s="194" t="s">
        <v>41</v>
      </c>
      <c r="O193" s="78"/>
      <c r="P193" s="195">
        <f>O193*H193</f>
        <v>0</v>
      </c>
      <c r="Q193" s="195">
        <v>0.01</v>
      </c>
      <c r="R193" s="195">
        <f>Q193*H193</f>
        <v>0.02</v>
      </c>
      <c r="S193" s="195">
        <v>0</v>
      </c>
      <c r="T193" s="196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197" t="s">
        <v>151</v>
      </c>
      <c r="AT193" s="197" t="s">
        <v>147</v>
      </c>
      <c r="AU193" s="197" t="s">
        <v>87</v>
      </c>
      <c r="AY193" s="15" t="s">
        <v>145</v>
      </c>
      <c r="BE193" s="198">
        <f>IF(N193="základná",J193,0)</f>
        <v>0</v>
      </c>
      <c r="BF193" s="198">
        <f>IF(N193="znížená",J193,0)</f>
        <v>0</v>
      </c>
      <c r="BG193" s="198">
        <f>IF(N193="zákl. prenesená",J193,0)</f>
        <v>0</v>
      </c>
      <c r="BH193" s="198">
        <f>IF(N193="zníž. prenesená",J193,0)</f>
        <v>0</v>
      </c>
      <c r="BI193" s="198">
        <f>IF(N193="nulová",J193,0)</f>
        <v>0</v>
      </c>
      <c r="BJ193" s="15" t="s">
        <v>87</v>
      </c>
      <c r="BK193" s="198">
        <f>ROUND(I193*H193,2)</f>
        <v>0</v>
      </c>
      <c r="BL193" s="15" t="s">
        <v>151</v>
      </c>
      <c r="BM193" s="197" t="s">
        <v>367</v>
      </c>
    </row>
    <row r="194" s="2" customFormat="1" ht="24.15" customHeight="1">
      <c r="A194" s="34"/>
      <c r="B194" s="184"/>
      <c r="C194" s="185" t="s">
        <v>368</v>
      </c>
      <c r="D194" s="185" t="s">
        <v>147</v>
      </c>
      <c r="E194" s="186" t="s">
        <v>369</v>
      </c>
      <c r="F194" s="187" t="s">
        <v>370</v>
      </c>
      <c r="G194" s="188" t="s">
        <v>371</v>
      </c>
      <c r="H194" s="189">
        <v>1</v>
      </c>
      <c r="I194" s="190"/>
      <c r="J194" s="191">
        <f>ROUND(I194*H194,2)</f>
        <v>0</v>
      </c>
      <c r="K194" s="192"/>
      <c r="L194" s="35"/>
      <c r="M194" s="193" t="s">
        <v>1</v>
      </c>
      <c r="N194" s="194" t="s">
        <v>41</v>
      </c>
      <c r="O194" s="78"/>
      <c r="P194" s="195">
        <f>O194*H194</f>
        <v>0</v>
      </c>
      <c r="Q194" s="195">
        <v>0.01</v>
      </c>
      <c r="R194" s="195">
        <f>Q194*H194</f>
        <v>0.01</v>
      </c>
      <c r="S194" s="195">
        <v>0</v>
      </c>
      <c r="T194" s="196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197" t="s">
        <v>151</v>
      </c>
      <c r="AT194" s="197" t="s">
        <v>147</v>
      </c>
      <c r="AU194" s="197" t="s">
        <v>87</v>
      </c>
      <c r="AY194" s="15" t="s">
        <v>145</v>
      </c>
      <c r="BE194" s="198">
        <f>IF(N194="základná",J194,0)</f>
        <v>0</v>
      </c>
      <c r="BF194" s="198">
        <f>IF(N194="znížená",J194,0)</f>
        <v>0</v>
      </c>
      <c r="BG194" s="198">
        <f>IF(N194="zákl. prenesená",J194,0)</f>
        <v>0</v>
      </c>
      <c r="BH194" s="198">
        <f>IF(N194="zníž. prenesená",J194,0)</f>
        <v>0</v>
      </c>
      <c r="BI194" s="198">
        <f>IF(N194="nulová",J194,0)</f>
        <v>0</v>
      </c>
      <c r="BJ194" s="15" t="s">
        <v>87</v>
      </c>
      <c r="BK194" s="198">
        <f>ROUND(I194*H194,2)</f>
        <v>0</v>
      </c>
      <c r="BL194" s="15" t="s">
        <v>151</v>
      </c>
      <c r="BM194" s="197" t="s">
        <v>372</v>
      </c>
    </row>
    <row r="195" s="2" customFormat="1" ht="16.5" customHeight="1">
      <c r="A195" s="34"/>
      <c r="B195" s="184"/>
      <c r="C195" s="185" t="s">
        <v>373</v>
      </c>
      <c r="D195" s="185" t="s">
        <v>147</v>
      </c>
      <c r="E195" s="186" t="s">
        <v>374</v>
      </c>
      <c r="F195" s="187" t="s">
        <v>375</v>
      </c>
      <c r="G195" s="188" t="s">
        <v>371</v>
      </c>
      <c r="H195" s="189">
        <v>1</v>
      </c>
      <c r="I195" s="190"/>
      <c r="J195" s="191">
        <f>ROUND(I195*H195,2)</f>
        <v>0</v>
      </c>
      <c r="K195" s="192"/>
      <c r="L195" s="35"/>
      <c r="M195" s="193" t="s">
        <v>1</v>
      </c>
      <c r="N195" s="194" t="s">
        <v>41</v>
      </c>
      <c r="O195" s="78"/>
      <c r="P195" s="195">
        <f>O195*H195</f>
        <v>0</v>
      </c>
      <c r="Q195" s="195">
        <v>0.01</v>
      </c>
      <c r="R195" s="195">
        <f>Q195*H195</f>
        <v>0.01</v>
      </c>
      <c r="S195" s="195">
        <v>0</v>
      </c>
      <c r="T195" s="196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197" t="s">
        <v>151</v>
      </c>
      <c r="AT195" s="197" t="s">
        <v>147</v>
      </c>
      <c r="AU195" s="197" t="s">
        <v>87</v>
      </c>
      <c r="AY195" s="15" t="s">
        <v>145</v>
      </c>
      <c r="BE195" s="198">
        <f>IF(N195="základná",J195,0)</f>
        <v>0</v>
      </c>
      <c r="BF195" s="198">
        <f>IF(N195="znížená",J195,0)</f>
        <v>0</v>
      </c>
      <c r="BG195" s="198">
        <f>IF(N195="zákl. prenesená",J195,0)</f>
        <v>0</v>
      </c>
      <c r="BH195" s="198">
        <f>IF(N195="zníž. prenesená",J195,0)</f>
        <v>0</v>
      </c>
      <c r="BI195" s="198">
        <f>IF(N195="nulová",J195,0)</f>
        <v>0</v>
      </c>
      <c r="BJ195" s="15" t="s">
        <v>87</v>
      </c>
      <c r="BK195" s="198">
        <f>ROUND(I195*H195,2)</f>
        <v>0</v>
      </c>
      <c r="BL195" s="15" t="s">
        <v>151</v>
      </c>
      <c r="BM195" s="197" t="s">
        <v>376</v>
      </c>
    </row>
    <row r="196" s="2" customFormat="1" ht="24.15" customHeight="1">
      <c r="A196" s="34"/>
      <c r="B196" s="184"/>
      <c r="C196" s="185" t="s">
        <v>377</v>
      </c>
      <c r="D196" s="185" t="s">
        <v>147</v>
      </c>
      <c r="E196" s="186" t="s">
        <v>378</v>
      </c>
      <c r="F196" s="187" t="s">
        <v>379</v>
      </c>
      <c r="G196" s="188" t="s">
        <v>291</v>
      </c>
      <c r="H196" s="189">
        <v>2</v>
      </c>
      <c r="I196" s="190"/>
      <c r="J196" s="191">
        <f>ROUND(I196*H196,2)</f>
        <v>0</v>
      </c>
      <c r="K196" s="192"/>
      <c r="L196" s="35"/>
      <c r="M196" s="193" t="s">
        <v>1</v>
      </c>
      <c r="N196" s="194" t="s">
        <v>41</v>
      </c>
      <c r="O196" s="78"/>
      <c r="P196" s="195">
        <f>O196*H196</f>
        <v>0</v>
      </c>
      <c r="Q196" s="195">
        <v>0.01</v>
      </c>
      <c r="R196" s="195">
        <f>Q196*H196</f>
        <v>0.02</v>
      </c>
      <c r="S196" s="195">
        <v>0</v>
      </c>
      <c r="T196" s="196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197" t="s">
        <v>151</v>
      </c>
      <c r="AT196" s="197" t="s">
        <v>147</v>
      </c>
      <c r="AU196" s="197" t="s">
        <v>87</v>
      </c>
      <c r="AY196" s="15" t="s">
        <v>145</v>
      </c>
      <c r="BE196" s="198">
        <f>IF(N196="základná",J196,0)</f>
        <v>0</v>
      </c>
      <c r="BF196" s="198">
        <f>IF(N196="znížená",J196,0)</f>
        <v>0</v>
      </c>
      <c r="BG196" s="198">
        <f>IF(N196="zákl. prenesená",J196,0)</f>
        <v>0</v>
      </c>
      <c r="BH196" s="198">
        <f>IF(N196="zníž. prenesená",J196,0)</f>
        <v>0</v>
      </c>
      <c r="BI196" s="198">
        <f>IF(N196="nulová",J196,0)</f>
        <v>0</v>
      </c>
      <c r="BJ196" s="15" t="s">
        <v>87</v>
      </c>
      <c r="BK196" s="198">
        <f>ROUND(I196*H196,2)</f>
        <v>0</v>
      </c>
      <c r="BL196" s="15" t="s">
        <v>151</v>
      </c>
      <c r="BM196" s="197" t="s">
        <v>380</v>
      </c>
    </row>
    <row r="197" s="2" customFormat="1" ht="16.5" customHeight="1">
      <c r="A197" s="34"/>
      <c r="B197" s="184"/>
      <c r="C197" s="185" t="s">
        <v>381</v>
      </c>
      <c r="D197" s="185" t="s">
        <v>147</v>
      </c>
      <c r="E197" s="186" t="s">
        <v>382</v>
      </c>
      <c r="F197" s="187" t="s">
        <v>383</v>
      </c>
      <c r="G197" s="188" t="s">
        <v>291</v>
      </c>
      <c r="H197" s="189">
        <v>5</v>
      </c>
      <c r="I197" s="190"/>
      <c r="J197" s="191">
        <f>ROUND(I197*H197,2)</f>
        <v>0</v>
      </c>
      <c r="K197" s="192"/>
      <c r="L197" s="35"/>
      <c r="M197" s="193" t="s">
        <v>1</v>
      </c>
      <c r="N197" s="194" t="s">
        <v>41</v>
      </c>
      <c r="O197" s="78"/>
      <c r="P197" s="195">
        <f>O197*H197</f>
        <v>0</v>
      </c>
      <c r="Q197" s="195">
        <v>0.01</v>
      </c>
      <c r="R197" s="195">
        <f>Q197*H197</f>
        <v>0.050000000000000003</v>
      </c>
      <c r="S197" s="195">
        <v>0</v>
      </c>
      <c r="T197" s="196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197" t="s">
        <v>151</v>
      </c>
      <c r="AT197" s="197" t="s">
        <v>147</v>
      </c>
      <c r="AU197" s="197" t="s">
        <v>87</v>
      </c>
      <c r="AY197" s="15" t="s">
        <v>145</v>
      </c>
      <c r="BE197" s="198">
        <f>IF(N197="základná",J197,0)</f>
        <v>0</v>
      </c>
      <c r="BF197" s="198">
        <f>IF(N197="znížená",J197,0)</f>
        <v>0</v>
      </c>
      <c r="BG197" s="198">
        <f>IF(N197="zákl. prenesená",J197,0)</f>
        <v>0</v>
      </c>
      <c r="BH197" s="198">
        <f>IF(N197="zníž. prenesená",J197,0)</f>
        <v>0</v>
      </c>
      <c r="BI197" s="198">
        <f>IF(N197="nulová",J197,0)</f>
        <v>0</v>
      </c>
      <c r="BJ197" s="15" t="s">
        <v>87</v>
      </c>
      <c r="BK197" s="198">
        <f>ROUND(I197*H197,2)</f>
        <v>0</v>
      </c>
      <c r="BL197" s="15" t="s">
        <v>151</v>
      </c>
      <c r="BM197" s="197" t="s">
        <v>384</v>
      </c>
    </row>
    <row r="198" s="2" customFormat="1" ht="21.75" customHeight="1">
      <c r="A198" s="34"/>
      <c r="B198" s="184"/>
      <c r="C198" s="185" t="s">
        <v>385</v>
      </c>
      <c r="D198" s="185" t="s">
        <v>147</v>
      </c>
      <c r="E198" s="186" t="s">
        <v>386</v>
      </c>
      <c r="F198" s="187" t="s">
        <v>387</v>
      </c>
      <c r="G198" s="188" t="s">
        <v>371</v>
      </c>
      <c r="H198" s="189">
        <v>1</v>
      </c>
      <c r="I198" s="190"/>
      <c r="J198" s="191">
        <f>ROUND(I198*H198,2)</f>
        <v>0</v>
      </c>
      <c r="K198" s="192"/>
      <c r="L198" s="35"/>
      <c r="M198" s="193" t="s">
        <v>1</v>
      </c>
      <c r="N198" s="194" t="s">
        <v>41</v>
      </c>
      <c r="O198" s="78"/>
      <c r="P198" s="195">
        <f>O198*H198</f>
        <v>0</v>
      </c>
      <c r="Q198" s="195">
        <v>0.01</v>
      </c>
      <c r="R198" s="195">
        <f>Q198*H198</f>
        <v>0.01</v>
      </c>
      <c r="S198" s="195">
        <v>0</v>
      </c>
      <c r="T198" s="196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197" t="s">
        <v>151</v>
      </c>
      <c r="AT198" s="197" t="s">
        <v>147</v>
      </c>
      <c r="AU198" s="197" t="s">
        <v>87</v>
      </c>
      <c r="AY198" s="15" t="s">
        <v>145</v>
      </c>
      <c r="BE198" s="198">
        <f>IF(N198="základná",J198,0)</f>
        <v>0</v>
      </c>
      <c r="BF198" s="198">
        <f>IF(N198="znížená",J198,0)</f>
        <v>0</v>
      </c>
      <c r="BG198" s="198">
        <f>IF(N198="zákl. prenesená",J198,0)</f>
        <v>0</v>
      </c>
      <c r="BH198" s="198">
        <f>IF(N198="zníž. prenesená",J198,0)</f>
        <v>0</v>
      </c>
      <c r="BI198" s="198">
        <f>IF(N198="nulová",J198,0)</f>
        <v>0</v>
      </c>
      <c r="BJ198" s="15" t="s">
        <v>87</v>
      </c>
      <c r="BK198" s="198">
        <f>ROUND(I198*H198,2)</f>
        <v>0</v>
      </c>
      <c r="BL198" s="15" t="s">
        <v>151</v>
      </c>
      <c r="BM198" s="197" t="s">
        <v>388</v>
      </c>
    </row>
    <row r="199" s="2" customFormat="1" ht="24.15" customHeight="1">
      <c r="A199" s="34"/>
      <c r="B199" s="184"/>
      <c r="C199" s="185" t="s">
        <v>389</v>
      </c>
      <c r="D199" s="185" t="s">
        <v>147</v>
      </c>
      <c r="E199" s="186" t="s">
        <v>390</v>
      </c>
      <c r="F199" s="187" t="s">
        <v>391</v>
      </c>
      <c r="G199" s="188" t="s">
        <v>192</v>
      </c>
      <c r="H199" s="189">
        <v>100</v>
      </c>
      <c r="I199" s="190"/>
      <c r="J199" s="191">
        <f>ROUND(I199*H199,2)</f>
        <v>0</v>
      </c>
      <c r="K199" s="192"/>
      <c r="L199" s="35"/>
      <c r="M199" s="193" t="s">
        <v>1</v>
      </c>
      <c r="N199" s="194" t="s">
        <v>41</v>
      </c>
      <c r="O199" s="78"/>
      <c r="P199" s="195">
        <f>O199*H199</f>
        <v>0</v>
      </c>
      <c r="Q199" s="195">
        <v>0.0061799999999999997</v>
      </c>
      <c r="R199" s="195">
        <f>Q199*H199</f>
        <v>0.61799999999999999</v>
      </c>
      <c r="S199" s="195">
        <v>0</v>
      </c>
      <c r="T199" s="196">
        <f>S199*H199</f>
        <v>0</v>
      </c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R199" s="197" t="s">
        <v>151</v>
      </c>
      <c r="AT199" s="197" t="s">
        <v>147</v>
      </c>
      <c r="AU199" s="197" t="s">
        <v>87</v>
      </c>
      <c r="AY199" s="15" t="s">
        <v>145</v>
      </c>
      <c r="BE199" s="198">
        <f>IF(N199="základná",J199,0)</f>
        <v>0</v>
      </c>
      <c r="BF199" s="198">
        <f>IF(N199="znížená",J199,0)</f>
        <v>0</v>
      </c>
      <c r="BG199" s="198">
        <f>IF(N199="zákl. prenesená",J199,0)</f>
        <v>0</v>
      </c>
      <c r="BH199" s="198">
        <f>IF(N199="zníž. prenesená",J199,0)</f>
        <v>0</v>
      </c>
      <c r="BI199" s="198">
        <f>IF(N199="nulová",J199,0)</f>
        <v>0</v>
      </c>
      <c r="BJ199" s="15" t="s">
        <v>87</v>
      </c>
      <c r="BK199" s="198">
        <f>ROUND(I199*H199,2)</f>
        <v>0</v>
      </c>
      <c r="BL199" s="15" t="s">
        <v>151</v>
      </c>
      <c r="BM199" s="197" t="s">
        <v>392</v>
      </c>
    </row>
    <row r="200" s="2" customFormat="1" ht="24.15" customHeight="1">
      <c r="A200" s="34"/>
      <c r="B200" s="184"/>
      <c r="C200" s="185" t="s">
        <v>393</v>
      </c>
      <c r="D200" s="185" t="s">
        <v>147</v>
      </c>
      <c r="E200" s="186" t="s">
        <v>394</v>
      </c>
      <c r="F200" s="187" t="s">
        <v>395</v>
      </c>
      <c r="G200" s="188" t="s">
        <v>192</v>
      </c>
      <c r="H200" s="189">
        <v>2259.3270000000002</v>
      </c>
      <c r="I200" s="190"/>
      <c r="J200" s="191">
        <f>ROUND(I200*H200,2)</f>
        <v>0</v>
      </c>
      <c r="K200" s="192"/>
      <c r="L200" s="35"/>
      <c r="M200" s="193" t="s">
        <v>1</v>
      </c>
      <c r="N200" s="194" t="s">
        <v>41</v>
      </c>
      <c r="O200" s="78"/>
      <c r="P200" s="195">
        <f>O200*H200</f>
        <v>0</v>
      </c>
      <c r="Q200" s="195">
        <v>5.0000000000000002E-05</v>
      </c>
      <c r="R200" s="195">
        <f>Q200*H200</f>
        <v>0.11296635000000002</v>
      </c>
      <c r="S200" s="195">
        <v>0</v>
      </c>
      <c r="T200" s="196">
        <f>S200*H200</f>
        <v>0</v>
      </c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R200" s="197" t="s">
        <v>151</v>
      </c>
      <c r="AT200" s="197" t="s">
        <v>147</v>
      </c>
      <c r="AU200" s="197" t="s">
        <v>87</v>
      </c>
      <c r="AY200" s="15" t="s">
        <v>145</v>
      </c>
      <c r="BE200" s="198">
        <f>IF(N200="základná",J200,0)</f>
        <v>0</v>
      </c>
      <c r="BF200" s="198">
        <f>IF(N200="znížená",J200,0)</f>
        <v>0</v>
      </c>
      <c r="BG200" s="198">
        <f>IF(N200="zákl. prenesená",J200,0)</f>
        <v>0</v>
      </c>
      <c r="BH200" s="198">
        <f>IF(N200="zníž. prenesená",J200,0)</f>
        <v>0</v>
      </c>
      <c r="BI200" s="198">
        <f>IF(N200="nulová",J200,0)</f>
        <v>0</v>
      </c>
      <c r="BJ200" s="15" t="s">
        <v>87</v>
      </c>
      <c r="BK200" s="198">
        <f>ROUND(I200*H200,2)</f>
        <v>0</v>
      </c>
      <c r="BL200" s="15" t="s">
        <v>151</v>
      </c>
      <c r="BM200" s="197" t="s">
        <v>396</v>
      </c>
    </row>
    <row r="201" s="2" customFormat="1" ht="16.5" customHeight="1">
      <c r="A201" s="34"/>
      <c r="B201" s="184"/>
      <c r="C201" s="185" t="s">
        <v>397</v>
      </c>
      <c r="D201" s="185" t="s">
        <v>147</v>
      </c>
      <c r="E201" s="186" t="s">
        <v>398</v>
      </c>
      <c r="F201" s="187" t="s">
        <v>399</v>
      </c>
      <c r="G201" s="188" t="s">
        <v>371</v>
      </c>
      <c r="H201" s="189">
        <v>1</v>
      </c>
      <c r="I201" s="190"/>
      <c r="J201" s="191">
        <f>ROUND(I201*H201,2)</f>
        <v>0</v>
      </c>
      <c r="K201" s="192"/>
      <c r="L201" s="35"/>
      <c r="M201" s="193" t="s">
        <v>1</v>
      </c>
      <c r="N201" s="194" t="s">
        <v>41</v>
      </c>
      <c r="O201" s="78"/>
      <c r="P201" s="195">
        <f>O201*H201</f>
        <v>0</v>
      </c>
      <c r="Q201" s="195">
        <v>0.05883</v>
      </c>
      <c r="R201" s="195">
        <f>Q201*H201</f>
        <v>0.05883</v>
      </c>
      <c r="S201" s="195">
        <v>0</v>
      </c>
      <c r="T201" s="196">
        <f>S201*H201</f>
        <v>0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197" t="s">
        <v>151</v>
      </c>
      <c r="AT201" s="197" t="s">
        <v>147</v>
      </c>
      <c r="AU201" s="197" t="s">
        <v>87</v>
      </c>
      <c r="AY201" s="15" t="s">
        <v>145</v>
      </c>
      <c r="BE201" s="198">
        <f>IF(N201="základná",J201,0)</f>
        <v>0</v>
      </c>
      <c r="BF201" s="198">
        <f>IF(N201="znížená",J201,0)</f>
        <v>0</v>
      </c>
      <c r="BG201" s="198">
        <f>IF(N201="zákl. prenesená",J201,0)</f>
        <v>0</v>
      </c>
      <c r="BH201" s="198">
        <f>IF(N201="zníž. prenesená",J201,0)</f>
        <v>0</v>
      </c>
      <c r="BI201" s="198">
        <f>IF(N201="nulová",J201,0)</f>
        <v>0</v>
      </c>
      <c r="BJ201" s="15" t="s">
        <v>87</v>
      </c>
      <c r="BK201" s="198">
        <f>ROUND(I201*H201,2)</f>
        <v>0</v>
      </c>
      <c r="BL201" s="15" t="s">
        <v>151</v>
      </c>
      <c r="BM201" s="197" t="s">
        <v>400</v>
      </c>
    </row>
    <row r="202" s="12" customFormat="1" ht="25.92" customHeight="1">
      <c r="A202" s="12"/>
      <c r="B202" s="171"/>
      <c r="C202" s="12"/>
      <c r="D202" s="172" t="s">
        <v>74</v>
      </c>
      <c r="E202" s="173" t="s">
        <v>401</v>
      </c>
      <c r="F202" s="173" t="s">
        <v>402</v>
      </c>
      <c r="G202" s="12"/>
      <c r="H202" s="12"/>
      <c r="I202" s="174"/>
      <c r="J202" s="175">
        <f>BK202</f>
        <v>0</v>
      </c>
      <c r="K202" s="12"/>
      <c r="L202" s="171"/>
      <c r="M202" s="176"/>
      <c r="N202" s="177"/>
      <c r="O202" s="177"/>
      <c r="P202" s="178">
        <f>P203+P207+P215+P225+P229</f>
        <v>0</v>
      </c>
      <c r="Q202" s="177"/>
      <c r="R202" s="178">
        <f>R203+R207+R215+R225+R229</f>
        <v>21.687685049999999</v>
      </c>
      <c r="S202" s="177"/>
      <c r="T202" s="179">
        <f>T203+T207+T215+T225+T229</f>
        <v>0</v>
      </c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R202" s="172" t="s">
        <v>87</v>
      </c>
      <c r="AT202" s="180" t="s">
        <v>74</v>
      </c>
      <c r="AU202" s="180" t="s">
        <v>75</v>
      </c>
      <c r="AY202" s="172" t="s">
        <v>145</v>
      </c>
      <c r="BK202" s="181">
        <f>BK203+BK207+BK215+BK225+BK229</f>
        <v>0</v>
      </c>
    </row>
    <row r="203" s="12" customFormat="1" ht="22.8" customHeight="1">
      <c r="A203" s="12"/>
      <c r="B203" s="171"/>
      <c r="C203" s="12"/>
      <c r="D203" s="172" t="s">
        <v>74</v>
      </c>
      <c r="E203" s="182" t="s">
        <v>403</v>
      </c>
      <c r="F203" s="182" t="s">
        <v>404</v>
      </c>
      <c r="G203" s="12"/>
      <c r="H203" s="12"/>
      <c r="I203" s="174"/>
      <c r="J203" s="183">
        <f>BK203</f>
        <v>0</v>
      </c>
      <c r="K203" s="12"/>
      <c r="L203" s="171"/>
      <c r="M203" s="176"/>
      <c r="N203" s="177"/>
      <c r="O203" s="177"/>
      <c r="P203" s="178">
        <f>SUM(P204:P206)</f>
        <v>0</v>
      </c>
      <c r="Q203" s="177"/>
      <c r="R203" s="178">
        <f>SUM(R204:R206)</f>
        <v>0.75127015000000008</v>
      </c>
      <c r="S203" s="177"/>
      <c r="T203" s="179">
        <f>SUM(T204:T206)</f>
        <v>0</v>
      </c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R203" s="172" t="s">
        <v>87</v>
      </c>
      <c r="AT203" s="180" t="s">
        <v>74</v>
      </c>
      <c r="AU203" s="180" t="s">
        <v>82</v>
      </c>
      <c r="AY203" s="172" t="s">
        <v>145</v>
      </c>
      <c r="BK203" s="181">
        <f>SUM(BK204:BK206)</f>
        <v>0</v>
      </c>
    </row>
    <row r="204" s="2" customFormat="1" ht="24.15" customHeight="1">
      <c r="A204" s="34"/>
      <c r="B204" s="184"/>
      <c r="C204" s="185" t="s">
        <v>405</v>
      </c>
      <c r="D204" s="185" t="s">
        <v>147</v>
      </c>
      <c r="E204" s="186" t="s">
        <v>406</v>
      </c>
      <c r="F204" s="187" t="s">
        <v>407</v>
      </c>
      <c r="G204" s="188" t="s">
        <v>192</v>
      </c>
      <c r="H204" s="189">
        <v>367.10000000000002</v>
      </c>
      <c r="I204" s="190"/>
      <c r="J204" s="191">
        <f>ROUND(I204*H204,2)</f>
        <v>0</v>
      </c>
      <c r="K204" s="192"/>
      <c r="L204" s="35"/>
      <c r="M204" s="193" t="s">
        <v>1</v>
      </c>
      <c r="N204" s="194" t="s">
        <v>41</v>
      </c>
      <c r="O204" s="78"/>
      <c r="P204" s="195">
        <f>O204*H204</f>
        <v>0</v>
      </c>
      <c r="Q204" s="195">
        <v>0.00054000000000000001</v>
      </c>
      <c r="R204" s="195">
        <f>Q204*H204</f>
        <v>0.19823400000000002</v>
      </c>
      <c r="S204" s="195">
        <v>0</v>
      </c>
      <c r="T204" s="196">
        <f>S204*H204</f>
        <v>0</v>
      </c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R204" s="197" t="s">
        <v>211</v>
      </c>
      <c r="AT204" s="197" t="s">
        <v>147</v>
      </c>
      <c r="AU204" s="197" t="s">
        <v>87</v>
      </c>
      <c r="AY204" s="15" t="s">
        <v>145</v>
      </c>
      <c r="BE204" s="198">
        <f>IF(N204="základná",J204,0)</f>
        <v>0</v>
      </c>
      <c r="BF204" s="198">
        <f>IF(N204="znížená",J204,0)</f>
        <v>0</v>
      </c>
      <c r="BG204" s="198">
        <f>IF(N204="zákl. prenesená",J204,0)</f>
        <v>0</v>
      </c>
      <c r="BH204" s="198">
        <f>IF(N204="zníž. prenesená",J204,0)</f>
        <v>0</v>
      </c>
      <c r="BI204" s="198">
        <f>IF(N204="nulová",J204,0)</f>
        <v>0</v>
      </c>
      <c r="BJ204" s="15" t="s">
        <v>87</v>
      </c>
      <c r="BK204" s="198">
        <f>ROUND(I204*H204,2)</f>
        <v>0</v>
      </c>
      <c r="BL204" s="15" t="s">
        <v>211</v>
      </c>
      <c r="BM204" s="197" t="s">
        <v>408</v>
      </c>
    </row>
    <row r="205" s="2" customFormat="1" ht="44.25" customHeight="1">
      <c r="A205" s="34"/>
      <c r="B205" s="184"/>
      <c r="C205" s="199" t="s">
        <v>409</v>
      </c>
      <c r="D205" s="199" t="s">
        <v>203</v>
      </c>
      <c r="E205" s="200" t="s">
        <v>410</v>
      </c>
      <c r="F205" s="201" t="s">
        <v>411</v>
      </c>
      <c r="G205" s="202" t="s">
        <v>192</v>
      </c>
      <c r="H205" s="203">
        <v>422.16500000000002</v>
      </c>
      <c r="I205" s="204"/>
      <c r="J205" s="205">
        <f>ROUND(I205*H205,2)</f>
        <v>0</v>
      </c>
      <c r="K205" s="206"/>
      <c r="L205" s="207"/>
      <c r="M205" s="208" t="s">
        <v>1</v>
      </c>
      <c r="N205" s="209" t="s">
        <v>41</v>
      </c>
      <c r="O205" s="78"/>
      <c r="P205" s="195">
        <f>O205*H205</f>
        <v>0</v>
      </c>
      <c r="Q205" s="195">
        <v>0.00131</v>
      </c>
      <c r="R205" s="195">
        <f>Q205*H205</f>
        <v>0.55303615000000006</v>
      </c>
      <c r="S205" s="195">
        <v>0</v>
      </c>
      <c r="T205" s="196">
        <f>S205*H205</f>
        <v>0</v>
      </c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R205" s="197" t="s">
        <v>275</v>
      </c>
      <c r="AT205" s="197" t="s">
        <v>203</v>
      </c>
      <c r="AU205" s="197" t="s">
        <v>87</v>
      </c>
      <c r="AY205" s="15" t="s">
        <v>145</v>
      </c>
      <c r="BE205" s="198">
        <f>IF(N205="základná",J205,0)</f>
        <v>0</v>
      </c>
      <c r="BF205" s="198">
        <f>IF(N205="znížená",J205,0)</f>
        <v>0</v>
      </c>
      <c r="BG205" s="198">
        <f>IF(N205="zákl. prenesená",J205,0)</f>
        <v>0</v>
      </c>
      <c r="BH205" s="198">
        <f>IF(N205="zníž. prenesená",J205,0)</f>
        <v>0</v>
      </c>
      <c r="BI205" s="198">
        <f>IF(N205="nulová",J205,0)</f>
        <v>0</v>
      </c>
      <c r="BJ205" s="15" t="s">
        <v>87</v>
      </c>
      <c r="BK205" s="198">
        <f>ROUND(I205*H205,2)</f>
        <v>0</v>
      </c>
      <c r="BL205" s="15" t="s">
        <v>211</v>
      </c>
      <c r="BM205" s="197" t="s">
        <v>412</v>
      </c>
    </row>
    <row r="206" s="2" customFormat="1" ht="24.15" customHeight="1">
      <c r="A206" s="34"/>
      <c r="B206" s="184"/>
      <c r="C206" s="185" t="s">
        <v>413</v>
      </c>
      <c r="D206" s="185" t="s">
        <v>147</v>
      </c>
      <c r="E206" s="186" t="s">
        <v>414</v>
      </c>
      <c r="F206" s="187" t="s">
        <v>415</v>
      </c>
      <c r="G206" s="188" t="s">
        <v>182</v>
      </c>
      <c r="H206" s="189">
        <v>0.751</v>
      </c>
      <c r="I206" s="190"/>
      <c r="J206" s="191">
        <f>ROUND(I206*H206,2)</f>
        <v>0</v>
      </c>
      <c r="K206" s="192"/>
      <c r="L206" s="35"/>
      <c r="M206" s="193" t="s">
        <v>1</v>
      </c>
      <c r="N206" s="194" t="s">
        <v>41</v>
      </c>
      <c r="O206" s="78"/>
      <c r="P206" s="195">
        <f>O206*H206</f>
        <v>0</v>
      </c>
      <c r="Q206" s="195">
        <v>0</v>
      </c>
      <c r="R206" s="195">
        <f>Q206*H206</f>
        <v>0</v>
      </c>
      <c r="S206" s="195">
        <v>0</v>
      </c>
      <c r="T206" s="196">
        <f>S206*H206</f>
        <v>0</v>
      </c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R206" s="197" t="s">
        <v>211</v>
      </c>
      <c r="AT206" s="197" t="s">
        <v>147</v>
      </c>
      <c r="AU206" s="197" t="s">
        <v>87</v>
      </c>
      <c r="AY206" s="15" t="s">
        <v>145</v>
      </c>
      <c r="BE206" s="198">
        <f>IF(N206="základná",J206,0)</f>
        <v>0</v>
      </c>
      <c r="BF206" s="198">
        <f>IF(N206="znížená",J206,0)</f>
        <v>0</v>
      </c>
      <c r="BG206" s="198">
        <f>IF(N206="zákl. prenesená",J206,0)</f>
        <v>0</v>
      </c>
      <c r="BH206" s="198">
        <f>IF(N206="zníž. prenesená",J206,0)</f>
        <v>0</v>
      </c>
      <c r="BI206" s="198">
        <f>IF(N206="nulová",J206,0)</f>
        <v>0</v>
      </c>
      <c r="BJ206" s="15" t="s">
        <v>87</v>
      </c>
      <c r="BK206" s="198">
        <f>ROUND(I206*H206,2)</f>
        <v>0</v>
      </c>
      <c r="BL206" s="15" t="s">
        <v>211</v>
      </c>
      <c r="BM206" s="197" t="s">
        <v>416</v>
      </c>
    </row>
    <row r="207" s="12" customFormat="1" ht="22.8" customHeight="1">
      <c r="A207" s="12"/>
      <c r="B207" s="171"/>
      <c r="C207" s="12"/>
      <c r="D207" s="172" t="s">
        <v>74</v>
      </c>
      <c r="E207" s="182" t="s">
        <v>417</v>
      </c>
      <c r="F207" s="182" t="s">
        <v>418</v>
      </c>
      <c r="G207" s="12"/>
      <c r="H207" s="12"/>
      <c r="I207" s="174"/>
      <c r="J207" s="183">
        <f>BK207</f>
        <v>0</v>
      </c>
      <c r="K207" s="12"/>
      <c r="L207" s="171"/>
      <c r="M207" s="176"/>
      <c r="N207" s="177"/>
      <c r="O207" s="177"/>
      <c r="P207" s="178">
        <f>SUM(P208:P214)</f>
        <v>0</v>
      </c>
      <c r="Q207" s="177"/>
      <c r="R207" s="178">
        <f>SUM(R208:R214)</f>
        <v>2.0434000000000001</v>
      </c>
      <c r="S207" s="177"/>
      <c r="T207" s="179">
        <f>SUM(T208:T214)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172" t="s">
        <v>87</v>
      </c>
      <c r="AT207" s="180" t="s">
        <v>74</v>
      </c>
      <c r="AU207" s="180" t="s">
        <v>82</v>
      </c>
      <c r="AY207" s="172" t="s">
        <v>145</v>
      </c>
      <c r="BK207" s="181">
        <f>SUM(BK208:BK214)</f>
        <v>0</v>
      </c>
    </row>
    <row r="208" s="2" customFormat="1" ht="16.5" customHeight="1">
      <c r="A208" s="34"/>
      <c r="B208" s="184"/>
      <c r="C208" s="185" t="s">
        <v>419</v>
      </c>
      <c r="D208" s="185" t="s">
        <v>147</v>
      </c>
      <c r="E208" s="186" t="s">
        <v>420</v>
      </c>
      <c r="F208" s="187" t="s">
        <v>421</v>
      </c>
      <c r="G208" s="188" t="s">
        <v>150</v>
      </c>
      <c r="H208" s="189">
        <v>2</v>
      </c>
      <c r="I208" s="190"/>
      <c r="J208" s="191">
        <f>ROUND(I208*H208,2)</f>
        <v>0</v>
      </c>
      <c r="K208" s="192"/>
      <c r="L208" s="35"/>
      <c r="M208" s="193" t="s">
        <v>1</v>
      </c>
      <c r="N208" s="194" t="s">
        <v>41</v>
      </c>
      <c r="O208" s="78"/>
      <c r="P208" s="195">
        <f>O208*H208</f>
        <v>0</v>
      </c>
      <c r="Q208" s="195">
        <v>0.17000000000000001</v>
      </c>
      <c r="R208" s="195">
        <f>Q208*H208</f>
        <v>0.34000000000000002</v>
      </c>
      <c r="S208" s="195">
        <v>0</v>
      </c>
      <c r="T208" s="196">
        <f>S208*H208</f>
        <v>0</v>
      </c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R208" s="197" t="s">
        <v>211</v>
      </c>
      <c r="AT208" s="197" t="s">
        <v>147</v>
      </c>
      <c r="AU208" s="197" t="s">
        <v>87</v>
      </c>
      <c r="AY208" s="15" t="s">
        <v>145</v>
      </c>
      <c r="BE208" s="198">
        <f>IF(N208="základná",J208,0)</f>
        <v>0</v>
      </c>
      <c r="BF208" s="198">
        <f>IF(N208="znížená",J208,0)</f>
        <v>0</v>
      </c>
      <c r="BG208" s="198">
        <f>IF(N208="zákl. prenesená",J208,0)</f>
        <v>0</v>
      </c>
      <c r="BH208" s="198">
        <f>IF(N208="zníž. prenesená",J208,0)</f>
        <v>0</v>
      </c>
      <c r="BI208" s="198">
        <f>IF(N208="nulová",J208,0)</f>
        <v>0</v>
      </c>
      <c r="BJ208" s="15" t="s">
        <v>87</v>
      </c>
      <c r="BK208" s="198">
        <f>ROUND(I208*H208,2)</f>
        <v>0</v>
      </c>
      <c r="BL208" s="15" t="s">
        <v>211</v>
      </c>
      <c r="BM208" s="197" t="s">
        <v>422</v>
      </c>
    </row>
    <row r="209" s="2" customFormat="1" ht="24.15" customHeight="1">
      <c r="A209" s="34"/>
      <c r="B209" s="184"/>
      <c r="C209" s="185" t="s">
        <v>423</v>
      </c>
      <c r="D209" s="185" t="s">
        <v>147</v>
      </c>
      <c r="E209" s="186" t="s">
        <v>424</v>
      </c>
      <c r="F209" s="187" t="s">
        <v>425</v>
      </c>
      <c r="G209" s="188" t="s">
        <v>150</v>
      </c>
      <c r="H209" s="189">
        <v>0.28999999999999998</v>
      </c>
      <c r="I209" s="190"/>
      <c r="J209" s="191">
        <f>ROUND(I209*H209,2)</f>
        <v>0</v>
      </c>
      <c r="K209" s="192"/>
      <c r="L209" s="35"/>
      <c r="M209" s="193" t="s">
        <v>1</v>
      </c>
      <c r="N209" s="194" t="s">
        <v>41</v>
      </c>
      <c r="O209" s="78"/>
      <c r="P209" s="195">
        <f>O209*H209</f>
        <v>0</v>
      </c>
      <c r="Q209" s="195">
        <v>0.17000000000000001</v>
      </c>
      <c r="R209" s="195">
        <f>Q209*H209</f>
        <v>0.049300000000000004</v>
      </c>
      <c r="S209" s="195">
        <v>0</v>
      </c>
      <c r="T209" s="196">
        <f>S209*H209</f>
        <v>0</v>
      </c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R209" s="197" t="s">
        <v>211</v>
      </c>
      <c r="AT209" s="197" t="s">
        <v>147</v>
      </c>
      <c r="AU209" s="197" t="s">
        <v>87</v>
      </c>
      <c r="AY209" s="15" t="s">
        <v>145</v>
      </c>
      <c r="BE209" s="198">
        <f>IF(N209="základná",J209,0)</f>
        <v>0</v>
      </c>
      <c r="BF209" s="198">
        <f>IF(N209="znížená",J209,0)</f>
        <v>0</v>
      </c>
      <c r="BG209" s="198">
        <f>IF(N209="zákl. prenesená",J209,0)</f>
        <v>0</v>
      </c>
      <c r="BH209" s="198">
        <f>IF(N209="zníž. prenesená",J209,0)</f>
        <v>0</v>
      </c>
      <c r="BI209" s="198">
        <f>IF(N209="nulová",J209,0)</f>
        <v>0</v>
      </c>
      <c r="BJ209" s="15" t="s">
        <v>87</v>
      </c>
      <c r="BK209" s="198">
        <f>ROUND(I209*H209,2)</f>
        <v>0</v>
      </c>
      <c r="BL209" s="15" t="s">
        <v>211</v>
      </c>
      <c r="BM209" s="197" t="s">
        <v>426</v>
      </c>
    </row>
    <row r="210" s="2" customFormat="1" ht="33" customHeight="1">
      <c r="A210" s="34"/>
      <c r="B210" s="184"/>
      <c r="C210" s="185" t="s">
        <v>427</v>
      </c>
      <c r="D210" s="185" t="s">
        <v>147</v>
      </c>
      <c r="E210" s="186" t="s">
        <v>428</v>
      </c>
      <c r="F210" s="187" t="s">
        <v>429</v>
      </c>
      <c r="G210" s="188" t="s">
        <v>150</v>
      </c>
      <c r="H210" s="189">
        <v>1.5700000000000001</v>
      </c>
      <c r="I210" s="190"/>
      <c r="J210" s="191">
        <f>ROUND(I210*H210,2)</f>
        <v>0</v>
      </c>
      <c r="K210" s="192"/>
      <c r="L210" s="35"/>
      <c r="M210" s="193" t="s">
        <v>1</v>
      </c>
      <c r="N210" s="194" t="s">
        <v>41</v>
      </c>
      <c r="O210" s="78"/>
      <c r="P210" s="195">
        <f>O210*H210</f>
        <v>0</v>
      </c>
      <c r="Q210" s="195">
        <v>0.17000000000000001</v>
      </c>
      <c r="R210" s="195">
        <f>Q210*H210</f>
        <v>0.26690000000000003</v>
      </c>
      <c r="S210" s="195">
        <v>0</v>
      </c>
      <c r="T210" s="196">
        <f>S210*H210</f>
        <v>0</v>
      </c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R210" s="197" t="s">
        <v>211</v>
      </c>
      <c r="AT210" s="197" t="s">
        <v>147</v>
      </c>
      <c r="AU210" s="197" t="s">
        <v>87</v>
      </c>
      <c r="AY210" s="15" t="s">
        <v>145</v>
      </c>
      <c r="BE210" s="198">
        <f>IF(N210="základná",J210,0)</f>
        <v>0</v>
      </c>
      <c r="BF210" s="198">
        <f>IF(N210="znížená",J210,0)</f>
        <v>0</v>
      </c>
      <c r="BG210" s="198">
        <f>IF(N210="zákl. prenesená",J210,0)</f>
        <v>0</v>
      </c>
      <c r="BH210" s="198">
        <f>IF(N210="zníž. prenesená",J210,0)</f>
        <v>0</v>
      </c>
      <c r="BI210" s="198">
        <f>IF(N210="nulová",J210,0)</f>
        <v>0</v>
      </c>
      <c r="BJ210" s="15" t="s">
        <v>87</v>
      </c>
      <c r="BK210" s="198">
        <f>ROUND(I210*H210,2)</f>
        <v>0</v>
      </c>
      <c r="BL210" s="15" t="s">
        <v>211</v>
      </c>
      <c r="BM210" s="197" t="s">
        <v>430</v>
      </c>
    </row>
    <row r="211" s="2" customFormat="1" ht="24.15" customHeight="1">
      <c r="A211" s="34"/>
      <c r="B211" s="184"/>
      <c r="C211" s="185" t="s">
        <v>431</v>
      </c>
      <c r="D211" s="185" t="s">
        <v>147</v>
      </c>
      <c r="E211" s="186" t="s">
        <v>432</v>
      </c>
      <c r="F211" s="187" t="s">
        <v>433</v>
      </c>
      <c r="G211" s="188" t="s">
        <v>150</v>
      </c>
      <c r="H211" s="189">
        <v>0.35999999999999999</v>
      </c>
      <c r="I211" s="190"/>
      <c r="J211" s="191">
        <f>ROUND(I211*H211,2)</f>
        <v>0</v>
      </c>
      <c r="K211" s="192"/>
      <c r="L211" s="35"/>
      <c r="M211" s="193" t="s">
        <v>1</v>
      </c>
      <c r="N211" s="194" t="s">
        <v>41</v>
      </c>
      <c r="O211" s="78"/>
      <c r="P211" s="195">
        <f>O211*H211</f>
        <v>0</v>
      </c>
      <c r="Q211" s="195">
        <v>0.17000000000000001</v>
      </c>
      <c r="R211" s="195">
        <f>Q211*H211</f>
        <v>0.061200000000000004</v>
      </c>
      <c r="S211" s="195">
        <v>0</v>
      </c>
      <c r="T211" s="196">
        <f>S211*H211</f>
        <v>0</v>
      </c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R211" s="197" t="s">
        <v>211</v>
      </c>
      <c r="AT211" s="197" t="s">
        <v>147</v>
      </c>
      <c r="AU211" s="197" t="s">
        <v>87</v>
      </c>
      <c r="AY211" s="15" t="s">
        <v>145</v>
      </c>
      <c r="BE211" s="198">
        <f>IF(N211="základná",J211,0)</f>
        <v>0</v>
      </c>
      <c r="BF211" s="198">
        <f>IF(N211="znížená",J211,0)</f>
        <v>0</v>
      </c>
      <c r="BG211" s="198">
        <f>IF(N211="zákl. prenesená",J211,0)</f>
        <v>0</v>
      </c>
      <c r="BH211" s="198">
        <f>IF(N211="zníž. prenesená",J211,0)</f>
        <v>0</v>
      </c>
      <c r="BI211" s="198">
        <f>IF(N211="nulová",J211,0)</f>
        <v>0</v>
      </c>
      <c r="BJ211" s="15" t="s">
        <v>87</v>
      </c>
      <c r="BK211" s="198">
        <f>ROUND(I211*H211,2)</f>
        <v>0</v>
      </c>
      <c r="BL211" s="15" t="s">
        <v>211</v>
      </c>
      <c r="BM211" s="197" t="s">
        <v>434</v>
      </c>
    </row>
    <row r="212" s="2" customFormat="1" ht="24.15" customHeight="1">
      <c r="A212" s="34"/>
      <c r="B212" s="184"/>
      <c r="C212" s="185" t="s">
        <v>435</v>
      </c>
      <c r="D212" s="185" t="s">
        <v>147</v>
      </c>
      <c r="E212" s="186" t="s">
        <v>436</v>
      </c>
      <c r="F212" s="187" t="s">
        <v>437</v>
      </c>
      <c r="G212" s="188" t="s">
        <v>150</v>
      </c>
      <c r="H212" s="189">
        <v>7.7999999999999998</v>
      </c>
      <c r="I212" s="190"/>
      <c r="J212" s="191">
        <f>ROUND(I212*H212,2)</f>
        <v>0</v>
      </c>
      <c r="K212" s="192"/>
      <c r="L212" s="35"/>
      <c r="M212" s="193" t="s">
        <v>1</v>
      </c>
      <c r="N212" s="194" t="s">
        <v>41</v>
      </c>
      <c r="O212" s="78"/>
      <c r="P212" s="195">
        <f>O212*H212</f>
        <v>0</v>
      </c>
      <c r="Q212" s="195">
        <v>0.17000000000000001</v>
      </c>
      <c r="R212" s="195">
        <f>Q212*H212</f>
        <v>1.3260000000000001</v>
      </c>
      <c r="S212" s="195">
        <v>0</v>
      </c>
      <c r="T212" s="196">
        <f>S212*H212</f>
        <v>0</v>
      </c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R212" s="197" t="s">
        <v>211</v>
      </c>
      <c r="AT212" s="197" t="s">
        <v>147</v>
      </c>
      <c r="AU212" s="197" t="s">
        <v>87</v>
      </c>
      <c r="AY212" s="15" t="s">
        <v>145</v>
      </c>
      <c r="BE212" s="198">
        <f>IF(N212="základná",J212,0)</f>
        <v>0</v>
      </c>
      <c r="BF212" s="198">
        <f>IF(N212="znížená",J212,0)</f>
        <v>0</v>
      </c>
      <c r="BG212" s="198">
        <f>IF(N212="zákl. prenesená",J212,0)</f>
        <v>0</v>
      </c>
      <c r="BH212" s="198">
        <f>IF(N212="zníž. prenesená",J212,0)</f>
        <v>0</v>
      </c>
      <c r="BI212" s="198">
        <f>IF(N212="nulová",J212,0)</f>
        <v>0</v>
      </c>
      <c r="BJ212" s="15" t="s">
        <v>87</v>
      </c>
      <c r="BK212" s="198">
        <f>ROUND(I212*H212,2)</f>
        <v>0</v>
      </c>
      <c r="BL212" s="15" t="s">
        <v>211</v>
      </c>
      <c r="BM212" s="197" t="s">
        <v>438</v>
      </c>
    </row>
    <row r="213" s="2" customFormat="1" ht="24.15" customHeight="1">
      <c r="A213" s="34"/>
      <c r="B213" s="184"/>
      <c r="C213" s="185" t="s">
        <v>439</v>
      </c>
      <c r="D213" s="185" t="s">
        <v>147</v>
      </c>
      <c r="E213" s="186" t="s">
        <v>440</v>
      </c>
      <c r="F213" s="187" t="s">
        <v>441</v>
      </c>
      <c r="G213" s="188" t="s">
        <v>334</v>
      </c>
      <c r="H213" s="189">
        <v>41.600000000000001</v>
      </c>
      <c r="I213" s="190"/>
      <c r="J213" s="191">
        <f>ROUND(I213*H213,2)</f>
        <v>0</v>
      </c>
      <c r="K213" s="192"/>
      <c r="L213" s="35"/>
      <c r="M213" s="193" t="s">
        <v>1</v>
      </c>
      <c r="N213" s="194" t="s">
        <v>41</v>
      </c>
      <c r="O213" s="78"/>
      <c r="P213" s="195">
        <f>O213*H213</f>
        <v>0</v>
      </c>
      <c r="Q213" s="195">
        <v>0</v>
      </c>
      <c r="R213" s="195">
        <f>Q213*H213</f>
        <v>0</v>
      </c>
      <c r="S213" s="195">
        <v>0</v>
      </c>
      <c r="T213" s="196">
        <f>S213*H213</f>
        <v>0</v>
      </c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R213" s="197" t="s">
        <v>211</v>
      </c>
      <c r="AT213" s="197" t="s">
        <v>147</v>
      </c>
      <c r="AU213" s="197" t="s">
        <v>87</v>
      </c>
      <c r="AY213" s="15" t="s">
        <v>145</v>
      </c>
      <c r="BE213" s="198">
        <f>IF(N213="základná",J213,0)</f>
        <v>0</v>
      </c>
      <c r="BF213" s="198">
        <f>IF(N213="znížená",J213,0)</f>
        <v>0</v>
      </c>
      <c r="BG213" s="198">
        <f>IF(N213="zákl. prenesená",J213,0)</f>
        <v>0</v>
      </c>
      <c r="BH213" s="198">
        <f>IF(N213="zníž. prenesená",J213,0)</f>
        <v>0</v>
      </c>
      <c r="BI213" s="198">
        <f>IF(N213="nulová",J213,0)</f>
        <v>0</v>
      </c>
      <c r="BJ213" s="15" t="s">
        <v>87</v>
      </c>
      <c r="BK213" s="198">
        <f>ROUND(I213*H213,2)</f>
        <v>0</v>
      </c>
      <c r="BL213" s="15" t="s">
        <v>211</v>
      </c>
      <c r="BM213" s="197" t="s">
        <v>442</v>
      </c>
    </row>
    <row r="214" s="2" customFormat="1" ht="24.15" customHeight="1">
      <c r="A214" s="34"/>
      <c r="B214" s="184"/>
      <c r="C214" s="185" t="s">
        <v>443</v>
      </c>
      <c r="D214" s="185" t="s">
        <v>147</v>
      </c>
      <c r="E214" s="186" t="s">
        <v>444</v>
      </c>
      <c r="F214" s="187" t="s">
        <v>445</v>
      </c>
      <c r="G214" s="188" t="s">
        <v>182</v>
      </c>
      <c r="H214" s="189">
        <v>2.0430000000000001</v>
      </c>
      <c r="I214" s="190"/>
      <c r="J214" s="191">
        <f>ROUND(I214*H214,2)</f>
        <v>0</v>
      </c>
      <c r="K214" s="192"/>
      <c r="L214" s="35"/>
      <c r="M214" s="193" t="s">
        <v>1</v>
      </c>
      <c r="N214" s="194" t="s">
        <v>41</v>
      </c>
      <c r="O214" s="78"/>
      <c r="P214" s="195">
        <f>O214*H214</f>
        <v>0</v>
      </c>
      <c r="Q214" s="195">
        <v>0</v>
      </c>
      <c r="R214" s="195">
        <f>Q214*H214</f>
        <v>0</v>
      </c>
      <c r="S214" s="195">
        <v>0</v>
      </c>
      <c r="T214" s="196">
        <f>S214*H214</f>
        <v>0</v>
      </c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R214" s="197" t="s">
        <v>211</v>
      </c>
      <c r="AT214" s="197" t="s">
        <v>147</v>
      </c>
      <c r="AU214" s="197" t="s">
        <v>87</v>
      </c>
      <c r="AY214" s="15" t="s">
        <v>145</v>
      </c>
      <c r="BE214" s="198">
        <f>IF(N214="základná",J214,0)</f>
        <v>0</v>
      </c>
      <c r="BF214" s="198">
        <f>IF(N214="znížená",J214,0)</f>
        <v>0</v>
      </c>
      <c r="BG214" s="198">
        <f>IF(N214="zákl. prenesená",J214,0)</f>
        <v>0</v>
      </c>
      <c r="BH214" s="198">
        <f>IF(N214="zníž. prenesená",J214,0)</f>
        <v>0</v>
      </c>
      <c r="BI214" s="198">
        <f>IF(N214="nulová",J214,0)</f>
        <v>0</v>
      </c>
      <c r="BJ214" s="15" t="s">
        <v>87</v>
      </c>
      <c r="BK214" s="198">
        <f>ROUND(I214*H214,2)</f>
        <v>0</v>
      </c>
      <c r="BL214" s="15" t="s">
        <v>211</v>
      </c>
      <c r="BM214" s="197" t="s">
        <v>446</v>
      </c>
    </row>
    <row r="215" s="12" customFormat="1" ht="22.8" customHeight="1">
      <c r="A215" s="12"/>
      <c r="B215" s="171"/>
      <c r="C215" s="12"/>
      <c r="D215" s="172" t="s">
        <v>74</v>
      </c>
      <c r="E215" s="182" t="s">
        <v>447</v>
      </c>
      <c r="F215" s="182" t="s">
        <v>448</v>
      </c>
      <c r="G215" s="12"/>
      <c r="H215" s="12"/>
      <c r="I215" s="174"/>
      <c r="J215" s="183">
        <f>BK215</f>
        <v>0</v>
      </c>
      <c r="K215" s="12"/>
      <c r="L215" s="171"/>
      <c r="M215" s="176"/>
      <c r="N215" s="177"/>
      <c r="O215" s="177"/>
      <c r="P215" s="178">
        <f>SUM(P216:P224)</f>
        <v>0</v>
      </c>
      <c r="Q215" s="177"/>
      <c r="R215" s="178">
        <f>SUM(R216:R224)</f>
        <v>4.5568559999999998</v>
      </c>
      <c r="S215" s="177"/>
      <c r="T215" s="179">
        <f>SUM(T216:T224)</f>
        <v>0</v>
      </c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R215" s="172" t="s">
        <v>87</v>
      </c>
      <c r="AT215" s="180" t="s">
        <v>74</v>
      </c>
      <c r="AU215" s="180" t="s">
        <v>82</v>
      </c>
      <c r="AY215" s="172" t="s">
        <v>145</v>
      </c>
      <c r="BK215" s="181">
        <f>SUM(BK216:BK224)</f>
        <v>0</v>
      </c>
    </row>
    <row r="216" s="2" customFormat="1" ht="16.5" customHeight="1">
      <c r="A216" s="34"/>
      <c r="B216" s="184"/>
      <c r="C216" s="185" t="s">
        <v>449</v>
      </c>
      <c r="D216" s="185" t="s">
        <v>147</v>
      </c>
      <c r="E216" s="186" t="s">
        <v>450</v>
      </c>
      <c r="F216" s="187" t="s">
        <v>451</v>
      </c>
      <c r="G216" s="188" t="s">
        <v>192</v>
      </c>
      <c r="H216" s="189">
        <v>401.14999999999998</v>
      </c>
      <c r="I216" s="190"/>
      <c r="J216" s="191">
        <f>ROUND(I216*H216,2)</f>
        <v>0</v>
      </c>
      <c r="K216" s="192"/>
      <c r="L216" s="35"/>
      <c r="M216" s="193" t="s">
        <v>1</v>
      </c>
      <c r="N216" s="194" t="s">
        <v>41</v>
      </c>
      <c r="O216" s="78"/>
      <c r="P216" s="195">
        <f>O216*H216</f>
        <v>0</v>
      </c>
      <c r="Q216" s="195">
        <v>0.0070400000000000003</v>
      </c>
      <c r="R216" s="195">
        <f>Q216*H216</f>
        <v>2.8240959999999999</v>
      </c>
      <c r="S216" s="195">
        <v>0</v>
      </c>
      <c r="T216" s="196">
        <f>S216*H216</f>
        <v>0</v>
      </c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R216" s="197" t="s">
        <v>211</v>
      </c>
      <c r="AT216" s="197" t="s">
        <v>147</v>
      </c>
      <c r="AU216" s="197" t="s">
        <v>87</v>
      </c>
      <c r="AY216" s="15" t="s">
        <v>145</v>
      </c>
      <c r="BE216" s="198">
        <f>IF(N216="základná",J216,0)</f>
        <v>0</v>
      </c>
      <c r="BF216" s="198">
        <f>IF(N216="znížená",J216,0)</f>
        <v>0</v>
      </c>
      <c r="BG216" s="198">
        <f>IF(N216="zákl. prenesená",J216,0)</f>
        <v>0</v>
      </c>
      <c r="BH216" s="198">
        <f>IF(N216="zníž. prenesená",J216,0)</f>
        <v>0</v>
      </c>
      <c r="BI216" s="198">
        <f>IF(N216="nulová",J216,0)</f>
        <v>0</v>
      </c>
      <c r="BJ216" s="15" t="s">
        <v>87</v>
      </c>
      <c r="BK216" s="198">
        <f>ROUND(I216*H216,2)</f>
        <v>0</v>
      </c>
      <c r="BL216" s="15" t="s">
        <v>211</v>
      </c>
      <c r="BM216" s="197" t="s">
        <v>452</v>
      </c>
    </row>
    <row r="217" s="2" customFormat="1" ht="24.15" customHeight="1">
      <c r="A217" s="34"/>
      <c r="B217" s="184"/>
      <c r="C217" s="185" t="s">
        <v>453</v>
      </c>
      <c r="D217" s="185" t="s">
        <v>147</v>
      </c>
      <c r="E217" s="186" t="s">
        <v>454</v>
      </c>
      <c r="F217" s="187" t="s">
        <v>455</v>
      </c>
      <c r="G217" s="188" t="s">
        <v>334</v>
      </c>
      <c r="H217" s="189">
        <v>222.5</v>
      </c>
      <c r="I217" s="190"/>
      <c r="J217" s="191">
        <f>ROUND(I217*H217,2)</f>
        <v>0</v>
      </c>
      <c r="K217" s="192"/>
      <c r="L217" s="35"/>
      <c r="M217" s="193" t="s">
        <v>1</v>
      </c>
      <c r="N217" s="194" t="s">
        <v>41</v>
      </c>
      <c r="O217" s="78"/>
      <c r="P217" s="195">
        <f>O217*H217</f>
        <v>0</v>
      </c>
      <c r="Q217" s="195">
        <v>0.0027599999999999999</v>
      </c>
      <c r="R217" s="195">
        <f>Q217*H217</f>
        <v>0.61409999999999998</v>
      </c>
      <c r="S217" s="195">
        <v>0</v>
      </c>
      <c r="T217" s="196">
        <f>S217*H217</f>
        <v>0</v>
      </c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R217" s="197" t="s">
        <v>211</v>
      </c>
      <c r="AT217" s="197" t="s">
        <v>147</v>
      </c>
      <c r="AU217" s="197" t="s">
        <v>87</v>
      </c>
      <c r="AY217" s="15" t="s">
        <v>145</v>
      </c>
      <c r="BE217" s="198">
        <f>IF(N217="základná",J217,0)</f>
        <v>0</v>
      </c>
      <c r="BF217" s="198">
        <f>IF(N217="znížená",J217,0)</f>
        <v>0</v>
      </c>
      <c r="BG217" s="198">
        <f>IF(N217="zákl. prenesená",J217,0)</f>
        <v>0</v>
      </c>
      <c r="BH217" s="198">
        <f>IF(N217="zníž. prenesená",J217,0)</f>
        <v>0</v>
      </c>
      <c r="BI217" s="198">
        <f>IF(N217="nulová",J217,0)</f>
        <v>0</v>
      </c>
      <c r="BJ217" s="15" t="s">
        <v>87</v>
      </c>
      <c r="BK217" s="198">
        <f>ROUND(I217*H217,2)</f>
        <v>0</v>
      </c>
      <c r="BL217" s="15" t="s">
        <v>211</v>
      </c>
      <c r="BM217" s="197" t="s">
        <v>456</v>
      </c>
    </row>
    <row r="218" s="2" customFormat="1" ht="24.15" customHeight="1">
      <c r="A218" s="34"/>
      <c r="B218" s="184"/>
      <c r="C218" s="185" t="s">
        <v>457</v>
      </c>
      <c r="D218" s="185" t="s">
        <v>147</v>
      </c>
      <c r="E218" s="186" t="s">
        <v>458</v>
      </c>
      <c r="F218" s="187" t="s">
        <v>459</v>
      </c>
      <c r="G218" s="188" t="s">
        <v>334</v>
      </c>
      <c r="H218" s="189">
        <v>47.5</v>
      </c>
      <c r="I218" s="190"/>
      <c r="J218" s="191">
        <f>ROUND(I218*H218,2)</f>
        <v>0</v>
      </c>
      <c r="K218" s="192"/>
      <c r="L218" s="35"/>
      <c r="M218" s="193" t="s">
        <v>1</v>
      </c>
      <c r="N218" s="194" t="s">
        <v>41</v>
      </c>
      <c r="O218" s="78"/>
      <c r="P218" s="195">
        <f>O218*H218</f>
        <v>0</v>
      </c>
      <c r="Q218" s="195">
        <v>0.0027599999999999999</v>
      </c>
      <c r="R218" s="195">
        <f>Q218*H218</f>
        <v>0.13109999999999999</v>
      </c>
      <c r="S218" s="195">
        <v>0</v>
      </c>
      <c r="T218" s="196">
        <f>S218*H218</f>
        <v>0</v>
      </c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R218" s="197" t="s">
        <v>211</v>
      </c>
      <c r="AT218" s="197" t="s">
        <v>147</v>
      </c>
      <c r="AU218" s="197" t="s">
        <v>87</v>
      </c>
      <c r="AY218" s="15" t="s">
        <v>145</v>
      </c>
      <c r="BE218" s="198">
        <f>IF(N218="základná",J218,0)</f>
        <v>0</v>
      </c>
      <c r="BF218" s="198">
        <f>IF(N218="znížená",J218,0)</f>
        <v>0</v>
      </c>
      <c r="BG218" s="198">
        <f>IF(N218="zákl. prenesená",J218,0)</f>
        <v>0</v>
      </c>
      <c r="BH218" s="198">
        <f>IF(N218="zníž. prenesená",J218,0)</f>
        <v>0</v>
      </c>
      <c r="BI218" s="198">
        <f>IF(N218="nulová",J218,0)</f>
        <v>0</v>
      </c>
      <c r="BJ218" s="15" t="s">
        <v>87</v>
      </c>
      <c r="BK218" s="198">
        <f>ROUND(I218*H218,2)</f>
        <v>0</v>
      </c>
      <c r="BL218" s="15" t="s">
        <v>211</v>
      </c>
      <c r="BM218" s="197" t="s">
        <v>460</v>
      </c>
    </row>
    <row r="219" s="2" customFormat="1" ht="24.15" customHeight="1">
      <c r="A219" s="34"/>
      <c r="B219" s="184"/>
      <c r="C219" s="185" t="s">
        <v>461</v>
      </c>
      <c r="D219" s="185" t="s">
        <v>147</v>
      </c>
      <c r="E219" s="186" t="s">
        <v>462</v>
      </c>
      <c r="F219" s="187" t="s">
        <v>463</v>
      </c>
      <c r="G219" s="188" t="s">
        <v>334</v>
      </c>
      <c r="H219" s="189">
        <v>88</v>
      </c>
      <c r="I219" s="190"/>
      <c r="J219" s="191">
        <f>ROUND(I219*H219,2)</f>
        <v>0</v>
      </c>
      <c r="K219" s="192"/>
      <c r="L219" s="35"/>
      <c r="M219" s="193" t="s">
        <v>1</v>
      </c>
      <c r="N219" s="194" t="s">
        <v>41</v>
      </c>
      <c r="O219" s="78"/>
      <c r="P219" s="195">
        <f>O219*H219</f>
        <v>0</v>
      </c>
      <c r="Q219" s="195">
        <v>0.0027599999999999999</v>
      </c>
      <c r="R219" s="195">
        <f>Q219*H219</f>
        <v>0.24287999999999999</v>
      </c>
      <c r="S219" s="195">
        <v>0</v>
      </c>
      <c r="T219" s="196">
        <f>S219*H219</f>
        <v>0</v>
      </c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R219" s="197" t="s">
        <v>211</v>
      </c>
      <c r="AT219" s="197" t="s">
        <v>147</v>
      </c>
      <c r="AU219" s="197" t="s">
        <v>87</v>
      </c>
      <c r="AY219" s="15" t="s">
        <v>145</v>
      </c>
      <c r="BE219" s="198">
        <f>IF(N219="základná",J219,0)</f>
        <v>0</v>
      </c>
      <c r="BF219" s="198">
        <f>IF(N219="znížená",J219,0)</f>
        <v>0</v>
      </c>
      <c r="BG219" s="198">
        <f>IF(N219="zákl. prenesená",J219,0)</f>
        <v>0</v>
      </c>
      <c r="BH219" s="198">
        <f>IF(N219="zníž. prenesená",J219,0)</f>
        <v>0</v>
      </c>
      <c r="BI219" s="198">
        <f>IF(N219="nulová",J219,0)</f>
        <v>0</v>
      </c>
      <c r="BJ219" s="15" t="s">
        <v>87</v>
      </c>
      <c r="BK219" s="198">
        <f>ROUND(I219*H219,2)</f>
        <v>0</v>
      </c>
      <c r="BL219" s="15" t="s">
        <v>211</v>
      </c>
      <c r="BM219" s="197" t="s">
        <v>464</v>
      </c>
    </row>
    <row r="220" s="2" customFormat="1" ht="24.15" customHeight="1">
      <c r="A220" s="34"/>
      <c r="B220" s="184"/>
      <c r="C220" s="185" t="s">
        <v>465</v>
      </c>
      <c r="D220" s="185" t="s">
        <v>147</v>
      </c>
      <c r="E220" s="186" t="s">
        <v>466</v>
      </c>
      <c r="F220" s="187" t="s">
        <v>467</v>
      </c>
      <c r="G220" s="188" t="s">
        <v>334</v>
      </c>
      <c r="H220" s="189">
        <v>20.5</v>
      </c>
      <c r="I220" s="190"/>
      <c r="J220" s="191">
        <f>ROUND(I220*H220,2)</f>
        <v>0</v>
      </c>
      <c r="K220" s="192"/>
      <c r="L220" s="35"/>
      <c r="M220" s="193" t="s">
        <v>1</v>
      </c>
      <c r="N220" s="194" t="s">
        <v>41</v>
      </c>
      <c r="O220" s="78"/>
      <c r="P220" s="195">
        <f>O220*H220</f>
        <v>0</v>
      </c>
      <c r="Q220" s="195">
        <v>0.0027599999999999999</v>
      </c>
      <c r="R220" s="195">
        <f>Q220*H220</f>
        <v>0.056579999999999998</v>
      </c>
      <c r="S220" s="195">
        <v>0</v>
      </c>
      <c r="T220" s="196">
        <f>S220*H220</f>
        <v>0</v>
      </c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R220" s="197" t="s">
        <v>211</v>
      </c>
      <c r="AT220" s="197" t="s">
        <v>147</v>
      </c>
      <c r="AU220" s="197" t="s">
        <v>87</v>
      </c>
      <c r="AY220" s="15" t="s">
        <v>145</v>
      </c>
      <c r="BE220" s="198">
        <f>IF(N220="základná",J220,0)</f>
        <v>0</v>
      </c>
      <c r="BF220" s="198">
        <f>IF(N220="znížená",J220,0)</f>
        <v>0</v>
      </c>
      <c r="BG220" s="198">
        <f>IF(N220="zákl. prenesená",J220,0)</f>
        <v>0</v>
      </c>
      <c r="BH220" s="198">
        <f>IF(N220="zníž. prenesená",J220,0)</f>
        <v>0</v>
      </c>
      <c r="BI220" s="198">
        <f>IF(N220="nulová",J220,0)</f>
        <v>0</v>
      </c>
      <c r="BJ220" s="15" t="s">
        <v>87</v>
      </c>
      <c r="BK220" s="198">
        <f>ROUND(I220*H220,2)</f>
        <v>0</v>
      </c>
      <c r="BL220" s="15" t="s">
        <v>211</v>
      </c>
      <c r="BM220" s="197" t="s">
        <v>468</v>
      </c>
    </row>
    <row r="221" s="2" customFormat="1" ht="24.15" customHeight="1">
      <c r="A221" s="34"/>
      <c r="B221" s="184"/>
      <c r="C221" s="185" t="s">
        <v>469</v>
      </c>
      <c r="D221" s="185" t="s">
        <v>147</v>
      </c>
      <c r="E221" s="186" t="s">
        <v>470</v>
      </c>
      <c r="F221" s="187" t="s">
        <v>471</v>
      </c>
      <c r="G221" s="188" t="s">
        <v>334</v>
      </c>
      <c r="H221" s="189">
        <v>166</v>
      </c>
      <c r="I221" s="190"/>
      <c r="J221" s="191">
        <f>ROUND(I221*H221,2)</f>
        <v>0</v>
      </c>
      <c r="K221" s="192"/>
      <c r="L221" s="35"/>
      <c r="M221" s="193" t="s">
        <v>1</v>
      </c>
      <c r="N221" s="194" t="s">
        <v>41</v>
      </c>
      <c r="O221" s="78"/>
      <c r="P221" s="195">
        <f>O221*H221</f>
        <v>0</v>
      </c>
      <c r="Q221" s="195">
        <v>0.0030500000000000002</v>
      </c>
      <c r="R221" s="195">
        <f>Q221*H221</f>
        <v>0.50630000000000008</v>
      </c>
      <c r="S221" s="195">
        <v>0</v>
      </c>
      <c r="T221" s="196">
        <f>S221*H221</f>
        <v>0</v>
      </c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R221" s="197" t="s">
        <v>151</v>
      </c>
      <c r="AT221" s="197" t="s">
        <v>147</v>
      </c>
      <c r="AU221" s="197" t="s">
        <v>87</v>
      </c>
      <c r="AY221" s="15" t="s">
        <v>145</v>
      </c>
      <c r="BE221" s="198">
        <f>IF(N221="základná",J221,0)</f>
        <v>0</v>
      </c>
      <c r="BF221" s="198">
        <f>IF(N221="znížená",J221,0)</f>
        <v>0</v>
      </c>
      <c r="BG221" s="198">
        <f>IF(N221="zákl. prenesená",J221,0)</f>
        <v>0</v>
      </c>
      <c r="BH221" s="198">
        <f>IF(N221="zníž. prenesená",J221,0)</f>
        <v>0</v>
      </c>
      <c r="BI221" s="198">
        <f>IF(N221="nulová",J221,0)</f>
        <v>0</v>
      </c>
      <c r="BJ221" s="15" t="s">
        <v>87</v>
      </c>
      <c r="BK221" s="198">
        <f>ROUND(I221*H221,2)</f>
        <v>0</v>
      </c>
      <c r="BL221" s="15" t="s">
        <v>151</v>
      </c>
      <c r="BM221" s="197" t="s">
        <v>472</v>
      </c>
    </row>
    <row r="222" s="2" customFormat="1" ht="33" customHeight="1">
      <c r="A222" s="34"/>
      <c r="B222" s="184"/>
      <c r="C222" s="185" t="s">
        <v>473</v>
      </c>
      <c r="D222" s="185" t="s">
        <v>147</v>
      </c>
      <c r="E222" s="186" t="s">
        <v>474</v>
      </c>
      <c r="F222" s="187" t="s">
        <v>475</v>
      </c>
      <c r="G222" s="188" t="s">
        <v>291</v>
      </c>
      <c r="H222" s="189">
        <v>16</v>
      </c>
      <c r="I222" s="190"/>
      <c r="J222" s="191">
        <f>ROUND(I222*H222,2)</f>
        <v>0</v>
      </c>
      <c r="K222" s="192"/>
      <c r="L222" s="35"/>
      <c r="M222" s="193" t="s">
        <v>1</v>
      </c>
      <c r="N222" s="194" t="s">
        <v>41</v>
      </c>
      <c r="O222" s="78"/>
      <c r="P222" s="195">
        <f>O222*H222</f>
        <v>0</v>
      </c>
      <c r="Q222" s="195">
        <v>0.00158</v>
      </c>
      <c r="R222" s="195">
        <f>Q222*H222</f>
        <v>0.02528</v>
      </c>
      <c r="S222" s="195">
        <v>0</v>
      </c>
      <c r="T222" s="196">
        <f>S222*H222</f>
        <v>0</v>
      </c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R222" s="197" t="s">
        <v>211</v>
      </c>
      <c r="AT222" s="197" t="s">
        <v>147</v>
      </c>
      <c r="AU222" s="197" t="s">
        <v>87</v>
      </c>
      <c r="AY222" s="15" t="s">
        <v>145</v>
      </c>
      <c r="BE222" s="198">
        <f>IF(N222="základná",J222,0)</f>
        <v>0</v>
      </c>
      <c r="BF222" s="198">
        <f>IF(N222="znížená",J222,0)</f>
        <v>0</v>
      </c>
      <c r="BG222" s="198">
        <f>IF(N222="zákl. prenesená",J222,0)</f>
        <v>0</v>
      </c>
      <c r="BH222" s="198">
        <f>IF(N222="zníž. prenesená",J222,0)</f>
        <v>0</v>
      </c>
      <c r="BI222" s="198">
        <f>IF(N222="nulová",J222,0)</f>
        <v>0</v>
      </c>
      <c r="BJ222" s="15" t="s">
        <v>87</v>
      </c>
      <c r="BK222" s="198">
        <f>ROUND(I222*H222,2)</f>
        <v>0</v>
      </c>
      <c r="BL222" s="15" t="s">
        <v>211</v>
      </c>
      <c r="BM222" s="197" t="s">
        <v>476</v>
      </c>
    </row>
    <row r="223" s="2" customFormat="1" ht="24.15" customHeight="1">
      <c r="A223" s="34"/>
      <c r="B223" s="184"/>
      <c r="C223" s="185" t="s">
        <v>477</v>
      </c>
      <c r="D223" s="185" t="s">
        <v>147</v>
      </c>
      <c r="E223" s="186" t="s">
        <v>478</v>
      </c>
      <c r="F223" s="187" t="s">
        <v>479</v>
      </c>
      <c r="G223" s="188" t="s">
        <v>334</v>
      </c>
      <c r="H223" s="189">
        <v>52</v>
      </c>
      <c r="I223" s="190"/>
      <c r="J223" s="191">
        <f>ROUND(I223*H223,2)</f>
        <v>0</v>
      </c>
      <c r="K223" s="192"/>
      <c r="L223" s="35"/>
      <c r="M223" s="193" t="s">
        <v>1</v>
      </c>
      <c r="N223" s="194" t="s">
        <v>41</v>
      </c>
      <c r="O223" s="78"/>
      <c r="P223" s="195">
        <f>O223*H223</f>
        <v>0</v>
      </c>
      <c r="Q223" s="195">
        <v>0.0030100000000000001</v>
      </c>
      <c r="R223" s="195">
        <f>Q223*H223</f>
        <v>0.15651999999999999</v>
      </c>
      <c r="S223" s="195">
        <v>0</v>
      </c>
      <c r="T223" s="196">
        <f>S223*H223</f>
        <v>0</v>
      </c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R223" s="197" t="s">
        <v>211</v>
      </c>
      <c r="AT223" s="197" t="s">
        <v>147</v>
      </c>
      <c r="AU223" s="197" t="s">
        <v>87</v>
      </c>
      <c r="AY223" s="15" t="s">
        <v>145</v>
      </c>
      <c r="BE223" s="198">
        <f>IF(N223="základná",J223,0)</f>
        <v>0</v>
      </c>
      <c r="BF223" s="198">
        <f>IF(N223="znížená",J223,0)</f>
        <v>0</v>
      </c>
      <c r="BG223" s="198">
        <f>IF(N223="zákl. prenesená",J223,0)</f>
        <v>0</v>
      </c>
      <c r="BH223" s="198">
        <f>IF(N223="zníž. prenesená",J223,0)</f>
        <v>0</v>
      </c>
      <c r="BI223" s="198">
        <f>IF(N223="nulová",J223,0)</f>
        <v>0</v>
      </c>
      <c r="BJ223" s="15" t="s">
        <v>87</v>
      </c>
      <c r="BK223" s="198">
        <f>ROUND(I223*H223,2)</f>
        <v>0</v>
      </c>
      <c r="BL223" s="15" t="s">
        <v>211</v>
      </c>
      <c r="BM223" s="197" t="s">
        <v>480</v>
      </c>
    </row>
    <row r="224" s="2" customFormat="1" ht="24.15" customHeight="1">
      <c r="A224" s="34"/>
      <c r="B224" s="184"/>
      <c r="C224" s="185" t="s">
        <v>481</v>
      </c>
      <c r="D224" s="185" t="s">
        <v>147</v>
      </c>
      <c r="E224" s="186" t="s">
        <v>482</v>
      </c>
      <c r="F224" s="187" t="s">
        <v>483</v>
      </c>
      <c r="G224" s="188" t="s">
        <v>182</v>
      </c>
      <c r="H224" s="189">
        <v>4.0510000000000002</v>
      </c>
      <c r="I224" s="190"/>
      <c r="J224" s="191">
        <f>ROUND(I224*H224,2)</f>
        <v>0</v>
      </c>
      <c r="K224" s="192"/>
      <c r="L224" s="35"/>
      <c r="M224" s="193" t="s">
        <v>1</v>
      </c>
      <c r="N224" s="194" t="s">
        <v>41</v>
      </c>
      <c r="O224" s="78"/>
      <c r="P224" s="195">
        <f>O224*H224</f>
        <v>0</v>
      </c>
      <c r="Q224" s="195">
        <v>0</v>
      </c>
      <c r="R224" s="195">
        <f>Q224*H224</f>
        <v>0</v>
      </c>
      <c r="S224" s="195">
        <v>0</v>
      </c>
      <c r="T224" s="196">
        <f>S224*H224</f>
        <v>0</v>
      </c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R224" s="197" t="s">
        <v>211</v>
      </c>
      <c r="AT224" s="197" t="s">
        <v>147</v>
      </c>
      <c r="AU224" s="197" t="s">
        <v>87</v>
      </c>
      <c r="AY224" s="15" t="s">
        <v>145</v>
      </c>
      <c r="BE224" s="198">
        <f>IF(N224="základná",J224,0)</f>
        <v>0</v>
      </c>
      <c r="BF224" s="198">
        <f>IF(N224="znížená",J224,0)</f>
        <v>0</v>
      </c>
      <c r="BG224" s="198">
        <f>IF(N224="zákl. prenesená",J224,0)</f>
        <v>0</v>
      </c>
      <c r="BH224" s="198">
        <f>IF(N224="zníž. prenesená",J224,0)</f>
        <v>0</v>
      </c>
      <c r="BI224" s="198">
        <f>IF(N224="nulová",J224,0)</f>
        <v>0</v>
      </c>
      <c r="BJ224" s="15" t="s">
        <v>87</v>
      </c>
      <c r="BK224" s="198">
        <f>ROUND(I224*H224,2)</f>
        <v>0</v>
      </c>
      <c r="BL224" s="15" t="s">
        <v>211</v>
      </c>
      <c r="BM224" s="197" t="s">
        <v>484</v>
      </c>
    </row>
    <row r="225" s="12" customFormat="1" ht="22.8" customHeight="1">
      <c r="A225" s="12"/>
      <c r="B225" s="171"/>
      <c r="C225" s="12"/>
      <c r="D225" s="172" t="s">
        <v>74</v>
      </c>
      <c r="E225" s="182" t="s">
        <v>485</v>
      </c>
      <c r="F225" s="182" t="s">
        <v>486</v>
      </c>
      <c r="G225" s="12"/>
      <c r="H225" s="12"/>
      <c r="I225" s="174"/>
      <c r="J225" s="183">
        <f>BK225</f>
        <v>0</v>
      </c>
      <c r="K225" s="12"/>
      <c r="L225" s="171"/>
      <c r="M225" s="176"/>
      <c r="N225" s="177"/>
      <c r="O225" s="177"/>
      <c r="P225" s="178">
        <f>SUM(P226:P228)</f>
        <v>0</v>
      </c>
      <c r="Q225" s="177"/>
      <c r="R225" s="178">
        <f>SUM(R226:R228)</f>
        <v>0.84054099999999998</v>
      </c>
      <c r="S225" s="177"/>
      <c r="T225" s="179">
        <f>SUM(T226:T228)</f>
        <v>0</v>
      </c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R225" s="172" t="s">
        <v>87</v>
      </c>
      <c r="AT225" s="180" t="s">
        <v>74</v>
      </c>
      <c r="AU225" s="180" t="s">
        <v>82</v>
      </c>
      <c r="AY225" s="172" t="s">
        <v>145</v>
      </c>
      <c r="BK225" s="181">
        <f>SUM(BK226:BK228)</f>
        <v>0</v>
      </c>
    </row>
    <row r="226" s="2" customFormat="1" ht="16.5" customHeight="1">
      <c r="A226" s="34"/>
      <c r="B226" s="184"/>
      <c r="C226" s="185" t="s">
        <v>487</v>
      </c>
      <c r="D226" s="185" t="s">
        <v>147</v>
      </c>
      <c r="E226" s="186" t="s">
        <v>488</v>
      </c>
      <c r="F226" s="187" t="s">
        <v>489</v>
      </c>
      <c r="G226" s="188" t="s">
        <v>192</v>
      </c>
      <c r="H226" s="189">
        <v>68.060000000000002</v>
      </c>
      <c r="I226" s="190"/>
      <c r="J226" s="191">
        <f>ROUND(I226*H226,2)</f>
        <v>0</v>
      </c>
      <c r="K226" s="192"/>
      <c r="L226" s="35"/>
      <c r="M226" s="193" t="s">
        <v>1</v>
      </c>
      <c r="N226" s="194" t="s">
        <v>41</v>
      </c>
      <c r="O226" s="78"/>
      <c r="P226" s="195">
        <f>O226*H226</f>
        <v>0</v>
      </c>
      <c r="Q226" s="195">
        <v>3.0000000000000001E-05</v>
      </c>
      <c r="R226" s="195">
        <f>Q226*H226</f>
        <v>0.0020418000000000003</v>
      </c>
      <c r="S226" s="195">
        <v>0</v>
      </c>
      <c r="T226" s="196">
        <f>S226*H226</f>
        <v>0</v>
      </c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R226" s="197" t="s">
        <v>211</v>
      </c>
      <c r="AT226" s="197" t="s">
        <v>147</v>
      </c>
      <c r="AU226" s="197" t="s">
        <v>87</v>
      </c>
      <c r="AY226" s="15" t="s">
        <v>145</v>
      </c>
      <c r="BE226" s="198">
        <f>IF(N226="základná",J226,0)</f>
        <v>0</v>
      </c>
      <c r="BF226" s="198">
        <f>IF(N226="znížená",J226,0)</f>
        <v>0</v>
      </c>
      <c r="BG226" s="198">
        <f>IF(N226="zákl. prenesená",J226,0)</f>
        <v>0</v>
      </c>
      <c r="BH226" s="198">
        <f>IF(N226="zníž. prenesená",J226,0)</f>
        <v>0</v>
      </c>
      <c r="BI226" s="198">
        <f>IF(N226="nulová",J226,0)</f>
        <v>0</v>
      </c>
      <c r="BJ226" s="15" t="s">
        <v>87</v>
      </c>
      <c r="BK226" s="198">
        <f>ROUND(I226*H226,2)</f>
        <v>0</v>
      </c>
      <c r="BL226" s="15" t="s">
        <v>211</v>
      </c>
      <c r="BM226" s="197" t="s">
        <v>490</v>
      </c>
    </row>
    <row r="227" s="2" customFormat="1" ht="24.15" customHeight="1">
      <c r="A227" s="34"/>
      <c r="B227" s="184"/>
      <c r="C227" s="199" t="s">
        <v>491</v>
      </c>
      <c r="D227" s="199" t="s">
        <v>203</v>
      </c>
      <c r="E227" s="200" t="s">
        <v>492</v>
      </c>
      <c r="F227" s="201" t="s">
        <v>493</v>
      </c>
      <c r="G227" s="202" t="s">
        <v>192</v>
      </c>
      <c r="H227" s="203">
        <v>68.060000000000002</v>
      </c>
      <c r="I227" s="204"/>
      <c r="J227" s="205">
        <f>ROUND(I227*H227,2)</f>
        <v>0</v>
      </c>
      <c r="K227" s="206"/>
      <c r="L227" s="207"/>
      <c r="M227" s="208" t="s">
        <v>1</v>
      </c>
      <c r="N227" s="209" t="s">
        <v>41</v>
      </c>
      <c r="O227" s="78"/>
      <c r="P227" s="195">
        <f>O227*H227</f>
        <v>0</v>
      </c>
      <c r="Q227" s="195">
        <v>0.012319999999999999</v>
      </c>
      <c r="R227" s="195">
        <f>Q227*H227</f>
        <v>0.8384992</v>
      </c>
      <c r="S227" s="195">
        <v>0</v>
      </c>
      <c r="T227" s="196">
        <f>S227*H227</f>
        <v>0</v>
      </c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R227" s="197" t="s">
        <v>275</v>
      </c>
      <c r="AT227" s="197" t="s">
        <v>203</v>
      </c>
      <c r="AU227" s="197" t="s">
        <v>87</v>
      </c>
      <c r="AY227" s="15" t="s">
        <v>145</v>
      </c>
      <c r="BE227" s="198">
        <f>IF(N227="základná",J227,0)</f>
        <v>0</v>
      </c>
      <c r="BF227" s="198">
        <f>IF(N227="znížená",J227,0)</f>
        <v>0</v>
      </c>
      <c r="BG227" s="198">
        <f>IF(N227="zákl. prenesená",J227,0)</f>
        <v>0</v>
      </c>
      <c r="BH227" s="198">
        <f>IF(N227="zníž. prenesená",J227,0)</f>
        <v>0</v>
      </c>
      <c r="BI227" s="198">
        <f>IF(N227="nulová",J227,0)</f>
        <v>0</v>
      </c>
      <c r="BJ227" s="15" t="s">
        <v>87</v>
      </c>
      <c r="BK227" s="198">
        <f>ROUND(I227*H227,2)</f>
        <v>0</v>
      </c>
      <c r="BL227" s="15" t="s">
        <v>211</v>
      </c>
      <c r="BM227" s="197" t="s">
        <v>494</v>
      </c>
    </row>
    <row r="228" s="2" customFormat="1" ht="24.15" customHeight="1">
      <c r="A228" s="34"/>
      <c r="B228" s="184"/>
      <c r="C228" s="185" t="s">
        <v>495</v>
      </c>
      <c r="D228" s="185" t="s">
        <v>147</v>
      </c>
      <c r="E228" s="186" t="s">
        <v>496</v>
      </c>
      <c r="F228" s="187" t="s">
        <v>497</v>
      </c>
      <c r="G228" s="188" t="s">
        <v>182</v>
      </c>
      <c r="H228" s="189">
        <v>0.84099999999999997</v>
      </c>
      <c r="I228" s="190"/>
      <c r="J228" s="191">
        <f>ROUND(I228*H228,2)</f>
        <v>0</v>
      </c>
      <c r="K228" s="192"/>
      <c r="L228" s="35"/>
      <c r="M228" s="193" t="s">
        <v>1</v>
      </c>
      <c r="N228" s="194" t="s">
        <v>41</v>
      </c>
      <c r="O228" s="78"/>
      <c r="P228" s="195">
        <f>O228*H228</f>
        <v>0</v>
      </c>
      <c r="Q228" s="195">
        <v>0</v>
      </c>
      <c r="R228" s="195">
        <f>Q228*H228</f>
        <v>0</v>
      </c>
      <c r="S228" s="195">
        <v>0</v>
      </c>
      <c r="T228" s="196">
        <f>S228*H228</f>
        <v>0</v>
      </c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R228" s="197" t="s">
        <v>211</v>
      </c>
      <c r="AT228" s="197" t="s">
        <v>147</v>
      </c>
      <c r="AU228" s="197" t="s">
        <v>87</v>
      </c>
      <c r="AY228" s="15" t="s">
        <v>145</v>
      </c>
      <c r="BE228" s="198">
        <f>IF(N228="základná",J228,0)</f>
        <v>0</v>
      </c>
      <c r="BF228" s="198">
        <f>IF(N228="znížená",J228,0)</f>
        <v>0</v>
      </c>
      <c r="BG228" s="198">
        <f>IF(N228="zákl. prenesená",J228,0)</f>
        <v>0</v>
      </c>
      <c r="BH228" s="198">
        <f>IF(N228="zníž. prenesená",J228,0)</f>
        <v>0</v>
      </c>
      <c r="BI228" s="198">
        <f>IF(N228="nulová",J228,0)</f>
        <v>0</v>
      </c>
      <c r="BJ228" s="15" t="s">
        <v>87</v>
      </c>
      <c r="BK228" s="198">
        <f>ROUND(I228*H228,2)</f>
        <v>0</v>
      </c>
      <c r="BL228" s="15" t="s">
        <v>211</v>
      </c>
      <c r="BM228" s="197" t="s">
        <v>498</v>
      </c>
    </row>
    <row r="229" s="12" customFormat="1" ht="22.8" customHeight="1">
      <c r="A229" s="12"/>
      <c r="B229" s="171"/>
      <c r="C229" s="12"/>
      <c r="D229" s="172" t="s">
        <v>74</v>
      </c>
      <c r="E229" s="182" t="s">
        <v>499</v>
      </c>
      <c r="F229" s="182" t="s">
        <v>500</v>
      </c>
      <c r="G229" s="12"/>
      <c r="H229" s="12"/>
      <c r="I229" s="174"/>
      <c r="J229" s="183">
        <f>BK229</f>
        <v>0</v>
      </c>
      <c r="K229" s="12"/>
      <c r="L229" s="171"/>
      <c r="M229" s="176"/>
      <c r="N229" s="177"/>
      <c r="O229" s="177"/>
      <c r="P229" s="178">
        <f>SUM(P230:P234)</f>
        <v>0</v>
      </c>
      <c r="Q229" s="177"/>
      <c r="R229" s="178">
        <f>SUM(R230:R234)</f>
        <v>13.495617900000001</v>
      </c>
      <c r="S229" s="177"/>
      <c r="T229" s="179">
        <f>SUM(T230:T234)</f>
        <v>0</v>
      </c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R229" s="172" t="s">
        <v>87</v>
      </c>
      <c r="AT229" s="180" t="s">
        <v>74</v>
      </c>
      <c r="AU229" s="180" t="s">
        <v>82</v>
      </c>
      <c r="AY229" s="172" t="s">
        <v>145</v>
      </c>
      <c r="BK229" s="181">
        <f>SUM(BK230:BK234)</f>
        <v>0</v>
      </c>
    </row>
    <row r="230" s="2" customFormat="1" ht="24.15" customHeight="1">
      <c r="A230" s="34"/>
      <c r="B230" s="184"/>
      <c r="C230" s="185" t="s">
        <v>501</v>
      </c>
      <c r="D230" s="185" t="s">
        <v>147</v>
      </c>
      <c r="E230" s="186" t="s">
        <v>502</v>
      </c>
      <c r="F230" s="187" t="s">
        <v>503</v>
      </c>
      <c r="G230" s="188" t="s">
        <v>192</v>
      </c>
      <c r="H230" s="189">
        <v>1209.5699999999999</v>
      </c>
      <c r="I230" s="190"/>
      <c r="J230" s="191">
        <f>ROUND(I230*H230,2)</f>
        <v>0</v>
      </c>
      <c r="K230" s="192"/>
      <c r="L230" s="35"/>
      <c r="M230" s="193" t="s">
        <v>1</v>
      </c>
      <c r="N230" s="194" t="s">
        <v>41</v>
      </c>
      <c r="O230" s="78"/>
      <c r="P230" s="195">
        <f>O230*H230</f>
        <v>0</v>
      </c>
      <c r="Q230" s="195">
        <v>0.00042000000000000002</v>
      </c>
      <c r="R230" s="195">
        <f>Q230*H230</f>
        <v>0.50801940000000001</v>
      </c>
      <c r="S230" s="195">
        <v>0</v>
      </c>
      <c r="T230" s="196">
        <f>S230*H230</f>
        <v>0</v>
      </c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R230" s="197" t="s">
        <v>211</v>
      </c>
      <c r="AT230" s="197" t="s">
        <v>147</v>
      </c>
      <c r="AU230" s="197" t="s">
        <v>87</v>
      </c>
      <c r="AY230" s="15" t="s">
        <v>145</v>
      </c>
      <c r="BE230" s="198">
        <f>IF(N230="základná",J230,0)</f>
        <v>0</v>
      </c>
      <c r="BF230" s="198">
        <f>IF(N230="znížená",J230,0)</f>
        <v>0</v>
      </c>
      <c r="BG230" s="198">
        <f>IF(N230="zákl. prenesená",J230,0)</f>
        <v>0</v>
      </c>
      <c r="BH230" s="198">
        <f>IF(N230="zníž. prenesená",J230,0)</f>
        <v>0</v>
      </c>
      <c r="BI230" s="198">
        <f>IF(N230="nulová",J230,0)</f>
        <v>0</v>
      </c>
      <c r="BJ230" s="15" t="s">
        <v>87</v>
      </c>
      <c r="BK230" s="198">
        <f>ROUND(I230*H230,2)</f>
        <v>0</v>
      </c>
      <c r="BL230" s="15" t="s">
        <v>211</v>
      </c>
      <c r="BM230" s="197" t="s">
        <v>504</v>
      </c>
    </row>
    <row r="231" s="2" customFormat="1" ht="24.15" customHeight="1">
      <c r="A231" s="34"/>
      <c r="B231" s="184"/>
      <c r="C231" s="199" t="s">
        <v>505</v>
      </c>
      <c r="D231" s="199" t="s">
        <v>203</v>
      </c>
      <c r="E231" s="200" t="s">
        <v>506</v>
      </c>
      <c r="F231" s="201" t="s">
        <v>507</v>
      </c>
      <c r="G231" s="202" t="s">
        <v>192</v>
      </c>
      <c r="H231" s="203">
        <v>1054.47</v>
      </c>
      <c r="I231" s="204"/>
      <c r="J231" s="205">
        <f>ROUND(I231*H231,2)</f>
        <v>0</v>
      </c>
      <c r="K231" s="206"/>
      <c r="L231" s="207"/>
      <c r="M231" s="208" t="s">
        <v>1</v>
      </c>
      <c r="N231" s="209" t="s">
        <v>41</v>
      </c>
      <c r="O231" s="78"/>
      <c r="P231" s="195">
        <f>O231*H231</f>
        <v>0</v>
      </c>
      <c r="Q231" s="195">
        <v>0.011650000000000001</v>
      </c>
      <c r="R231" s="195">
        <f>Q231*H231</f>
        <v>12.284575500000001</v>
      </c>
      <c r="S231" s="195">
        <v>0</v>
      </c>
      <c r="T231" s="196">
        <f>S231*H231</f>
        <v>0</v>
      </c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R231" s="197" t="s">
        <v>275</v>
      </c>
      <c r="AT231" s="197" t="s">
        <v>203</v>
      </c>
      <c r="AU231" s="197" t="s">
        <v>87</v>
      </c>
      <c r="AY231" s="15" t="s">
        <v>145</v>
      </c>
      <c r="BE231" s="198">
        <f>IF(N231="základná",J231,0)</f>
        <v>0</v>
      </c>
      <c r="BF231" s="198">
        <f>IF(N231="znížená",J231,0)</f>
        <v>0</v>
      </c>
      <c r="BG231" s="198">
        <f>IF(N231="zákl. prenesená",J231,0)</f>
        <v>0</v>
      </c>
      <c r="BH231" s="198">
        <f>IF(N231="zníž. prenesená",J231,0)</f>
        <v>0</v>
      </c>
      <c r="BI231" s="198">
        <f>IF(N231="nulová",J231,0)</f>
        <v>0</v>
      </c>
      <c r="BJ231" s="15" t="s">
        <v>87</v>
      </c>
      <c r="BK231" s="198">
        <f>ROUND(I231*H231,2)</f>
        <v>0</v>
      </c>
      <c r="BL231" s="15" t="s">
        <v>211</v>
      </c>
      <c r="BM231" s="197" t="s">
        <v>508</v>
      </c>
    </row>
    <row r="232" s="2" customFormat="1" ht="16.5" customHeight="1">
      <c r="A232" s="34"/>
      <c r="B232" s="184"/>
      <c r="C232" s="199" t="s">
        <v>509</v>
      </c>
      <c r="D232" s="199" t="s">
        <v>203</v>
      </c>
      <c r="E232" s="200" t="s">
        <v>510</v>
      </c>
      <c r="F232" s="201" t="s">
        <v>511</v>
      </c>
      <c r="G232" s="202" t="s">
        <v>192</v>
      </c>
      <c r="H232" s="203">
        <v>155.09999999999999</v>
      </c>
      <c r="I232" s="204"/>
      <c r="J232" s="205">
        <f>ROUND(I232*H232,2)</f>
        <v>0</v>
      </c>
      <c r="K232" s="206"/>
      <c r="L232" s="207"/>
      <c r="M232" s="208" t="s">
        <v>1</v>
      </c>
      <c r="N232" s="209" t="s">
        <v>41</v>
      </c>
      <c r="O232" s="78"/>
      <c r="P232" s="195">
        <f>O232*H232</f>
        <v>0</v>
      </c>
      <c r="Q232" s="195">
        <v>0.0045300000000000002</v>
      </c>
      <c r="R232" s="195">
        <f>Q232*H232</f>
        <v>0.70260299999999998</v>
      </c>
      <c r="S232" s="195">
        <v>0</v>
      </c>
      <c r="T232" s="196">
        <f>S232*H232</f>
        <v>0</v>
      </c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R232" s="197" t="s">
        <v>275</v>
      </c>
      <c r="AT232" s="197" t="s">
        <v>203</v>
      </c>
      <c r="AU232" s="197" t="s">
        <v>87</v>
      </c>
      <c r="AY232" s="15" t="s">
        <v>145</v>
      </c>
      <c r="BE232" s="198">
        <f>IF(N232="základná",J232,0)</f>
        <v>0</v>
      </c>
      <c r="BF232" s="198">
        <f>IF(N232="znížená",J232,0)</f>
        <v>0</v>
      </c>
      <c r="BG232" s="198">
        <f>IF(N232="zákl. prenesená",J232,0)</f>
        <v>0</v>
      </c>
      <c r="BH232" s="198">
        <f>IF(N232="zníž. prenesená",J232,0)</f>
        <v>0</v>
      </c>
      <c r="BI232" s="198">
        <f>IF(N232="nulová",J232,0)</f>
        <v>0</v>
      </c>
      <c r="BJ232" s="15" t="s">
        <v>87</v>
      </c>
      <c r="BK232" s="198">
        <f>ROUND(I232*H232,2)</f>
        <v>0</v>
      </c>
      <c r="BL232" s="15" t="s">
        <v>211</v>
      </c>
      <c r="BM232" s="197" t="s">
        <v>512</v>
      </c>
    </row>
    <row r="233" s="2" customFormat="1" ht="16.5" customHeight="1">
      <c r="A233" s="34"/>
      <c r="B233" s="184"/>
      <c r="C233" s="185" t="s">
        <v>513</v>
      </c>
      <c r="D233" s="185" t="s">
        <v>147</v>
      </c>
      <c r="E233" s="186" t="s">
        <v>514</v>
      </c>
      <c r="F233" s="187" t="s">
        <v>515</v>
      </c>
      <c r="G233" s="188" t="s">
        <v>371</v>
      </c>
      <c r="H233" s="189">
        <v>1</v>
      </c>
      <c r="I233" s="190"/>
      <c r="J233" s="191">
        <f>ROUND(I233*H233,2)</f>
        <v>0</v>
      </c>
      <c r="K233" s="192"/>
      <c r="L233" s="35"/>
      <c r="M233" s="193" t="s">
        <v>1</v>
      </c>
      <c r="N233" s="194" t="s">
        <v>41</v>
      </c>
      <c r="O233" s="78"/>
      <c r="P233" s="195">
        <f>O233*H233</f>
        <v>0</v>
      </c>
      <c r="Q233" s="195">
        <v>0.00042000000000000002</v>
      </c>
      <c r="R233" s="195">
        <f>Q233*H233</f>
        <v>0.00042000000000000002</v>
      </c>
      <c r="S233" s="195">
        <v>0</v>
      </c>
      <c r="T233" s="196">
        <f>S233*H233</f>
        <v>0</v>
      </c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R233" s="197" t="s">
        <v>211</v>
      </c>
      <c r="AT233" s="197" t="s">
        <v>147</v>
      </c>
      <c r="AU233" s="197" t="s">
        <v>87</v>
      </c>
      <c r="AY233" s="15" t="s">
        <v>145</v>
      </c>
      <c r="BE233" s="198">
        <f>IF(N233="základná",J233,0)</f>
        <v>0</v>
      </c>
      <c r="BF233" s="198">
        <f>IF(N233="znížená",J233,0)</f>
        <v>0</v>
      </c>
      <c r="BG233" s="198">
        <f>IF(N233="zákl. prenesená",J233,0)</f>
        <v>0</v>
      </c>
      <c r="BH233" s="198">
        <f>IF(N233="zníž. prenesená",J233,0)</f>
        <v>0</v>
      </c>
      <c r="BI233" s="198">
        <f>IF(N233="nulová",J233,0)</f>
        <v>0</v>
      </c>
      <c r="BJ233" s="15" t="s">
        <v>87</v>
      </c>
      <c r="BK233" s="198">
        <f>ROUND(I233*H233,2)</f>
        <v>0</v>
      </c>
      <c r="BL233" s="15" t="s">
        <v>211</v>
      </c>
      <c r="BM233" s="197" t="s">
        <v>516</v>
      </c>
    </row>
    <row r="234" s="2" customFormat="1" ht="24.15" customHeight="1">
      <c r="A234" s="34"/>
      <c r="B234" s="184"/>
      <c r="C234" s="185" t="s">
        <v>517</v>
      </c>
      <c r="D234" s="185" t="s">
        <v>147</v>
      </c>
      <c r="E234" s="186" t="s">
        <v>518</v>
      </c>
      <c r="F234" s="187" t="s">
        <v>519</v>
      </c>
      <c r="G234" s="188" t="s">
        <v>182</v>
      </c>
      <c r="H234" s="189">
        <v>13.496</v>
      </c>
      <c r="I234" s="190"/>
      <c r="J234" s="191">
        <f>ROUND(I234*H234,2)</f>
        <v>0</v>
      </c>
      <c r="K234" s="192"/>
      <c r="L234" s="35"/>
      <c r="M234" s="193" t="s">
        <v>1</v>
      </c>
      <c r="N234" s="194" t="s">
        <v>41</v>
      </c>
      <c r="O234" s="78"/>
      <c r="P234" s="195">
        <f>O234*H234</f>
        <v>0</v>
      </c>
      <c r="Q234" s="195">
        <v>0</v>
      </c>
      <c r="R234" s="195">
        <f>Q234*H234</f>
        <v>0</v>
      </c>
      <c r="S234" s="195">
        <v>0</v>
      </c>
      <c r="T234" s="196">
        <f>S234*H234</f>
        <v>0</v>
      </c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R234" s="197" t="s">
        <v>211</v>
      </c>
      <c r="AT234" s="197" t="s">
        <v>147</v>
      </c>
      <c r="AU234" s="197" t="s">
        <v>87</v>
      </c>
      <c r="AY234" s="15" t="s">
        <v>145</v>
      </c>
      <c r="BE234" s="198">
        <f>IF(N234="základná",J234,0)</f>
        <v>0</v>
      </c>
      <c r="BF234" s="198">
        <f>IF(N234="znížená",J234,0)</f>
        <v>0</v>
      </c>
      <c r="BG234" s="198">
        <f>IF(N234="zákl. prenesená",J234,0)</f>
        <v>0</v>
      </c>
      <c r="BH234" s="198">
        <f>IF(N234="zníž. prenesená",J234,0)</f>
        <v>0</v>
      </c>
      <c r="BI234" s="198">
        <f>IF(N234="nulová",J234,0)</f>
        <v>0</v>
      </c>
      <c r="BJ234" s="15" t="s">
        <v>87</v>
      </c>
      <c r="BK234" s="198">
        <f>ROUND(I234*H234,2)</f>
        <v>0</v>
      </c>
      <c r="BL234" s="15" t="s">
        <v>211</v>
      </c>
      <c r="BM234" s="197" t="s">
        <v>520</v>
      </c>
    </row>
    <row r="235" s="12" customFormat="1" ht="25.92" customHeight="1">
      <c r="A235" s="12"/>
      <c r="B235" s="171"/>
      <c r="C235" s="12"/>
      <c r="D235" s="172" t="s">
        <v>74</v>
      </c>
      <c r="E235" s="173" t="s">
        <v>203</v>
      </c>
      <c r="F235" s="173" t="s">
        <v>521</v>
      </c>
      <c r="G235" s="12"/>
      <c r="H235" s="12"/>
      <c r="I235" s="174"/>
      <c r="J235" s="175">
        <f>BK235</f>
        <v>0</v>
      </c>
      <c r="K235" s="12"/>
      <c r="L235" s="171"/>
      <c r="M235" s="176"/>
      <c r="N235" s="177"/>
      <c r="O235" s="177"/>
      <c r="P235" s="178">
        <f>P236</f>
        <v>0</v>
      </c>
      <c r="Q235" s="177"/>
      <c r="R235" s="178">
        <f>R236</f>
        <v>0.5890455</v>
      </c>
      <c r="S235" s="177"/>
      <c r="T235" s="179">
        <f>T236</f>
        <v>0</v>
      </c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R235" s="172" t="s">
        <v>156</v>
      </c>
      <c r="AT235" s="180" t="s">
        <v>74</v>
      </c>
      <c r="AU235" s="180" t="s">
        <v>75</v>
      </c>
      <c r="AY235" s="172" t="s">
        <v>145</v>
      </c>
      <c r="BK235" s="181">
        <f>BK236</f>
        <v>0</v>
      </c>
    </row>
    <row r="236" s="12" customFormat="1" ht="22.8" customHeight="1">
      <c r="A236" s="12"/>
      <c r="B236" s="171"/>
      <c r="C236" s="12"/>
      <c r="D236" s="172" t="s">
        <v>74</v>
      </c>
      <c r="E236" s="182" t="s">
        <v>522</v>
      </c>
      <c r="F236" s="182" t="s">
        <v>523</v>
      </c>
      <c r="G236" s="12"/>
      <c r="H236" s="12"/>
      <c r="I236" s="174"/>
      <c r="J236" s="183">
        <f>BK236</f>
        <v>0</v>
      </c>
      <c r="K236" s="12"/>
      <c r="L236" s="171"/>
      <c r="M236" s="176"/>
      <c r="N236" s="177"/>
      <c r="O236" s="177"/>
      <c r="P236" s="178">
        <f>SUM(P237:P240)</f>
        <v>0</v>
      </c>
      <c r="Q236" s="177"/>
      <c r="R236" s="178">
        <f>SUM(R237:R240)</f>
        <v>0.5890455</v>
      </c>
      <c r="S236" s="177"/>
      <c r="T236" s="179">
        <f>SUM(T237:T240)</f>
        <v>0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172" t="s">
        <v>156</v>
      </c>
      <c r="AT236" s="180" t="s">
        <v>74</v>
      </c>
      <c r="AU236" s="180" t="s">
        <v>82</v>
      </c>
      <c r="AY236" s="172" t="s">
        <v>145</v>
      </c>
      <c r="BK236" s="181">
        <f>SUM(BK237:BK240)</f>
        <v>0</v>
      </c>
    </row>
    <row r="237" s="2" customFormat="1" ht="16.5" customHeight="1">
      <c r="A237" s="34"/>
      <c r="B237" s="184"/>
      <c r="C237" s="185" t="s">
        <v>524</v>
      </c>
      <c r="D237" s="185" t="s">
        <v>147</v>
      </c>
      <c r="E237" s="186" t="s">
        <v>525</v>
      </c>
      <c r="F237" s="187" t="s">
        <v>526</v>
      </c>
      <c r="G237" s="188" t="s">
        <v>182</v>
      </c>
      <c r="H237" s="189">
        <v>64.825000000000003</v>
      </c>
      <c r="I237" s="190"/>
      <c r="J237" s="191">
        <f>ROUND(I237*H237,2)</f>
        <v>0</v>
      </c>
      <c r="K237" s="192"/>
      <c r="L237" s="35"/>
      <c r="M237" s="193" t="s">
        <v>1</v>
      </c>
      <c r="N237" s="194" t="s">
        <v>41</v>
      </c>
      <c r="O237" s="78"/>
      <c r="P237" s="195">
        <f>O237*H237</f>
        <v>0</v>
      </c>
      <c r="Q237" s="195">
        <v>0</v>
      </c>
      <c r="R237" s="195">
        <f>Q237*H237</f>
        <v>0</v>
      </c>
      <c r="S237" s="195">
        <v>0</v>
      </c>
      <c r="T237" s="196">
        <f>S237*H237</f>
        <v>0</v>
      </c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R237" s="197" t="s">
        <v>413</v>
      </c>
      <c r="AT237" s="197" t="s">
        <v>147</v>
      </c>
      <c r="AU237" s="197" t="s">
        <v>87</v>
      </c>
      <c r="AY237" s="15" t="s">
        <v>145</v>
      </c>
      <c r="BE237" s="198">
        <f>IF(N237="základná",J237,0)</f>
        <v>0</v>
      </c>
      <c r="BF237" s="198">
        <f>IF(N237="znížená",J237,0)</f>
        <v>0</v>
      </c>
      <c r="BG237" s="198">
        <f>IF(N237="zákl. prenesená",J237,0)</f>
        <v>0</v>
      </c>
      <c r="BH237" s="198">
        <f>IF(N237="zníž. prenesená",J237,0)</f>
        <v>0</v>
      </c>
      <c r="BI237" s="198">
        <f>IF(N237="nulová",J237,0)</f>
        <v>0</v>
      </c>
      <c r="BJ237" s="15" t="s">
        <v>87</v>
      </c>
      <c r="BK237" s="198">
        <f>ROUND(I237*H237,2)</f>
        <v>0</v>
      </c>
      <c r="BL237" s="15" t="s">
        <v>413</v>
      </c>
      <c r="BM237" s="197" t="s">
        <v>527</v>
      </c>
    </row>
    <row r="238" s="2" customFormat="1" ht="16.5" customHeight="1">
      <c r="A238" s="34"/>
      <c r="B238" s="184"/>
      <c r="C238" s="199" t="s">
        <v>528</v>
      </c>
      <c r="D238" s="199" t="s">
        <v>203</v>
      </c>
      <c r="E238" s="200" t="s">
        <v>529</v>
      </c>
      <c r="F238" s="201" t="s">
        <v>530</v>
      </c>
      <c r="G238" s="202" t="s">
        <v>182</v>
      </c>
      <c r="H238" s="203">
        <v>64.825000000000003</v>
      </c>
      <c r="I238" s="204"/>
      <c r="J238" s="205">
        <f>ROUND(I238*H238,2)</f>
        <v>0</v>
      </c>
      <c r="K238" s="206"/>
      <c r="L238" s="207"/>
      <c r="M238" s="208" t="s">
        <v>1</v>
      </c>
      <c r="N238" s="209" t="s">
        <v>41</v>
      </c>
      <c r="O238" s="78"/>
      <c r="P238" s="195">
        <f>O238*H238</f>
        <v>0</v>
      </c>
      <c r="Q238" s="195">
        <v>0.00054000000000000001</v>
      </c>
      <c r="R238" s="195">
        <f>Q238*H238</f>
        <v>0.035005500000000002</v>
      </c>
      <c r="S238" s="195">
        <v>0</v>
      </c>
      <c r="T238" s="196">
        <f>S238*H238</f>
        <v>0</v>
      </c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R238" s="197" t="s">
        <v>531</v>
      </c>
      <c r="AT238" s="197" t="s">
        <v>203</v>
      </c>
      <c r="AU238" s="197" t="s">
        <v>87</v>
      </c>
      <c r="AY238" s="15" t="s">
        <v>145</v>
      </c>
      <c r="BE238" s="198">
        <f>IF(N238="základná",J238,0)</f>
        <v>0</v>
      </c>
      <c r="BF238" s="198">
        <f>IF(N238="znížená",J238,0)</f>
        <v>0</v>
      </c>
      <c r="BG238" s="198">
        <f>IF(N238="zákl. prenesená",J238,0)</f>
        <v>0</v>
      </c>
      <c r="BH238" s="198">
        <f>IF(N238="zníž. prenesená",J238,0)</f>
        <v>0</v>
      </c>
      <c r="BI238" s="198">
        <f>IF(N238="nulová",J238,0)</f>
        <v>0</v>
      </c>
      <c r="BJ238" s="15" t="s">
        <v>87</v>
      </c>
      <c r="BK238" s="198">
        <f>ROUND(I238*H238,2)</f>
        <v>0</v>
      </c>
      <c r="BL238" s="15" t="s">
        <v>531</v>
      </c>
      <c r="BM238" s="197" t="s">
        <v>532</v>
      </c>
    </row>
    <row r="239" s="2" customFormat="1" ht="21.75" customHeight="1">
      <c r="A239" s="34"/>
      <c r="B239" s="184"/>
      <c r="C239" s="185" t="s">
        <v>533</v>
      </c>
      <c r="D239" s="185" t="s">
        <v>147</v>
      </c>
      <c r="E239" s="186" t="s">
        <v>534</v>
      </c>
      <c r="F239" s="187" t="s">
        <v>535</v>
      </c>
      <c r="G239" s="188" t="s">
        <v>334</v>
      </c>
      <c r="H239" s="189">
        <v>1026</v>
      </c>
      <c r="I239" s="190"/>
      <c r="J239" s="191">
        <f>ROUND(I239*H239,2)</f>
        <v>0</v>
      </c>
      <c r="K239" s="192"/>
      <c r="L239" s="35"/>
      <c r="M239" s="193" t="s">
        <v>1</v>
      </c>
      <c r="N239" s="194" t="s">
        <v>41</v>
      </c>
      <c r="O239" s="78"/>
      <c r="P239" s="195">
        <f>O239*H239</f>
        <v>0</v>
      </c>
      <c r="Q239" s="195">
        <v>0</v>
      </c>
      <c r="R239" s="195">
        <f>Q239*H239</f>
        <v>0</v>
      </c>
      <c r="S239" s="195">
        <v>0</v>
      </c>
      <c r="T239" s="196">
        <f>S239*H239</f>
        <v>0</v>
      </c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R239" s="197" t="s">
        <v>413</v>
      </c>
      <c r="AT239" s="197" t="s">
        <v>147</v>
      </c>
      <c r="AU239" s="197" t="s">
        <v>87</v>
      </c>
      <c r="AY239" s="15" t="s">
        <v>145</v>
      </c>
      <c r="BE239" s="198">
        <f>IF(N239="základná",J239,0)</f>
        <v>0</v>
      </c>
      <c r="BF239" s="198">
        <f>IF(N239="znížená",J239,0)</f>
        <v>0</v>
      </c>
      <c r="BG239" s="198">
        <f>IF(N239="zákl. prenesená",J239,0)</f>
        <v>0</v>
      </c>
      <c r="BH239" s="198">
        <f>IF(N239="zníž. prenesená",J239,0)</f>
        <v>0</v>
      </c>
      <c r="BI239" s="198">
        <f>IF(N239="nulová",J239,0)</f>
        <v>0</v>
      </c>
      <c r="BJ239" s="15" t="s">
        <v>87</v>
      </c>
      <c r="BK239" s="198">
        <f>ROUND(I239*H239,2)</f>
        <v>0</v>
      </c>
      <c r="BL239" s="15" t="s">
        <v>413</v>
      </c>
      <c r="BM239" s="197" t="s">
        <v>536</v>
      </c>
    </row>
    <row r="240" s="2" customFormat="1" ht="16.5" customHeight="1">
      <c r="A240" s="34"/>
      <c r="B240" s="184"/>
      <c r="C240" s="199" t="s">
        <v>537</v>
      </c>
      <c r="D240" s="199" t="s">
        <v>203</v>
      </c>
      <c r="E240" s="200" t="s">
        <v>538</v>
      </c>
      <c r="F240" s="201" t="s">
        <v>539</v>
      </c>
      <c r="G240" s="202" t="s">
        <v>334</v>
      </c>
      <c r="H240" s="203">
        <v>1026</v>
      </c>
      <c r="I240" s="204"/>
      <c r="J240" s="205">
        <f>ROUND(I240*H240,2)</f>
        <v>0</v>
      </c>
      <c r="K240" s="206"/>
      <c r="L240" s="207"/>
      <c r="M240" s="210" t="s">
        <v>1</v>
      </c>
      <c r="N240" s="211" t="s">
        <v>41</v>
      </c>
      <c r="O240" s="212"/>
      <c r="P240" s="213">
        <f>O240*H240</f>
        <v>0</v>
      </c>
      <c r="Q240" s="213">
        <v>0.00054000000000000001</v>
      </c>
      <c r="R240" s="213">
        <f>Q240*H240</f>
        <v>0.55403999999999998</v>
      </c>
      <c r="S240" s="213">
        <v>0</v>
      </c>
      <c r="T240" s="214">
        <f>S240*H240</f>
        <v>0</v>
      </c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R240" s="197" t="s">
        <v>531</v>
      </c>
      <c r="AT240" s="197" t="s">
        <v>203</v>
      </c>
      <c r="AU240" s="197" t="s">
        <v>87</v>
      </c>
      <c r="AY240" s="15" t="s">
        <v>145</v>
      </c>
      <c r="BE240" s="198">
        <f>IF(N240="základná",J240,0)</f>
        <v>0</v>
      </c>
      <c r="BF240" s="198">
        <f>IF(N240="znížená",J240,0)</f>
        <v>0</v>
      </c>
      <c r="BG240" s="198">
        <f>IF(N240="zákl. prenesená",J240,0)</f>
        <v>0</v>
      </c>
      <c r="BH240" s="198">
        <f>IF(N240="zníž. prenesená",J240,0)</f>
        <v>0</v>
      </c>
      <c r="BI240" s="198">
        <f>IF(N240="nulová",J240,0)</f>
        <v>0</v>
      </c>
      <c r="BJ240" s="15" t="s">
        <v>87</v>
      </c>
      <c r="BK240" s="198">
        <f>ROUND(I240*H240,2)</f>
        <v>0</v>
      </c>
      <c r="BL240" s="15" t="s">
        <v>531</v>
      </c>
      <c r="BM240" s="197" t="s">
        <v>540</v>
      </c>
    </row>
    <row r="241" s="2" customFormat="1" ht="6.96" customHeight="1">
      <c r="A241" s="34"/>
      <c r="B241" s="61"/>
      <c r="C241" s="62"/>
      <c r="D241" s="62"/>
      <c r="E241" s="62"/>
      <c r="F241" s="62"/>
      <c r="G241" s="62"/>
      <c r="H241" s="62"/>
      <c r="I241" s="62"/>
      <c r="J241" s="62"/>
      <c r="K241" s="62"/>
      <c r="L241" s="35"/>
      <c r="M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</row>
  </sheetData>
  <autoFilter ref="C133:K240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22:H122"/>
    <mergeCell ref="E124:H124"/>
    <mergeCell ref="E126:H12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91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107</v>
      </c>
      <c r="L4" s="18"/>
      <c r="M4" s="129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0" t="str">
        <f>'Rekapitulácia stavby'!K6</f>
        <v>Prístavba a stavebné úpravy kravína K 174 - Partizánska Lupča</v>
      </c>
      <c r="F7" s="28"/>
      <c r="G7" s="28"/>
      <c r="H7" s="28"/>
      <c r="L7" s="18"/>
    </row>
    <row r="8" s="1" customFormat="1" ht="12" customHeight="1">
      <c r="B8" s="18"/>
      <c r="D8" s="28" t="s">
        <v>108</v>
      </c>
      <c r="L8" s="18"/>
    </row>
    <row r="9" s="2" customFormat="1" ht="16.5" customHeight="1">
      <c r="A9" s="34"/>
      <c r="B9" s="35"/>
      <c r="C9" s="34"/>
      <c r="D9" s="34"/>
      <c r="E9" s="130" t="s">
        <v>109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110</v>
      </c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8" t="s">
        <v>541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17</v>
      </c>
      <c r="E13" s="34"/>
      <c r="F13" s="23" t="s">
        <v>1</v>
      </c>
      <c r="G13" s="34"/>
      <c r="H13" s="34"/>
      <c r="I13" s="28" t="s">
        <v>18</v>
      </c>
      <c r="J13" s="23" t="s">
        <v>1</v>
      </c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19</v>
      </c>
      <c r="E14" s="34"/>
      <c r="F14" s="23" t="s">
        <v>20</v>
      </c>
      <c r="G14" s="34"/>
      <c r="H14" s="34"/>
      <c r="I14" s="28" t="s">
        <v>21</v>
      </c>
      <c r="J14" s="70" t="str">
        <f>'Rekapitulácia stavby'!AN8</f>
        <v>29. 4. 2022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23</v>
      </c>
      <c r="E16" s="34"/>
      <c r="F16" s="34"/>
      <c r="G16" s="34"/>
      <c r="H16" s="34"/>
      <c r="I16" s="28" t="s">
        <v>24</v>
      </c>
      <c r="J16" s="23" t="s">
        <v>1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25</v>
      </c>
      <c r="F17" s="34"/>
      <c r="G17" s="34"/>
      <c r="H17" s="34"/>
      <c r="I17" s="28" t="s">
        <v>26</v>
      </c>
      <c r="J17" s="23" t="s">
        <v>1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27</v>
      </c>
      <c r="E19" s="34"/>
      <c r="F19" s="34"/>
      <c r="G19" s="34"/>
      <c r="H19" s="34"/>
      <c r="I19" s="28" t="s">
        <v>24</v>
      </c>
      <c r="J19" s="29" t="str">
        <f>'Rekapitulácia stavby'!AN13</f>
        <v>Vyplň údaj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26</v>
      </c>
      <c r="J20" s="29" t="str">
        <f>'Rekapitulácia stavby'!AN14</f>
        <v>Vyplň údaj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29</v>
      </c>
      <c r="E22" s="34"/>
      <c r="F22" s="34"/>
      <c r="G22" s="34"/>
      <c r="H22" s="34"/>
      <c r="I22" s="28" t="s">
        <v>24</v>
      </c>
      <c r="J22" s="23" t="s">
        <v>1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">
        <v>30</v>
      </c>
      <c r="F23" s="34"/>
      <c r="G23" s="34"/>
      <c r="H23" s="34"/>
      <c r="I23" s="28" t="s">
        <v>26</v>
      </c>
      <c r="J23" s="23" t="s">
        <v>1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32</v>
      </c>
      <c r="E25" s="34"/>
      <c r="F25" s="34"/>
      <c r="G25" s="34"/>
      <c r="H25" s="34"/>
      <c r="I25" s="28" t="s">
        <v>24</v>
      </c>
      <c r="J25" s="23" t="s">
        <v>1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">
        <v>33</v>
      </c>
      <c r="F26" s="34"/>
      <c r="G26" s="34"/>
      <c r="H26" s="34"/>
      <c r="I26" s="28" t="s">
        <v>26</v>
      </c>
      <c r="J26" s="23" t="s">
        <v>1</v>
      </c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34</v>
      </c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31"/>
      <c r="B29" s="132"/>
      <c r="C29" s="131"/>
      <c r="D29" s="131"/>
      <c r="E29" s="32" t="s">
        <v>1</v>
      </c>
      <c r="F29" s="32"/>
      <c r="G29" s="32"/>
      <c r="H29" s="32"/>
      <c r="I29" s="131"/>
      <c r="J29" s="131"/>
      <c r="K29" s="131"/>
      <c r="L29" s="133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4" t="s">
        <v>35</v>
      </c>
      <c r="E32" s="34"/>
      <c r="F32" s="34"/>
      <c r="G32" s="34"/>
      <c r="H32" s="34"/>
      <c r="I32" s="34"/>
      <c r="J32" s="97">
        <f>ROUND(J129, 2)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91"/>
      <c r="E33" s="91"/>
      <c r="F33" s="91"/>
      <c r="G33" s="91"/>
      <c r="H33" s="91"/>
      <c r="I33" s="91"/>
      <c r="J33" s="91"/>
      <c r="K33" s="91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37</v>
      </c>
      <c r="G34" s="34"/>
      <c r="H34" s="34"/>
      <c r="I34" s="39" t="s">
        <v>36</v>
      </c>
      <c r="J34" s="39" t="s">
        <v>38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5" t="s">
        <v>39</v>
      </c>
      <c r="E35" s="41" t="s">
        <v>40</v>
      </c>
      <c r="F35" s="136">
        <f>ROUND((SUM(BE129:BE186)),  2)</f>
        <v>0</v>
      </c>
      <c r="G35" s="137"/>
      <c r="H35" s="137"/>
      <c r="I35" s="138">
        <v>0.20000000000000001</v>
      </c>
      <c r="J35" s="136">
        <f>ROUND(((SUM(BE129:BE186))*I35),  2)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41" t="s">
        <v>41</v>
      </c>
      <c r="F36" s="136">
        <f>ROUND((SUM(BF129:BF186)),  2)</f>
        <v>0</v>
      </c>
      <c r="G36" s="137"/>
      <c r="H36" s="137"/>
      <c r="I36" s="138">
        <v>0.20000000000000001</v>
      </c>
      <c r="J36" s="136">
        <f>ROUND(((SUM(BF129:BF186))*I36),  2)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9">
        <f>ROUND((SUM(BG129:BG186)),  2)</f>
        <v>0</v>
      </c>
      <c r="G37" s="34"/>
      <c r="H37" s="34"/>
      <c r="I37" s="140">
        <v>0.20000000000000001</v>
      </c>
      <c r="J37" s="139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43</v>
      </c>
      <c r="F38" s="139">
        <f>ROUND((SUM(BH129:BH186)),  2)</f>
        <v>0</v>
      </c>
      <c r="G38" s="34"/>
      <c r="H38" s="34"/>
      <c r="I38" s="140">
        <v>0.20000000000000001</v>
      </c>
      <c r="J38" s="139">
        <f>0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41" t="s">
        <v>44</v>
      </c>
      <c r="F39" s="136">
        <f>ROUND((SUM(BI129:BI186)),  2)</f>
        <v>0</v>
      </c>
      <c r="G39" s="137"/>
      <c r="H39" s="137"/>
      <c r="I39" s="138">
        <v>0</v>
      </c>
      <c r="J39" s="136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41"/>
      <c r="D41" s="142" t="s">
        <v>45</v>
      </c>
      <c r="E41" s="82"/>
      <c r="F41" s="82"/>
      <c r="G41" s="143" t="s">
        <v>46</v>
      </c>
      <c r="H41" s="144" t="s">
        <v>47</v>
      </c>
      <c r="I41" s="82"/>
      <c r="J41" s="145">
        <f>SUM(J32:J39)</f>
        <v>0</v>
      </c>
      <c r="K41" s="146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48</v>
      </c>
      <c r="E50" s="58"/>
      <c r="F50" s="58"/>
      <c r="G50" s="57" t="s">
        <v>49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50</v>
      </c>
      <c r="E61" s="37"/>
      <c r="F61" s="147" t="s">
        <v>51</v>
      </c>
      <c r="G61" s="59" t="s">
        <v>50</v>
      </c>
      <c r="H61" s="37"/>
      <c r="I61" s="37"/>
      <c r="J61" s="148" t="s">
        <v>51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52</v>
      </c>
      <c r="E65" s="60"/>
      <c r="F65" s="60"/>
      <c r="G65" s="57" t="s">
        <v>53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50</v>
      </c>
      <c r="E76" s="37"/>
      <c r="F76" s="147" t="s">
        <v>51</v>
      </c>
      <c r="G76" s="59" t="s">
        <v>50</v>
      </c>
      <c r="H76" s="37"/>
      <c r="I76" s="37"/>
      <c r="J76" s="148" t="s">
        <v>51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112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0" t="str">
        <f>E7</f>
        <v>Prístavba a stavebné úpravy kravína K 174 - Partizánska Lupča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108</v>
      </c>
      <c r="L86" s="18"/>
    </row>
    <row r="87" s="2" customFormat="1" ht="16.5" customHeight="1">
      <c r="A87" s="34"/>
      <c r="B87" s="35"/>
      <c r="C87" s="34"/>
      <c r="D87" s="34"/>
      <c r="E87" s="130" t="s">
        <v>109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110</v>
      </c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8" t="str">
        <f>E11</f>
        <v>SO 01.1 - Zdravotechnika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19</v>
      </c>
      <c r="D91" s="34"/>
      <c r="E91" s="34"/>
      <c r="F91" s="23" t="str">
        <f>F14</f>
        <v>Hospodársky dvor Partizánska Lupča</v>
      </c>
      <c r="G91" s="34"/>
      <c r="H91" s="34"/>
      <c r="I91" s="28" t="s">
        <v>21</v>
      </c>
      <c r="J91" s="70" t="str">
        <f>IF(J14="","",J14)</f>
        <v>29. 4. 2022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5.15" customHeight="1">
      <c r="A93" s="34"/>
      <c r="B93" s="35"/>
      <c r="C93" s="28" t="s">
        <v>23</v>
      </c>
      <c r="D93" s="34"/>
      <c r="E93" s="34"/>
      <c r="F93" s="23" t="str">
        <f>E17</f>
        <v xml:space="preserve"> </v>
      </c>
      <c r="G93" s="34"/>
      <c r="H93" s="34"/>
      <c r="I93" s="28" t="s">
        <v>29</v>
      </c>
      <c r="J93" s="32" t="str">
        <f>E23</f>
        <v>AGROKONTAKT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27</v>
      </c>
      <c r="D94" s="34"/>
      <c r="E94" s="34"/>
      <c r="F94" s="23" t="str">
        <f>IF(E20="","",E20)</f>
        <v>Vyplň údaj</v>
      </c>
      <c r="G94" s="34"/>
      <c r="H94" s="34"/>
      <c r="I94" s="28" t="s">
        <v>32</v>
      </c>
      <c r="J94" s="32" t="str">
        <f>E26</f>
        <v>Ing. Jacková</v>
      </c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49" t="s">
        <v>113</v>
      </c>
      <c r="D96" s="141"/>
      <c r="E96" s="141"/>
      <c r="F96" s="141"/>
      <c r="G96" s="141"/>
      <c r="H96" s="141"/>
      <c r="I96" s="141"/>
      <c r="J96" s="150" t="s">
        <v>114</v>
      </c>
      <c r="K96" s="141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51" t="s">
        <v>115</v>
      </c>
      <c r="D98" s="34"/>
      <c r="E98" s="34"/>
      <c r="F98" s="34"/>
      <c r="G98" s="34"/>
      <c r="H98" s="34"/>
      <c r="I98" s="34"/>
      <c r="J98" s="97">
        <f>J129</f>
        <v>0</v>
      </c>
      <c r="K98" s="3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116</v>
      </c>
    </row>
    <row r="99" s="9" customFormat="1" ht="24.96" customHeight="1">
      <c r="A99" s="9"/>
      <c r="B99" s="152"/>
      <c r="C99" s="9"/>
      <c r="D99" s="153" t="s">
        <v>542</v>
      </c>
      <c r="E99" s="154"/>
      <c r="F99" s="154"/>
      <c r="G99" s="154"/>
      <c r="H99" s="154"/>
      <c r="I99" s="154"/>
      <c r="J99" s="155">
        <f>J130</f>
        <v>0</v>
      </c>
      <c r="K99" s="9"/>
      <c r="L99" s="152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6"/>
      <c r="C100" s="10"/>
      <c r="D100" s="157" t="s">
        <v>543</v>
      </c>
      <c r="E100" s="158"/>
      <c r="F100" s="158"/>
      <c r="G100" s="158"/>
      <c r="H100" s="158"/>
      <c r="I100" s="158"/>
      <c r="J100" s="159">
        <f>J131</f>
        <v>0</v>
      </c>
      <c r="K100" s="10"/>
      <c r="L100" s="15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6"/>
      <c r="C101" s="10"/>
      <c r="D101" s="157" t="s">
        <v>544</v>
      </c>
      <c r="E101" s="158"/>
      <c r="F101" s="158"/>
      <c r="G101" s="158"/>
      <c r="H101" s="158"/>
      <c r="I101" s="158"/>
      <c r="J101" s="159">
        <f>J140</f>
        <v>0</v>
      </c>
      <c r="K101" s="10"/>
      <c r="L101" s="15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6"/>
      <c r="C102" s="10"/>
      <c r="D102" s="157" t="s">
        <v>545</v>
      </c>
      <c r="E102" s="158"/>
      <c r="F102" s="158"/>
      <c r="G102" s="158"/>
      <c r="H102" s="158"/>
      <c r="I102" s="158"/>
      <c r="J102" s="159">
        <f>J143</f>
        <v>0</v>
      </c>
      <c r="K102" s="10"/>
      <c r="L102" s="156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6"/>
      <c r="C103" s="10"/>
      <c r="D103" s="157" t="s">
        <v>546</v>
      </c>
      <c r="E103" s="158"/>
      <c r="F103" s="158"/>
      <c r="G103" s="158"/>
      <c r="H103" s="158"/>
      <c r="I103" s="158"/>
      <c r="J103" s="159">
        <f>J145</f>
        <v>0</v>
      </c>
      <c r="K103" s="10"/>
      <c r="L103" s="156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56"/>
      <c r="C104" s="10"/>
      <c r="D104" s="157" t="s">
        <v>547</v>
      </c>
      <c r="E104" s="158"/>
      <c r="F104" s="158"/>
      <c r="G104" s="158"/>
      <c r="H104" s="158"/>
      <c r="I104" s="158"/>
      <c r="J104" s="159">
        <f>J176</f>
        <v>0</v>
      </c>
      <c r="K104" s="10"/>
      <c r="L104" s="156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56"/>
      <c r="C105" s="10"/>
      <c r="D105" s="157" t="s">
        <v>548</v>
      </c>
      <c r="E105" s="158"/>
      <c r="F105" s="158"/>
      <c r="G105" s="158"/>
      <c r="H105" s="158"/>
      <c r="I105" s="158"/>
      <c r="J105" s="159">
        <f>J180</f>
        <v>0</v>
      </c>
      <c r="K105" s="10"/>
      <c r="L105" s="156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52"/>
      <c r="C106" s="9"/>
      <c r="D106" s="153" t="s">
        <v>549</v>
      </c>
      <c r="E106" s="154"/>
      <c r="F106" s="154"/>
      <c r="G106" s="154"/>
      <c r="H106" s="154"/>
      <c r="I106" s="154"/>
      <c r="J106" s="155">
        <f>J182</f>
        <v>0</v>
      </c>
      <c r="K106" s="9"/>
      <c r="L106" s="152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56"/>
      <c r="C107" s="10"/>
      <c r="D107" s="157" t="s">
        <v>550</v>
      </c>
      <c r="E107" s="158"/>
      <c r="F107" s="158"/>
      <c r="G107" s="158"/>
      <c r="H107" s="158"/>
      <c r="I107" s="158"/>
      <c r="J107" s="159">
        <f>J183</f>
        <v>0</v>
      </c>
      <c r="K107" s="10"/>
      <c r="L107" s="156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4"/>
      <c r="B108" s="35"/>
      <c r="C108" s="34"/>
      <c r="D108" s="34"/>
      <c r="E108" s="34"/>
      <c r="F108" s="34"/>
      <c r="G108" s="34"/>
      <c r="H108" s="34"/>
      <c r="I108" s="34"/>
      <c r="J108" s="34"/>
      <c r="K108" s="34"/>
      <c r="L108" s="56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56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3" s="2" customFormat="1" ht="6.96" customHeight="1">
      <c r="A113" s="34"/>
      <c r="B113" s="63"/>
      <c r="C113" s="64"/>
      <c r="D113" s="64"/>
      <c r="E113" s="64"/>
      <c r="F113" s="64"/>
      <c r="G113" s="64"/>
      <c r="H113" s="64"/>
      <c r="I113" s="64"/>
      <c r="J113" s="64"/>
      <c r="K113" s="6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24.96" customHeight="1">
      <c r="A114" s="34"/>
      <c r="B114" s="35"/>
      <c r="C114" s="19" t="s">
        <v>131</v>
      </c>
      <c r="D114" s="34"/>
      <c r="E114" s="34"/>
      <c r="F114" s="34"/>
      <c r="G114" s="34"/>
      <c r="H114" s="34"/>
      <c r="I114" s="34"/>
      <c r="J114" s="34"/>
      <c r="K114" s="34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34"/>
      <c r="J115" s="34"/>
      <c r="K115" s="34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2" customHeight="1">
      <c r="A116" s="34"/>
      <c r="B116" s="35"/>
      <c r="C116" s="28" t="s">
        <v>15</v>
      </c>
      <c r="D116" s="34"/>
      <c r="E116" s="34"/>
      <c r="F116" s="34"/>
      <c r="G116" s="34"/>
      <c r="H116" s="34"/>
      <c r="I116" s="34"/>
      <c r="J116" s="34"/>
      <c r="K116" s="34"/>
      <c r="L116" s="56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6.5" customHeight="1">
      <c r="A117" s="34"/>
      <c r="B117" s="35"/>
      <c r="C117" s="34"/>
      <c r="D117" s="34"/>
      <c r="E117" s="130" t="str">
        <f>E7</f>
        <v>Prístavba a stavebné úpravy kravína K 174 - Partizánska Lupča</v>
      </c>
      <c r="F117" s="28"/>
      <c r="G117" s="28"/>
      <c r="H117" s="28"/>
      <c r="I117" s="34"/>
      <c r="J117" s="34"/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1" customFormat="1" ht="12" customHeight="1">
      <c r="B118" s="18"/>
      <c r="C118" s="28" t="s">
        <v>108</v>
      </c>
      <c r="L118" s="18"/>
    </row>
    <row r="119" s="2" customFormat="1" ht="16.5" customHeight="1">
      <c r="A119" s="34"/>
      <c r="B119" s="35"/>
      <c r="C119" s="34"/>
      <c r="D119" s="34"/>
      <c r="E119" s="130" t="s">
        <v>109</v>
      </c>
      <c r="F119" s="34"/>
      <c r="G119" s="34"/>
      <c r="H119" s="34"/>
      <c r="I119" s="34"/>
      <c r="J119" s="34"/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2" customHeight="1">
      <c r="A120" s="34"/>
      <c r="B120" s="35"/>
      <c r="C120" s="28" t="s">
        <v>110</v>
      </c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6.5" customHeight="1">
      <c r="A121" s="34"/>
      <c r="B121" s="35"/>
      <c r="C121" s="34"/>
      <c r="D121" s="34"/>
      <c r="E121" s="68" t="str">
        <f>E11</f>
        <v>SO 01.1 - Zdravotechnika</v>
      </c>
      <c r="F121" s="34"/>
      <c r="G121" s="34"/>
      <c r="H121" s="34"/>
      <c r="I121" s="34"/>
      <c r="J121" s="34"/>
      <c r="K121" s="34"/>
      <c r="L121" s="56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6.96" customHeight="1">
      <c r="A122" s="34"/>
      <c r="B122" s="35"/>
      <c r="C122" s="34"/>
      <c r="D122" s="34"/>
      <c r="E122" s="34"/>
      <c r="F122" s="34"/>
      <c r="G122" s="34"/>
      <c r="H122" s="34"/>
      <c r="I122" s="34"/>
      <c r="J122" s="34"/>
      <c r="K122" s="34"/>
      <c r="L122" s="56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2" customHeight="1">
      <c r="A123" s="34"/>
      <c r="B123" s="35"/>
      <c r="C123" s="28" t="s">
        <v>19</v>
      </c>
      <c r="D123" s="34"/>
      <c r="E123" s="34"/>
      <c r="F123" s="23" t="str">
        <f>F14</f>
        <v>Hospodársky dvor Partizánska Lupča</v>
      </c>
      <c r="G123" s="34"/>
      <c r="H123" s="34"/>
      <c r="I123" s="28" t="s">
        <v>21</v>
      </c>
      <c r="J123" s="70" t="str">
        <f>IF(J14="","",J14)</f>
        <v>29. 4. 2022</v>
      </c>
      <c r="K123" s="34"/>
      <c r="L123" s="56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6.96" customHeight="1">
      <c r="A124" s="34"/>
      <c r="B124" s="35"/>
      <c r="C124" s="34"/>
      <c r="D124" s="34"/>
      <c r="E124" s="34"/>
      <c r="F124" s="34"/>
      <c r="G124" s="34"/>
      <c r="H124" s="34"/>
      <c r="I124" s="34"/>
      <c r="J124" s="34"/>
      <c r="K124" s="34"/>
      <c r="L124" s="56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5.15" customHeight="1">
      <c r="A125" s="34"/>
      <c r="B125" s="35"/>
      <c r="C125" s="28" t="s">
        <v>23</v>
      </c>
      <c r="D125" s="34"/>
      <c r="E125" s="34"/>
      <c r="F125" s="23" t="str">
        <f>E17</f>
        <v xml:space="preserve"> </v>
      </c>
      <c r="G125" s="34"/>
      <c r="H125" s="34"/>
      <c r="I125" s="28" t="s">
        <v>29</v>
      </c>
      <c r="J125" s="32" t="str">
        <f>E23</f>
        <v>AGROKONTAKT</v>
      </c>
      <c r="K125" s="34"/>
      <c r="L125" s="56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5.15" customHeight="1">
      <c r="A126" s="34"/>
      <c r="B126" s="35"/>
      <c r="C126" s="28" t="s">
        <v>27</v>
      </c>
      <c r="D126" s="34"/>
      <c r="E126" s="34"/>
      <c r="F126" s="23" t="str">
        <f>IF(E20="","",E20)</f>
        <v>Vyplň údaj</v>
      </c>
      <c r="G126" s="34"/>
      <c r="H126" s="34"/>
      <c r="I126" s="28" t="s">
        <v>32</v>
      </c>
      <c r="J126" s="32" t="str">
        <f>E26</f>
        <v>Ing. Jacková</v>
      </c>
      <c r="K126" s="34"/>
      <c r="L126" s="56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0.32" customHeight="1">
      <c r="A127" s="34"/>
      <c r="B127" s="35"/>
      <c r="C127" s="34"/>
      <c r="D127" s="34"/>
      <c r="E127" s="34"/>
      <c r="F127" s="34"/>
      <c r="G127" s="34"/>
      <c r="H127" s="34"/>
      <c r="I127" s="34"/>
      <c r="J127" s="34"/>
      <c r="K127" s="34"/>
      <c r="L127" s="56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11" customFormat="1" ht="29.28" customHeight="1">
      <c r="A128" s="160"/>
      <c r="B128" s="161"/>
      <c r="C128" s="162" t="s">
        <v>132</v>
      </c>
      <c r="D128" s="163" t="s">
        <v>60</v>
      </c>
      <c r="E128" s="163" t="s">
        <v>56</v>
      </c>
      <c r="F128" s="163" t="s">
        <v>57</v>
      </c>
      <c r="G128" s="163" t="s">
        <v>133</v>
      </c>
      <c r="H128" s="163" t="s">
        <v>134</v>
      </c>
      <c r="I128" s="163" t="s">
        <v>135</v>
      </c>
      <c r="J128" s="164" t="s">
        <v>114</v>
      </c>
      <c r="K128" s="165" t="s">
        <v>136</v>
      </c>
      <c r="L128" s="166"/>
      <c r="M128" s="87" t="s">
        <v>1</v>
      </c>
      <c r="N128" s="88" t="s">
        <v>39</v>
      </c>
      <c r="O128" s="88" t="s">
        <v>137</v>
      </c>
      <c r="P128" s="88" t="s">
        <v>138</v>
      </c>
      <c r="Q128" s="88" t="s">
        <v>139</v>
      </c>
      <c r="R128" s="88" t="s">
        <v>140</v>
      </c>
      <c r="S128" s="88" t="s">
        <v>141</v>
      </c>
      <c r="T128" s="89" t="s">
        <v>142</v>
      </c>
      <c r="U128" s="160"/>
      <c r="V128" s="160"/>
      <c r="W128" s="160"/>
      <c r="X128" s="160"/>
      <c r="Y128" s="160"/>
      <c r="Z128" s="160"/>
      <c r="AA128" s="160"/>
      <c r="AB128" s="160"/>
      <c r="AC128" s="160"/>
      <c r="AD128" s="160"/>
      <c r="AE128" s="160"/>
    </row>
    <row r="129" s="2" customFormat="1" ht="22.8" customHeight="1">
      <c r="A129" s="34"/>
      <c r="B129" s="35"/>
      <c r="C129" s="94" t="s">
        <v>115</v>
      </c>
      <c r="D129" s="34"/>
      <c r="E129" s="34"/>
      <c r="F129" s="34"/>
      <c r="G129" s="34"/>
      <c r="H129" s="34"/>
      <c r="I129" s="34"/>
      <c r="J129" s="167">
        <f>BK129</f>
        <v>0</v>
      </c>
      <c r="K129" s="34"/>
      <c r="L129" s="35"/>
      <c r="M129" s="90"/>
      <c r="N129" s="74"/>
      <c r="O129" s="91"/>
      <c r="P129" s="168">
        <f>P130+P182</f>
        <v>0</v>
      </c>
      <c r="Q129" s="91"/>
      <c r="R129" s="168">
        <f>R130+R182</f>
        <v>818.18844499999989</v>
      </c>
      <c r="S129" s="91"/>
      <c r="T129" s="169">
        <f>T130+T182</f>
        <v>2964.8025000000002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T129" s="15" t="s">
        <v>74</v>
      </c>
      <c r="AU129" s="15" t="s">
        <v>116</v>
      </c>
      <c r="BK129" s="170">
        <f>BK130+BK182</f>
        <v>0</v>
      </c>
    </row>
    <row r="130" s="12" customFormat="1" ht="25.92" customHeight="1">
      <c r="A130" s="12"/>
      <c r="B130" s="171"/>
      <c r="C130" s="12"/>
      <c r="D130" s="172" t="s">
        <v>74</v>
      </c>
      <c r="E130" s="173" t="s">
        <v>551</v>
      </c>
      <c r="F130" s="173" t="s">
        <v>552</v>
      </c>
      <c r="G130" s="12"/>
      <c r="H130" s="12"/>
      <c r="I130" s="174"/>
      <c r="J130" s="175">
        <f>BK130</f>
        <v>0</v>
      </c>
      <c r="K130" s="12"/>
      <c r="L130" s="171"/>
      <c r="M130" s="176"/>
      <c r="N130" s="177"/>
      <c r="O130" s="177"/>
      <c r="P130" s="178">
        <f>P131+P140+P143+P145+P176+P180</f>
        <v>0</v>
      </c>
      <c r="Q130" s="177"/>
      <c r="R130" s="178">
        <f>R131+R140+R143+R145+R176+R180</f>
        <v>756.20644499999992</v>
      </c>
      <c r="S130" s="177"/>
      <c r="T130" s="179">
        <f>T131+T140+T143+T145+T176+T180</f>
        <v>2964.8025000000002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72" t="s">
        <v>82</v>
      </c>
      <c r="AT130" s="180" t="s">
        <v>74</v>
      </c>
      <c r="AU130" s="180" t="s">
        <v>75</v>
      </c>
      <c r="AY130" s="172" t="s">
        <v>145</v>
      </c>
      <c r="BK130" s="181">
        <f>BK131+BK140+BK143+BK145+BK176+BK180</f>
        <v>0</v>
      </c>
    </row>
    <row r="131" s="12" customFormat="1" ht="22.8" customHeight="1">
      <c r="A131" s="12"/>
      <c r="B131" s="171"/>
      <c r="C131" s="12"/>
      <c r="D131" s="172" t="s">
        <v>74</v>
      </c>
      <c r="E131" s="182" t="s">
        <v>553</v>
      </c>
      <c r="F131" s="182" t="s">
        <v>554</v>
      </c>
      <c r="G131" s="12"/>
      <c r="H131" s="12"/>
      <c r="I131" s="174"/>
      <c r="J131" s="183">
        <f>BK131</f>
        <v>0</v>
      </c>
      <c r="K131" s="12"/>
      <c r="L131" s="171"/>
      <c r="M131" s="176"/>
      <c r="N131" s="177"/>
      <c r="O131" s="177"/>
      <c r="P131" s="178">
        <f>SUM(P132:P139)</f>
        <v>0</v>
      </c>
      <c r="Q131" s="177"/>
      <c r="R131" s="178">
        <f>SUM(R132:R139)</f>
        <v>0</v>
      </c>
      <c r="S131" s="177"/>
      <c r="T131" s="179">
        <f>SUM(T132:T139)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72" t="s">
        <v>82</v>
      </c>
      <c r="AT131" s="180" t="s">
        <v>74</v>
      </c>
      <c r="AU131" s="180" t="s">
        <v>82</v>
      </c>
      <c r="AY131" s="172" t="s">
        <v>145</v>
      </c>
      <c r="BK131" s="181">
        <f>SUM(BK132:BK139)</f>
        <v>0</v>
      </c>
    </row>
    <row r="132" s="2" customFormat="1" ht="33" customHeight="1">
      <c r="A132" s="34"/>
      <c r="B132" s="184"/>
      <c r="C132" s="185" t="s">
        <v>82</v>
      </c>
      <c r="D132" s="185" t="s">
        <v>147</v>
      </c>
      <c r="E132" s="186" t="s">
        <v>555</v>
      </c>
      <c r="F132" s="187" t="s">
        <v>556</v>
      </c>
      <c r="G132" s="188" t="s">
        <v>150</v>
      </c>
      <c r="H132" s="189">
        <v>74.25</v>
      </c>
      <c r="I132" s="190"/>
      <c r="J132" s="191">
        <f>ROUND(I132*H132,2)</f>
        <v>0</v>
      </c>
      <c r="K132" s="192"/>
      <c r="L132" s="35"/>
      <c r="M132" s="193" t="s">
        <v>1</v>
      </c>
      <c r="N132" s="194" t="s">
        <v>41</v>
      </c>
      <c r="O132" s="78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151</v>
      </c>
      <c r="AT132" s="197" t="s">
        <v>147</v>
      </c>
      <c r="AU132" s="197" t="s">
        <v>87</v>
      </c>
      <c r="AY132" s="15" t="s">
        <v>145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87</v>
      </c>
      <c r="BK132" s="198">
        <f>ROUND(I132*H132,2)</f>
        <v>0</v>
      </c>
      <c r="BL132" s="15" t="s">
        <v>151</v>
      </c>
      <c r="BM132" s="197" t="s">
        <v>557</v>
      </c>
    </row>
    <row r="133" s="2" customFormat="1" ht="24.15" customHeight="1">
      <c r="A133" s="34"/>
      <c r="B133" s="184"/>
      <c r="C133" s="185" t="s">
        <v>87</v>
      </c>
      <c r="D133" s="185" t="s">
        <v>147</v>
      </c>
      <c r="E133" s="186" t="s">
        <v>558</v>
      </c>
      <c r="F133" s="187" t="s">
        <v>559</v>
      </c>
      <c r="G133" s="188" t="s">
        <v>150</v>
      </c>
      <c r="H133" s="189">
        <v>74.25</v>
      </c>
      <c r="I133" s="190"/>
      <c r="J133" s="191">
        <f>ROUND(I133*H133,2)</f>
        <v>0</v>
      </c>
      <c r="K133" s="192"/>
      <c r="L133" s="35"/>
      <c r="M133" s="193" t="s">
        <v>1</v>
      </c>
      <c r="N133" s="194" t="s">
        <v>41</v>
      </c>
      <c r="O133" s="78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151</v>
      </c>
      <c r="AT133" s="197" t="s">
        <v>147</v>
      </c>
      <c r="AU133" s="197" t="s">
        <v>87</v>
      </c>
      <c r="AY133" s="15" t="s">
        <v>145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87</v>
      </c>
      <c r="BK133" s="198">
        <f>ROUND(I133*H133,2)</f>
        <v>0</v>
      </c>
      <c r="BL133" s="15" t="s">
        <v>151</v>
      </c>
      <c r="BM133" s="197" t="s">
        <v>560</v>
      </c>
    </row>
    <row r="134" s="2" customFormat="1" ht="21.75" customHeight="1">
      <c r="A134" s="34"/>
      <c r="B134" s="184"/>
      <c r="C134" s="185" t="s">
        <v>156</v>
      </c>
      <c r="D134" s="185" t="s">
        <v>147</v>
      </c>
      <c r="E134" s="186" t="s">
        <v>561</v>
      </c>
      <c r="F134" s="187" t="s">
        <v>562</v>
      </c>
      <c r="G134" s="188" t="s">
        <v>150</v>
      </c>
      <c r="H134" s="189">
        <v>105</v>
      </c>
      <c r="I134" s="190"/>
      <c r="J134" s="191">
        <f>ROUND(I134*H134,2)</f>
        <v>0</v>
      </c>
      <c r="K134" s="192"/>
      <c r="L134" s="35"/>
      <c r="M134" s="193" t="s">
        <v>1</v>
      </c>
      <c r="N134" s="194" t="s">
        <v>41</v>
      </c>
      <c r="O134" s="78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151</v>
      </c>
      <c r="AT134" s="197" t="s">
        <v>147</v>
      </c>
      <c r="AU134" s="197" t="s">
        <v>87</v>
      </c>
      <c r="AY134" s="15" t="s">
        <v>145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87</v>
      </c>
      <c r="BK134" s="198">
        <f>ROUND(I134*H134,2)</f>
        <v>0</v>
      </c>
      <c r="BL134" s="15" t="s">
        <v>151</v>
      </c>
      <c r="BM134" s="197" t="s">
        <v>563</v>
      </c>
    </row>
    <row r="135" s="2" customFormat="1" ht="33" customHeight="1">
      <c r="A135" s="34"/>
      <c r="B135" s="184"/>
      <c r="C135" s="185" t="s">
        <v>151</v>
      </c>
      <c r="D135" s="185" t="s">
        <v>147</v>
      </c>
      <c r="E135" s="186" t="s">
        <v>564</v>
      </c>
      <c r="F135" s="187" t="s">
        <v>565</v>
      </c>
      <c r="G135" s="188" t="s">
        <v>566</v>
      </c>
      <c r="H135" s="189">
        <v>58.5</v>
      </c>
      <c r="I135" s="190"/>
      <c r="J135" s="191">
        <f>ROUND(I135*H135,2)</f>
        <v>0</v>
      </c>
      <c r="K135" s="192"/>
      <c r="L135" s="35"/>
      <c r="M135" s="193" t="s">
        <v>1</v>
      </c>
      <c r="N135" s="194" t="s">
        <v>41</v>
      </c>
      <c r="O135" s="78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151</v>
      </c>
      <c r="AT135" s="197" t="s">
        <v>147</v>
      </c>
      <c r="AU135" s="197" t="s">
        <v>87</v>
      </c>
      <c r="AY135" s="15" t="s">
        <v>145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87</v>
      </c>
      <c r="BK135" s="198">
        <f>ROUND(I135*H135,2)</f>
        <v>0</v>
      </c>
      <c r="BL135" s="15" t="s">
        <v>151</v>
      </c>
      <c r="BM135" s="197" t="s">
        <v>567</v>
      </c>
    </row>
    <row r="136" s="2" customFormat="1" ht="24.15" customHeight="1">
      <c r="A136" s="34"/>
      <c r="B136" s="184"/>
      <c r="C136" s="185" t="s">
        <v>163</v>
      </c>
      <c r="D136" s="185" t="s">
        <v>147</v>
      </c>
      <c r="E136" s="186" t="s">
        <v>568</v>
      </c>
      <c r="F136" s="187" t="s">
        <v>569</v>
      </c>
      <c r="G136" s="188" t="s">
        <v>566</v>
      </c>
      <c r="H136" s="189">
        <v>58.5</v>
      </c>
      <c r="I136" s="190"/>
      <c r="J136" s="191">
        <f>ROUND(I136*H136,2)</f>
        <v>0</v>
      </c>
      <c r="K136" s="192"/>
      <c r="L136" s="35"/>
      <c r="M136" s="193" t="s">
        <v>1</v>
      </c>
      <c r="N136" s="194" t="s">
        <v>41</v>
      </c>
      <c r="O136" s="78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151</v>
      </c>
      <c r="AT136" s="197" t="s">
        <v>147</v>
      </c>
      <c r="AU136" s="197" t="s">
        <v>87</v>
      </c>
      <c r="AY136" s="15" t="s">
        <v>145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87</v>
      </c>
      <c r="BK136" s="198">
        <f>ROUND(I136*H136,2)</f>
        <v>0</v>
      </c>
      <c r="BL136" s="15" t="s">
        <v>151</v>
      </c>
      <c r="BM136" s="197" t="s">
        <v>570</v>
      </c>
    </row>
    <row r="137" s="2" customFormat="1" ht="21.75" customHeight="1">
      <c r="A137" s="34"/>
      <c r="B137" s="184"/>
      <c r="C137" s="185" t="s">
        <v>167</v>
      </c>
      <c r="D137" s="185" t="s">
        <v>147</v>
      </c>
      <c r="E137" s="186" t="s">
        <v>176</v>
      </c>
      <c r="F137" s="187" t="s">
        <v>571</v>
      </c>
      <c r="G137" s="188" t="s">
        <v>150</v>
      </c>
      <c r="H137" s="189">
        <v>58.5</v>
      </c>
      <c r="I137" s="190"/>
      <c r="J137" s="191">
        <f>ROUND(I137*H137,2)</f>
        <v>0</v>
      </c>
      <c r="K137" s="192"/>
      <c r="L137" s="35"/>
      <c r="M137" s="193" t="s">
        <v>1</v>
      </c>
      <c r="N137" s="194" t="s">
        <v>41</v>
      </c>
      <c r="O137" s="78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151</v>
      </c>
      <c r="AT137" s="197" t="s">
        <v>147</v>
      </c>
      <c r="AU137" s="197" t="s">
        <v>87</v>
      </c>
      <c r="AY137" s="15" t="s">
        <v>145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87</v>
      </c>
      <c r="BK137" s="198">
        <f>ROUND(I137*H137,2)</f>
        <v>0</v>
      </c>
      <c r="BL137" s="15" t="s">
        <v>151</v>
      </c>
      <c r="BM137" s="197" t="s">
        <v>572</v>
      </c>
    </row>
    <row r="138" s="2" customFormat="1" ht="24.15" customHeight="1">
      <c r="A138" s="34"/>
      <c r="B138" s="184"/>
      <c r="C138" s="185" t="s">
        <v>171</v>
      </c>
      <c r="D138" s="185" t="s">
        <v>147</v>
      </c>
      <c r="E138" s="186" t="s">
        <v>573</v>
      </c>
      <c r="F138" s="187" t="s">
        <v>574</v>
      </c>
      <c r="G138" s="188" t="s">
        <v>150</v>
      </c>
      <c r="H138" s="189">
        <v>120.75</v>
      </c>
      <c r="I138" s="190"/>
      <c r="J138" s="191">
        <f>ROUND(I138*H138,2)</f>
        <v>0</v>
      </c>
      <c r="K138" s="192"/>
      <c r="L138" s="35"/>
      <c r="M138" s="193" t="s">
        <v>1</v>
      </c>
      <c r="N138" s="194" t="s">
        <v>41</v>
      </c>
      <c r="O138" s="78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151</v>
      </c>
      <c r="AT138" s="197" t="s">
        <v>147</v>
      </c>
      <c r="AU138" s="197" t="s">
        <v>87</v>
      </c>
      <c r="AY138" s="15" t="s">
        <v>145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87</v>
      </c>
      <c r="BK138" s="198">
        <f>ROUND(I138*H138,2)</f>
        <v>0</v>
      </c>
      <c r="BL138" s="15" t="s">
        <v>151</v>
      </c>
      <c r="BM138" s="197" t="s">
        <v>575</v>
      </c>
    </row>
    <row r="139" s="2" customFormat="1" ht="21.75" customHeight="1">
      <c r="A139" s="34"/>
      <c r="B139" s="184"/>
      <c r="C139" s="185" t="s">
        <v>175</v>
      </c>
      <c r="D139" s="185" t="s">
        <v>147</v>
      </c>
      <c r="E139" s="186" t="s">
        <v>576</v>
      </c>
      <c r="F139" s="187" t="s">
        <v>577</v>
      </c>
      <c r="G139" s="188" t="s">
        <v>150</v>
      </c>
      <c r="H139" s="189">
        <v>39</v>
      </c>
      <c r="I139" s="190"/>
      <c r="J139" s="191">
        <f>ROUND(I139*H139,2)</f>
        <v>0</v>
      </c>
      <c r="K139" s="192"/>
      <c r="L139" s="35"/>
      <c r="M139" s="193" t="s">
        <v>1</v>
      </c>
      <c r="N139" s="194" t="s">
        <v>41</v>
      </c>
      <c r="O139" s="78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151</v>
      </c>
      <c r="AT139" s="197" t="s">
        <v>147</v>
      </c>
      <c r="AU139" s="197" t="s">
        <v>87</v>
      </c>
      <c r="AY139" s="15" t="s">
        <v>145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87</v>
      </c>
      <c r="BK139" s="198">
        <f>ROUND(I139*H139,2)</f>
        <v>0</v>
      </c>
      <c r="BL139" s="15" t="s">
        <v>151</v>
      </c>
      <c r="BM139" s="197" t="s">
        <v>578</v>
      </c>
    </row>
    <row r="140" s="12" customFormat="1" ht="22.8" customHeight="1">
      <c r="A140" s="12"/>
      <c r="B140" s="171"/>
      <c r="C140" s="12"/>
      <c r="D140" s="172" t="s">
        <v>74</v>
      </c>
      <c r="E140" s="182" t="s">
        <v>579</v>
      </c>
      <c r="F140" s="182" t="s">
        <v>580</v>
      </c>
      <c r="G140" s="12"/>
      <c r="H140" s="12"/>
      <c r="I140" s="174"/>
      <c r="J140" s="183">
        <f>BK140</f>
        <v>0</v>
      </c>
      <c r="K140" s="12"/>
      <c r="L140" s="171"/>
      <c r="M140" s="176"/>
      <c r="N140" s="177"/>
      <c r="O140" s="177"/>
      <c r="P140" s="178">
        <f>SUM(P141:P142)</f>
        <v>0</v>
      </c>
      <c r="Q140" s="177"/>
      <c r="R140" s="178">
        <f>SUM(R141:R142)</f>
        <v>719.09471199999996</v>
      </c>
      <c r="S140" s="177"/>
      <c r="T140" s="179">
        <f>SUM(T141:T142)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72" t="s">
        <v>82</v>
      </c>
      <c r="AT140" s="180" t="s">
        <v>74</v>
      </c>
      <c r="AU140" s="180" t="s">
        <v>82</v>
      </c>
      <c r="AY140" s="172" t="s">
        <v>145</v>
      </c>
      <c r="BK140" s="181">
        <f>SUM(BK141:BK142)</f>
        <v>0</v>
      </c>
    </row>
    <row r="141" s="2" customFormat="1" ht="24.15" customHeight="1">
      <c r="A141" s="34"/>
      <c r="B141" s="184"/>
      <c r="C141" s="185" t="s">
        <v>179</v>
      </c>
      <c r="D141" s="185" t="s">
        <v>147</v>
      </c>
      <c r="E141" s="186" t="s">
        <v>581</v>
      </c>
      <c r="F141" s="187" t="s">
        <v>582</v>
      </c>
      <c r="G141" s="188" t="s">
        <v>150</v>
      </c>
      <c r="H141" s="189">
        <v>19.5</v>
      </c>
      <c r="I141" s="190"/>
      <c r="J141" s="191">
        <f>ROUND(I141*H141,2)</f>
        <v>0</v>
      </c>
      <c r="K141" s="192"/>
      <c r="L141" s="35"/>
      <c r="M141" s="193" t="s">
        <v>1</v>
      </c>
      <c r="N141" s="194" t="s">
        <v>41</v>
      </c>
      <c r="O141" s="78"/>
      <c r="P141" s="195">
        <f>O141*H141</f>
        <v>0</v>
      </c>
      <c r="Q141" s="195">
        <v>36.869999999999997</v>
      </c>
      <c r="R141" s="195">
        <f>Q141*H141</f>
        <v>718.96499999999992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151</v>
      </c>
      <c r="AT141" s="197" t="s">
        <v>147</v>
      </c>
      <c r="AU141" s="197" t="s">
        <v>87</v>
      </c>
      <c r="AY141" s="15" t="s">
        <v>145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87</v>
      </c>
      <c r="BK141" s="198">
        <f>ROUND(I141*H141,2)</f>
        <v>0</v>
      </c>
      <c r="BL141" s="15" t="s">
        <v>151</v>
      </c>
      <c r="BM141" s="197" t="s">
        <v>583</v>
      </c>
    </row>
    <row r="142" s="2" customFormat="1" ht="37.8" customHeight="1">
      <c r="A142" s="34"/>
      <c r="B142" s="184"/>
      <c r="C142" s="185" t="s">
        <v>184</v>
      </c>
      <c r="D142" s="185" t="s">
        <v>147</v>
      </c>
      <c r="E142" s="186" t="s">
        <v>584</v>
      </c>
      <c r="F142" s="187" t="s">
        <v>585</v>
      </c>
      <c r="G142" s="188" t="s">
        <v>150</v>
      </c>
      <c r="H142" s="189">
        <v>0.24199999999999999</v>
      </c>
      <c r="I142" s="190"/>
      <c r="J142" s="191">
        <f>ROUND(I142*H142,2)</f>
        <v>0</v>
      </c>
      <c r="K142" s="192"/>
      <c r="L142" s="35"/>
      <c r="M142" s="193" t="s">
        <v>1</v>
      </c>
      <c r="N142" s="194" t="s">
        <v>41</v>
      </c>
      <c r="O142" s="78"/>
      <c r="P142" s="195">
        <f>O142*H142</f>
        <v>0</v>
      </c>
      <c r="Q142" s="195">
        <v>0.53600000000000003</v>
      </c>
      <c r="R142" s="195">
        <f>Q142*H142</f>
        <v>0.12971199999999999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151</v>
      </c>
      <c r="AT142" s="197" t="s">
        <v>147</v>
      </c>
      <c r="AU142" s="197" t="s">
        <v>87</v>
      </c>
      <c r="AY142" s="15" t="s">
        <v>145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87</v>
      </c>
      <c r="BK142" s="198">
        <f>ROUND(I142*H142,2)</f>
        <v>0</v>
      </c>
      <c r="BL142" s="15" t="s">
        <v>151</v>
      </c>
      <c r="BM142" s="197" t="s">
        <v>586</v>
      </c>
    </row>
    <row r="143" s="12" customFormat="1" ht="22.8" customHeight="1">
      <c r="A143" s="12"/>
      <c r="B143" s="171"/>
      <c r="C143" s="12"/>
      <c r="D143" s="172" t="s">
        <v>74</v>
      </c>
      <c r="E143" s="182" t="s">
        <v>587</v>
      </c>
      <c r="F143" s="182" t="s">
        <v>588</v>
      </c>
      <c r="G143" s="12"/>
      <c r="H143" s="12"/>
      <c r="I143" s="174"/>
      <c r="J143" s="183">
        <f>BK143</f>
        <v>0</v>
      </c>
      <c r="K143" s="12"/>
      <c r="L143" s="171"/>
      <c r="M143" s="176"/>
      <c r="N143" s="177"/>
      <c r="O143" s="177"/>
      <c r="P143" s="178">
        <f>P144</f>
        <v>0</v>
      </c>
      <c r="Q143" s="177"/>
      <c r="R143" s="178">
        <f>R144</f>
        <v>0.023958</v>
      </c>
      <c r="S143" s="177"/>
      <c r="T143" s="179">
        <f>T144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72" t="s">
        <v>82</v>
      </c>
      <c r="AT143" s="180" t="s">
        <v>74</v>
      </c>
      <c r="AU143" s="180" t="s">
        <v>82</v>
      </c>
      <c r="AY143" s="172" t="s">
        <v>145</v>
      </c>
      <c r="BK143" s="181">
        <f>BK144</f>
        <v>0</v>
      </c>
    </row>
    <row r="144" s="2" customFormat="1" ht="24.15" customHeight="1">
      <c r="A144" s="34"/>
      <c r="B144" s="184"/>
      <c r="C144" s="185" t="s">
        <v>189</v>
      </c>
      <c r="D144" s="185" t="s">
        <v>147</v>
      </c>
      <c r="E144" s="186" t="s">
        <v>589</v>
      </c>
      <c r="F144" s="187" t="s">
        <v>590</v>
      </c>
      <c r="G144" s="188" t="s">
        <v>192</v>
      </c>
      <c r="H144" s="189">
        <v>0.24199999999999999</v>
      </c>
      <c r="I144" s="190"/>
      <c r="J144" s="191">
        <f>ROUND(I144*H144,2)</f>
        <v>0</v>
      </c>
      <c r="K144" s="192"/>
      <c r="L144" s="35"/>
      <c r="M144" s="193" t="s">
        <v>1</v>
      </c>
      <c r="N144" s="194" t="s">
        <v>41</v>
      </c>
      <c r="O144" s="78"/>
      <c r="P144" s="195">
        <f>O144*H144</f>
        <v>0</v>
      </c>
      <c r="Q144" s="195">
        <v>0.099000000000000005</v>
      </c>
      <c r="R144" s="195">
        <f>Q144*H144</f>
        <v>0.023958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151</v>
      </c>
      <c r="AT144" s="197" t="s">
        <v>147</v>
      </c>
      <c r="AU144" s="197" t="s">
        <v>87</v>
      </c>
      <c r="AY144" s="15" t="s">
        <v>145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87</v>
      </c>
      <c r="BK144" s="198">
        <f>ROUND(I144*H144,2)</f>
        <v>0</v>
      </c>
      <c r="BL144" s="15" t="s">
        <v>151</v>
      </c>
      <c r="BM144" s="197" t="s">
        <v>591</v>
      </c>
    </row>
    <row r="145" s="12" customFormat="1" ht="22.8" customHeight="1">
      <c r="A145" s="12"/>
      <c r="B145" s="171"/>
      <c r="C145" s="12"/>
      <c r="D145" s="172" t="s">
        <v>74</v>
      </c>
      <c r="E145" s="182" t="s">
        <v>592</v>
      </c>
      <c r="F145" s="182" t="s">
        <v>593</v>
      </c>
      <c r="G145" s="12"/>
      <c r="H145" s="12"/>
      <c r="I145" s="174"/>
      <c r="J145" s="183">
        <f>BK145</f>
        <v>0</v>
      </c>
      <c r="K145" s="12"/>
      <c r="L145" s="171"/>
      <c r="M145" s="176"/>
      <c r="N145" s="177"/>
      <c r="O145" s="177"/>
      <c r="P145" s="178">
        <f>SUM(P146:P175)</f>
        <v>0</v>
      </c>
      <c r="Q145" s="177"/>
      <c r="R145" s="178">
        <f>SUM(R146:R175)</f>
        <v>37.087775000000008</v>
      </c>
      <c r="S145" s="177"/>
      <c r="T145" s="179">
        <f>SUM(T146:T175)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72" t="s">
        <v>82</v>
      </c>
      <c r="AT145" s="180" t="s">
        <v>74</v>
      </c>
      <c r="AU145" s="180" t="s">
        <v>82</v>
      </c>
      <c r="AY145" s="172" t="s">
        <v>145</v>
      </c>
      <c r="BK145" s="181">
        <f>SUM(BK146:BK175)</f>
        <v>0</v>
      </c>
    </row>
    <row r="146" s="2" customFormat="1" ht="24.15" customHeight="1">
      <c r="A146" s="34"/>
      <c r="B146" s="184"/>
      <c r="C146" s="185" t="s">
        <v>194</v>
      </c>
      <c r="D146" s="185" t="s">
        <v>147</v>
      </c>
      <c r="E146" s="186" t="s">
        <v>594</v>
      </c>
      <c r="F146" s="187" t="s">
        <v>595</v>
      </c>
      <c r="G146" s="188" t="s">
        <v>334</v>
      </c>
      <c r="H146" s="189">
        <v>140</v>
      </c>
      <c r="I146" s="190"/>
      <c r="J146" s="191">
        <f>ROUND(I146*H146,2)</f>
        <v>0</v>
      </c>
      <c r="K146" s="192"/>
      <c r="L146" s="35"/>
      <c r="M146" s="193" t="s">
        <v>1</v>
      </c>
      <c r="N146" s="194" t="s">
        <v>41</v>
      </c>
      <c r="O146" s="78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151</v>
      </c>
      <c r="AT146" s="197" t="s">
        <v>147</v>
      </c>
      <c r="AU146" s="197" t="s">
        <v>87</v>
      </c>
      <c r="AY146" s="15" t="s">
        <v>145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87</v>
      </c>
      <c r="BK146" s="198">
        <f>ROUND(I146*H146,2)</f>
        <v>0</v>
      </c>
      <c r="BL146" s="15" t="s">
        <v>151</v>
      </c>
      <c r="BM146" s="197" t="s">
        <v>596</v>
      </c>
    </row>
    <row r="147" s="2" customFormat="1" ht="24.15" customHeight="1">
      <c r="A147" s="34"/>
      <c r="B147" s="184"/>
      <c r="C147" s="185" t="s">
        <v>198</v>
      </c>
      <c r="D147" s="185" t="s">
        <v>147</v>
      </c>
      <c r="E147" s="186" t="s">
        <v>597</v>
      </c>
      <c r="F147" s="187" t="s">
        <v>598</v>
      </c>
      <c r="G147" s="188" t="s">
        <v>334</v>
      </c>
      <c r="H147" s="189">
        <v>90</v>
      </c>
      <c r="I147" s="190"/>
      <c r="J147" s="191">
        <f>ROUND(I147*H147,2)</f>
        <v>0</v>
      </c>
      <c r="K147" s="192"/>
      <c r="L147" s="35"/>
      <c r="M147" s="193" t="s">
        <v>1</v>
      </c>
      <c r="N147" s="194" t="s">
        <v>41</v>
      </c>
      <c r="O147" s="78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151</v>
      </c>
      <c r="AT147" s="197" t="s">
        <v>147</v>
      </c>
      <c r="AU147" s="197" t="s">
        <v>87</v>
      </c>
      <c r="AY147" s="15" t="s">
        <v>145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87</v>
      </c>
      <c r="BK147" s="198">
        <f>ROUND(I147*H147,2)</f>
        <v>0</v>
      </c>
      <c r="BL147" s="15" t="s">
        <v>151</v>
      </c>
      <c r="BM147" s="197" t="s">
        <v>599</v>
      </c>
    </row>
    <row r="148" s="2" customFormat="1" ht="24.15" customHeight="1">
      <c r="A148" s="34"/>
      <c r="B148" s="184"/>
      <c r="C148" s="185" t="s">
        <v>202</v>
      </c>
      <c r="D148" s="185" t="s">
        <v>147</v>
      </c>
      <c r="E148" s="186" t="s">
        <v>600</v>
      </c>
      <c r="F148" s="187" t="s">
        <v>601</v>
      </c>
      <c r="G148" s="188" t="s">
        <v>334</v>
      </c>
      <c r="H148" s="189">
        <v>18</v>
      </c>
      <c r="I148" s="190"/>
      <c r="J148" s="191">
        <f>ROUND(I148*H148,2)</f>
        <v>0</v>
      </c>
      <c r="K148" s="192"/>
      <c r="L148" s="35"/>
      <c r="M148" s="193" t="s">
        <v>1</v>
      </c>
      <c r="N148" s="194" t="s">
        <v>41</v>
      </c>
      <c r="O148" s="78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151</v>
      </c>
      <c r="AT148" s="197" t="s">
        <v>147</v>
      </c>
      <c r="AU148" s="197" t="s">
        <v>87</v>
      </c>
      <c r="AY148" s="15" t="s">
        <v>145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87</v>
      </c>
      <c r="BK148" s="198">
        <f>ROUND(I148*H148,2)</f>
        <v>0</v>
      </c>
      <c r="BL148" s="15" t="s">
        <v>151</v>
      </c>
      <c r="BM148" s="197" t="s">
        <v>602</v>
      </c>
    </row>
    <row r="149" s="2" customFormat="1" ht="24.15" customHeight="1">
      <c r="A149" s="34"/>
      <c r="B149" s="184"/>
      <c r="C149" s="185" t="s">
        <v>207</v>
      </c>
      <c r="D149" s="185" t="s">
        <v>147</v>
      </c>
      <c r="E149" s="186" t="s">
        <v>603</v>
      </c>
      <c r="F149" s="187" t="s">
        <v>604</v>
      </c>
      <c r="G149" s="188" t="s">
        <v>605</v>
      </c>
      <c r="H149" s="189">
        <v>1</v>
      </c>
      <c r="I149" s="190"/>
      <c r="J149" s="191">
        <f>ROUND(I149*H149,2)</f>
        <v>0</v>
      </c>
      <c r="K149" s="192"/>
      <c r="L149" s="35"/>
      <c r="M149" s="193" t="s">
        <v>1</v>
      </c>
      <c r="N149" s="194" t="s">
        <v>41</v>
      </c>
      <c r="O149" s="78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151</v>
      </c>
      <c r="AT149" s="197" t="s">
        <v>147</v>
      </c>
      <c r="AU149" s="197" t="s">
        <v>87</v>
      </c>
      <c r="AY149" s="15" t="s">
        <v>145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87</v>
      </c>
      <c r="BK149" s="198">
        <f>ROUND(I149*H149,2)</f>
        <v>0</v>
      </c>
      <c r="BL149" s="15" t="s">
        <v>151</v>
      </c>
      <c r="BM149" s="197" t="s">
        <v>606</v>
      </c>
    </row>
    <row r="150" s="2" customFormat="1" ht="24.15" customHeight="1">
      <c r="A150" s="34"/>
      <c r="B150" s="184"/>
      <c r="C150" s="185" t="s">
        <v>211</v>
      </c>
      <c r="D150" s="185" t="s">
        <v>147</v>
      </c>
      <c r="E150" s="186" t="s">
        <v>607</v>
      </c>
      <c r="F150" s="187" t="s">
        <v>608</v>
      </c>
      <c r="G150" s="188" t="s">
        <v>605</v>
      </c>
      <c r="H150" s="189">
        <v>1</v>
      </c>
      <c r="I150" s="190"/>
      <c r="J150" s="191">
        <f>ROUND(I150*H150,2)</f>
        <v>0</v>
      </c>
      <c r="K150" s="192"/>
      <c r="L150" s="35"/>
      <c r="M150" s="193" t="s">
        <v>1</v>
      </c>
      <c r="N150" s="194" t="s">
        <v>41</v>
      </c>
      <c r="O150" s="78"/>
      <c r="P150" s="195">
        <f>O150*H150</f>
        <v>0</v>
      </c>
      <c r="Q150" s="195">
        <v>0.001</v>
      </c>
      <c r="R150" s="195">
        <f>Q150*H150</f>
        <v>0.001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151</v>
      </c>
      <c r="AT150" s="197" t="s">
        <v>147</v>
      </c>
      <c r="AU150" s="197" t="s">
        <v>87</v>
      </c>
      <c r="AY150" s="15" t="s">
        <v>145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87</v>
      </c>
      <c r="BK150" s="198">
        <f>ROUND(I150*H150,2)</f>
        <v>0</v>
      </c>
      <c r="BL150" s="15" t="s">
        <v>151</v>
      </c>
      <c r="BM150" s="197" t="s">
        <v>609</v>
      </c>
    </row>
    <row r="151" s="2" customFormat="1" ht="24.15" customHeight="1">
      <c r="A151" s="34"/>
      <c r="B151" s="184"/>
      <c r="C151" s="185" t="s">
        <v>215</v>
      </c>
      <c r="D151" s="185" t="s">
        <v>147</v>
      </c>
      <c r="E151" s="186" t="s">
        <v>610</v>
      </c>
      <c r="F151" s="187" t="s">
        <v>611</v>
      </c>
      <c r="G151" s="188" t="s">
        <v>605</v>
      </c>
      <c r="H151" s="189">
        <v>1</v>
      </c>
      <c r="I151" s="190"/>
      <c r="J151" s="191">
        <f>ROUND(I151*H151,2)</f>
        <v>0</v>
      </c>
      <c r="K151" s="192"/>
      <c r="L151" s="35"/>
      <c r="M151" s="193" t="s">
        <v>1</v>
      </c>
      <c r="N151" s="194" t="s">
        <v>41</v>
      </c>
      <c r="O151" s="78"/>
      <c r="P151" s="195">
        <f>O151*H151</f>
        <v>0</v>
      </c>
      <c r="Q151" s="195">
        <v>0.001</v>
      </c>
      <c r="R151" s="195">
        <f>Q151*H151</f>
        <v>0.001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151</v>
      </c>
      <c r="AT151" s="197" t="s">
        <v>147</v>
      </c>
      <c r="AU151" s="197" t="s">
        <v>87</v>
      </c>
      <c r="AY151" s="15" t="s">
        <v>145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87</v>
      </c>
      <c r="BK151" s="198">
        <f>ROUND(I151*H151,2)</f>
        <v>0</v>
      </c>
      <c r="BL151" s="15" t="s">
        <v>151</v>
      </c>
      <c r="BM151" s="197" t="s">
        <v>612</v>
      </c>
    </row>
    <row r="152" s="2" customFormat="1" ht="24.15" customHeight="1">
      <c r="A152" s="34"/>
      <c r="B152" s="184"/>
      <c r="C152" s="185" t="s">
        <v>219</v>
      </c>
      <c r="D152" s="185" t="s">
        <v>147</v>
      </c>
      <c r="E152" s="186" t="s">
        <v>613</v>
      </c>
      <c r="F152" s="187" t="s">
        <v>614</v>
      </c>
      <c r="G152" s="188" t="s">
        <v>605</v>
      </c>
      <c r="H152" s="189">
        <v>1</v>
      </c>
      <c r="I152" s="190"/>
      <c r="J152" s="191">
        <f>ROUND(I152*H152,2)</f>
        <v>0</v>
      </c>
      <c r="K152" s="192"/>
      <c r="L152" s="35"/>
      <c r="M152" s="193" t="s">
        <v>1</v>
      </c>
      <c r="N152" s="194" t="s">
        <v>41</v>
      </c>
      <c r="O152" s="78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151</v>
      </c>
      <c r="AT152" s="197" t="s">
        <v>147</v>
      </c>
      <c r="AU152" s="197" t="s">
        <v>87</v>
      </c>
      <c r="AY152" s="15" t="s">
        <v>145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87</v>
      </c>
      <c r="BK152" s="198">
        <f>ROUND(I152*H152,2)</f>
        <v>0</v>
      </c>
      <c r="BL152" s="15" t="s">
        <v>151</v>
      </c>
      <c r="BM152" s="197" t="s">
        <v>615</v>
      </c>
    </row>
    <row r="153" s="2" customFormat="1" ht="16.5" customHeight="1">
      <c r="A153" s="34"/>
      <c r="B153" s="184"/>
      <c r="C153" s="185" t="s">
        <v>223</v>
      </c>
      <c r="D153" s="185" t="s">
        <v>147</v>
      </c>
      <c r="E153" s="186" t="s">
        <v>616</v>
      </c>
      <c r="F153" s="187" t="s">
        <v>617</v>
      </c>
      <c r="G153" s="188" t="s">
        <v>605</v>
      </c>
      <c r="H153" s="189">
        <v>2</v>
      </c>
      <c r="I153" s="190"/>
      <c r="J153" s="191">
        <f>ROUND(I153*H153,2)</f>
        <v>0</v>
      </c>
      <c r="K153" s="192"/>
      <c r="L153" s="35"/>
      <c r="M153" s="193" t="s">
        <v>1</v>
      </c>
      <c r="N153" s="194" t="s">
        <v>41</v>
      </c>
      <c r="O153" s="78"/>
      <c r="P153" s="195">
        <f>O153*H153</f>
        <v>0</v>
      </c>
      <c r="Q153" s="195">
        <v>0.001</v>
      </c>
      <c r="R153" s="195">
        <f>Q153*H153</f>
        <v>0.002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151</v>
      </c>
      <c r="AT153" s="197" t="s">
        <v>147</v>
      </c>
      <c r="AU153" s="197" t="s">
        <v>87</v>
      </c>
      <c r="AY153" s="15" t="s">
        <v>145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87</v>
      </c>
      <c r="BK153" s="198">
        <f>ROUND(I153*H153,2)</f>
        <v>0</v>
      </c>
      <c r="BL153" s="15" t="s">
        <v>151</v>
      </c>
      <c r="BM153" s="197" t="s">
        <v>618</v>
      </c>
    </row>
    <row r="154" s="2" customFormat="1" ht="16.5" customHeight="1">
      <c r="A154" s="34"/>
      <c r="B154" s="184"/>
      <c r="C154" s="185" t="s">
        <v>7</v>
      </c>
      <c r="D154" s="185" t="s">
        <v>147</v>
      </c>
      <c r="E154" s="186" t="s">
        <v>619</v>
      </c>
      <c r="F154" s="187" t="s">
        <v>620</v>
      </c>
      <c r="G154" s="188" t="s">
        <v>334</v>
      </c>
      <c r="H154" s="189">
        <v>248</v>
      </c>
      <c r="I154" s="190"/>
      <c r="J154" s="191">
        <f>ROUND(I154*H154,2)</f>
        <v>0</v>
      </c>
      <c r="K154" s="192"/>
      <c r="L154" s="35"/>
      <c r="M154" s="193" t="s">
        <v>1</v>
      </c>
      <c r="N154" s="194" t="s">
        <v>41</v>
      </c>
      <c r="O154" s="78"/>
      <c r="P154" s="195">
        <f>O154*H154</f>
        <v>0</v>
      </c>
      <c r="Q154" s="195">
        <v>0</v>
      </c>
      <c r="R154" s="195">
        <f>Q154*H154</f>
        <v>0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151</v>
      </c>
      <c r="AT154" s="197" t="s">
        <v>147</v>
      </c>
      <c r="AU154" s="197" t="s">
        <v>87</v>
      </c>
      <c r="AY154" s="15" t="s">
        <v>145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87</v>
      </c>
      <c r="BK154" s="198">
        <f>ROUND(I154*H154,2)</f>
        <v>0</v>
      </c>
      <c r="BL154" s="15" t="s">
        <v>151</v>
      </c>
      <c r="BM154" s="197" t="s">
        <v>621</v>
      </c>
    </row>
    <row r="155" s="2" customFormat="1" ht="16.5" customHeight="1">
      <c r="A155" s="34"/>
      <c r="B155" s="184"/>
      <c r="C155" s="185" t="s">
        <v>230</v>
      </c>
      <c r="D155" s="185" t="s">
        <v>147</v>
      </c>
      <c r="E155" s="186" t="s">
        <v>622</v>
      </c>
      <c r="F155" s="187" t="s">
        <v>623</v>
      </c>
      <c r="G155" s="188" t="s">
        <v>334</v>
      </c>
      <c r="H155" s="189">
        <v>248</v>
      </c>
      <c r="I155" s="190"/>
      <c r="J155" s="191">
        <f>ROUND(I155*H155,2)</f>
        <v>0</v>
      </c>
      <c r="K155" s="192"/>
      <c r="L155" s="35"/>
      <c r="M155" s="193" t="s">
        <v>1</v>
      </c>
      <c r="N155" s="194" t="s">
        <v>41</v>
      </c>
      <c r="O155" s="78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151</v>
      </c>
      <c r="AT155" s="197" t="s">
        <v>147</v>
      </c>
      <c r="AU155" s="197" t="s">
        <v>87</v>
      </c>
      <c r="AY155" s="15" t="s">
        <v>145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87</v>
      </c>
      <c r="BK155" s="198">
        <f>ROUND(I155*H155,2)</f>
        <v>0</v>
      </c>
      <c r="BL155" s="15" t="s">
        <v>151</v>
      </c>
      <c r="BM155" s="197" t="s">
        <v>624</v>
      </c>
    </row>
    <row r="156" s="2" customFormat="1" ht="16.5" customHeight="1">
      <c r="A156" s="34"/>
      <c r="B156" s="184"/>
      <c r="C156" s="185" t="s">
        <v>234</v>
      </c>
      <c r="D156" s="185" t="s">
        <v>147</v>
      </c>
      <c r="E156" s="186" t="s">
        <v>625</v>
      </c>
      <c r="F156" s="187" t="s">
        <v>626</v>
      </c>
      <c r="G156" s="188" t="s">
        <v>605</v>
      </c>
      <c r="H156" s="189">
        <v>3</v>
      </c>
      <c r="I156" s="190"/>
      <c r="J156" s="191">
        <f>ROUND(I156*H156,2)</f>
        <v>0</v>
      </c>
      <c r="K156" s="192"/>
      <c r="L156" s="35"/>
      <c r="M156" s="193" t="s">
        <v>1</v>
      </c>
      <c r="N156" s="194" t="s">
        <v>41</v>
      </c>
      <c r="O156" s="78"/>
      <c r="P156" s="195">
        <f>O156*H156</f>
        <v>0</v>
      </c>
      <c r="Q156" s="195">
        <v>0.050000000000000003</v>
      </c>
      <c r="R156" s="195">
        <f>Q156*H156</f>
        <v>0.15000000000000002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151</v>
      </c>
      <c r="AT156" s="197" t="s">
        <v>147</v>
      </c>
      <c r="AU156" s="197" t="s">
        <v>87</v>
      </c>
      <c r="AY156" s="15" t="s">
        <v>145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87</v>
      </c>
      <c r="BK156" s="198">
        <f>ROUND(I156*H156,2)</f>
        <v>0</v>
      </c>
      <c r="BL156" s="15" t="s">
        <v>151</v>
      </c>
      <c r="BM156" s="197" t="s">
        <v>627</v>
      </c>
    </row>
    <row r="157" s="2" customFormat="1" ht="33" customHeight="1">
      <c r="A157" s="34"/>
      <c r="B157" s="184"/>
      <c r="C157" s="185" t="s">
        <v>238</v>
      </c>
      <c r="D157" s="185" t="s">
        <v>147</v>
      </c>
      <c r="E157" s="186" t="s">
        <v>628</v>
      </c>
      <c r="F157" s="187" t="s">
        <v>629</v>
      </c>
      <c r="G157" s="188" t="s">
        <v>605</v>
      </c>
      <c r="H157" s="189">
        <v>2</v>
      </c>
      <c r="I157" s="190"/>
      <c r="J157" s="191">
        <f>ROUND(I157*H157,2)</f>
        <v>0</v>
      </c>
      <c r="K157" s="192"/>
      <c r="L157" s="35"/>
      <c r="M157" s="193" t="s">
        <v>1</v>
      </c>
      <c r="N157" s="194" t="s">
        <v>41</v>
      </c>
      <c r="O157" s="78"/>
      <c r="P157" s="195">
        <f>O157*H157</f>
        <v>0</v>
      </c>
      <c r="Q157" s="195">
        <v>0.0080000000000000002</v>
      </c>
      <c r="R157" s="195">
        <f>Q157*H157</f>
        <v>0.016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151</v>
      </c>
      <c r="AT157" s="197" t="s">
        <v>147</v>
      </c>
      <c r="AU157" s="197" t="s">
        <v>87</v>
      </c>
      <c r="AY157" s="15" t="s">
        <v>145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87</v>
      </c>
      <c r="BK157" s="198">
        <f>ROUND(I157*H157,2)</f>
        <v>0</v>
      </c>
      <c r="BL157" s="15" t="s">
        <v>151</v>
      </c>
      <c r="BM157" s="197" t="s">
        <v>630</v>
      </c>
    </row>
    <row r="158" s="2" customFormat="1" ht="37.8" customHeight="1">
      <c r="A158" s="34"/>
      <c r="B158" s="184"/>
      <c r="C158" s="185" t="s">
        <v>242</v>
      </c>
      <c r="D158" s="185" t="s">
        <v>147</v>
      </c>
      <c r="E158" s="186" t="s">
        <v>631</v>
      </c>
      <c r="F158" s="187" t="s">
        <v>632</v>
      </c>
      <c r="G158" s="188" t="s">
        <v>334</v>
      </c>
      <c r="H158" s="189">
        <v>45</v>
      </c>
      <c r="I158" s="190"/>
      <c r="J158" s="191">
        <f>ROUND(I158*H158,2)</f>
        <v>0</v>
      </c>
      <c r="K158" s="192"/>
      <c r="L158" s="35"/>
      <c r="M158" s="193" t="s">
        <v>1</v>
      </c>
      <c r="N158" s="194" t="s">
        <v>41</v>
      </c>
      <c r="O158" s="78"/>
      <c r="P158" s="195">
        <f>O158*H158</f>
        <v>0</v>
      </c>
      <c r="Q158" s="195">
        <v>0</v>
      </c>
      <c r="R158" s="195">
        <f>Q158*H158</f>
        <v>0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151</v>
      </c>
      <c r="AT158" s="197" t="s">
        <v>147</v>
      </c>
      <c r="AU158" s="197" t="s">
        <v>87</v>
      </c>
      <c r="AY158" s="15" t="s">
        <v>145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87</v>
      </c>
      <c r="BK158" s="198">
        <f>ROUND(I158*H158,2)</f>
        <v>0</v>
      </c>
      <c r="BL158" s="15" t="s">
        <v>151</v>
      </c>
      <c r="BM158" s="197" t="s">
        <v>633</v>
      </c>
    </row>
    <row r="159" s="2" customFormat="1" ht="37.8" customHeight="1">
      <c r="A159" s="34"/>
      <c r="B159" s="184"/>
      <c r="C159" s="185" t="s">
        <v>246</v>
      </c>
      <c r="D159" s="185" t="s">
        <v>147</v>
      </c>
      <c r="E159" s="186" t="s">
        <v>634</v>
      </c>
      <c r="F159" s="187" t="s">
        <v>635</v>
      </c>
      <c r="G159" s="188" t="s">
        <v>605</v>
      </c>
      <c r="H159" s="189">
        <v>1</v>
      </c>
      <c r="I159" s="190"/>
      <c r="J159" s="191">
        <f>ROUND(I159*H159,2)</f>
        <v>0</v>
      </c>
      <c r="K159" s="192"/>
      <c r="L159" s="35"/>
      <c r="M159" s="193" t="s">
        <v>1</v>
      </c>
      <c r="N159" s="194" t="s">
        <v>41</v>
      </c>
      <c r="O159" s="78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151</v>
      </c>
      <c r="AT159" s="197" t="s">
        <v>147</v>
      </c>
      <c r="AU159" s="197" t="s">
        <v>87</v>
      </c>
      <c r="AY159" s="15" t="s">
        <v>145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87</v>
      </c>
      <c r="BK159" s="198">
        <f>ROUND(I159*H159,2)</f>
        <v>0</v>
      </c>
      <c r="BL159" s="15" t="s">
        <v>151</v>
      </c>
      <c r="BM159" s="197" t="s">
        <v>636</v>
      </c>
    </row>
    <row r="160" s="2" customFormat="1" ht="44.25" customHeight="1">
      <c r="A160" s="34"/>
      <c r="B160" s="184"/>
      <c r="C160" s="185" t="s">
        <v>250</v>
      </c>
      <c r="D160" s="185" t="s">
        <v>147</v>
      </c>
      <c r="E160" s="186" t="s">
        <v>637</v>
      </c>
      <c r="F160" s="187" t="s">
        <v>638</v>
      </c>
      <c r="G160" s="188" t="s">
        <v>605</v>
      </c>
      <c r="H160" s="189">
        <v>2</v>
      </c>
      <c r="I160" s="190"/>
      <c r="J160" s="191">
        <f>ROUND(I160*H160,2)</f>
        <v>0</v>
      </c>
      <c r="K160" s="192"/>
      <c r="L160" s="35"/>
      <c r="M160" s="193" t="s">
        <v>1</v>
      </c>
      <c r="N160" s="194" t="s">
        <v>41</v>
      </c>
      <c r="O160" s="78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151</v>
      </c>
      <c r="AT160" s="197" t="s">
        <v>147</v>
      </c>
      <c r="AU160" s="197" t="s">
        <v>87</v>
      </c>
      <c r="AY160" s="15" t="s">
        <v>145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87</v>
      </c>
      <c r="BK160" s="198">
        <f>ROUND(I160*H160,2)</f>
        <v>0</v>
      </c>
      <c r="BL160" s="15" t="s">
        <v>151</v>
      </c>
      <c r="BM160" s="197" t="s">
        <v>639</v>
      </c>
    </row>
    <row r="161" s="2" customFormat="1" ht="16.5" customHeight="1">
      <c r="A161" s="34"/>
      <c r="B161" s="184"/>
      <c r="C161" s="185" t="s">
        <v>254</v>
      </c>
      <c r="D161" s="185" t="s">
        <v>147</v>
      </c>
      <c r="E161" s="186" t="s">
        <v>640</v>
      </c>
      <c r="F161" s="187" t="s">
        <v>641</v>
      </c>
      <c r="G161" s="188" t="s">
        <v>334</v>
      </c>
      <c r="H161" s="189">
        <v>45</v>
      </c>
      <c r="I161" s="190"/>
      <c r="J161" s="191">
        <f>ROUND(I161*H161,2)</f>
        <v>0</v>
      </c>
      <c r="K161" s="192"/>
      <c r="L161" s="35"/>
      <c r="M161" s="193" t="s">
        <v>1</v>
      </c>
      <c r="N161" s="194" t="s">
        <v>41</v>
      </c>
      <c r="O161" s="78"/>
      <c r="P161" s="195">
        <f>O161*H161</f>
        <v>0</v>
      </c>
      <c r="Q161" s="195">
        <v>0</v>
      </c>
      <c r="R161" s="195">
        <f>Q161*H161</f>
        <v>0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151</v>
      </c>
      <c r="AT161" s="197" t="s">
        <v>147</v>
      </c>
      <c r="AU161" s="197" t="s">
        <v>87</v>
      </c>
      <c r="AY161" s="15" t="s">
        <v>145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87</v>
      </c>
      <c r="BK161" s="198">
        <f>ROUND(I161*H161,2)</f>
        <v>0</v>
      </c>
      <c r="BL161" s="15" t="s">
        <v>151</v>
      </c>
      <c r="BM161" s="197" t="s">
        <v>642</v>
      </c>
    </row>
    <row r="162" s="2" customFormat="1" ht="16.5" customHeight="1">
      <c r="A162" s="34"/>
      <c r="B162" s="184"/>
      <c r="C162" s="199" t="s">
        <v>259</v>
      </c>
      <c r="D162" s="199" t="s">
        <v>203</v>
      </c>
      <c r="E162" s="200" t="s">
        <v>643</v>
      </c>
      <c r="F162" s="201" t="s">
        <v>644</v>
      </c>
      <c r="G162" s="202" t="s">
        <v>605</v>
      </c>
      <c r="H162" s="203">
        <v>2</v>
      </c>
      <c r="I162" s="204"/>
      <c r="J162" s="205">
        <f>ROUND(I162*H162,2)</f>
        <v>0</v>
      </c>
      <c r="K162" s="206"/>
      <c r="L162" s="207"/>
      <c r="M162" s="208" t="s">
        <v>1</v>
      </c>
      <c r="N162" s="209" t="s">
        <v>41</v>
      </c>
      <c r="O162" s="78"/>
      <c r="P162" s="195">
        <f>O162*H162</f>
        <v>0</v>
      </c>
      <c r="Q162" s="195">
        <v>0</v>
      </c>
      <c r="R162" s="195">
        <f>Q162*H162</f>
        <v>0</v>
      </c>
      <c r="S162" s="195">
        <v>0</v>
      </c>
      <c r="T162" s="196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7" t="s">
        <v>175</v>
      </c>
      <c r="AT162" s="197" t="s">
        <v>203</v>
      </c>
      <c r="AU162" s="197" t="s">
        <v>87</v>
      </c>
      <c r="AY162" s="15" t="s">
        <v>145</v>
      </c>
      <c r="BE162" s="198">
        <f>IF(N162="základná",J162,0)</f>
        <v>0</v>
      </c>
      <c r="BF162" s="198">
        <f>IF(N162="znížená",J162,0)</f>
        <v>0</v>
      </c>
      <c r="BG162" s="198">
        <f>IF(N162="zákl. prenesená",J162,0)</f>
        <v>0</v>
      </c>
      <c r="BH162" s="198">
        <f>IF(N162="zníž. prenesená",J162,0)</f>
        <v>0</v>
      </c>
      <c r="BI162" s="198">
        <f>IF(N162="nulová",J162,0)</f>
        <v>0</v>
      </c>
      <c r="BJ162" s="15" t="s">
        <v>87</v>
      </c>
      <c r="BK162" s="198">
        <f>ROUND(I162*H162,2)</f>
        <v>0</v>
      </c>
      <c r="BL162" s="15" t="s">
        <v>151</v>
      </c>
      <c r="BM162" s="197" t="s">
        <v>645</v>
      </c>
    </row>
    <row r="163" s="2" customFormat="1" ht="16.5" customHeight="1">
      <c r="A163" s="34"/>
      <c r="B163" s="184"/>
      <c r="C163" s="199" t="s">
        <v>263</v>
      </c>
      <c r="D163" s="199" t="s">
        <v>203</v>
      </c>
      <c r="E163" s="200" t="s">
        <v>646</v>
      </c>
      <c r="F163" s="201" t="s">
        <v>647</v>
      </c>
      <c r="G163" s="202" t="s">
        <v>605</v>
      </c>
      <c r="H163" s="203">
        <v>1</v>
      </c>
      <c r="I163" s="204"/>
      <c r="J163" s="205">
        <f>ROUND(I163*H163,2)</f>
        <v>0</v>
      </c>
      <c r="K163" s="206"/>
      <c r="L163" s="207"/>
      <c r="M163" s="208" t="s">
        <v>1</v>
      </c>
      <c r="N163" s="209" t="s">
        <v>41</v>
      </c>
      <c r="O163" s="78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175</v>
      </c>
      <c r="AT163" s="197" t="s">
        <v>203</v>
      </c>
      <c r="AU163" s="197" t="s">
        <v>87</v>
      </c>
      <c r="AY163" s="15" t="s">
        <v>145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87</v>
      </c>
      <c r="BK163" s="198">
        <f>ROUND(I163*H163,2)</f>
        <v>0</v>
      </c>
      <c r="BL163" s="15" t="s">
        <v>151</v>
      </c>
      <c r="BM163" s="197" t="s">
        <v>648</v>
      </c>
    </row>
    <row r="164" s="2" customFormat="1" ht="24.15" customHeight="1">
      <c r="A164" s="34"/>
      <c r="B164" s="184"/>
      <c r="C164" s="199" t="s">
        <v>267</v>
      </c>
      <c r="D164" s="199" t="s">
        <v>203</v>
      </c>
      <c r="E164" s="200" t="s">
        <v>649</v>
      </c>
      <c r="F164" s="201" t="s">
        <v>650</v>
      </c>
      <c r="G164" s="202" t="s">
        <v>605</v>
      </c>
      <c r="H164" s="203">
        <v>8.1750000000000007</v>
      </c>
      <c r="I164" s="204"/>
      <c r="J164" s="205">
        <f>ROUND(I164*H164,2)</f>
        <v>0</v>
      </c>
      <c r="K164" s="206"/>
      <c r="L164" s="207"/>
      <c r="M164" s="208" t="s">
        <v>1</v>
      </c>
      <c r="N164" s="209" t="s">
        <v>41</v>
      </c>
      <c r="O164" s="78"/>
      <c r="P164" s="195">
        <f>O164*H164</f>
        <v>0</v>
      </c>
      <c r="Q164" s="195">
        <v>0.113</v>
      </c>
      <c r="R164" s="195">
        <f>Q164*H164</f>
        <v>0.92377500000000012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175</v>
      </c>
      <c r="AT164" s="197" t="s">
        <v>203</v>
      </c>
      <c r="AU164" s="197" t="s">
        <v>87</v>
      </c>
      <c r="AY164" s="15" t="s">
        <v>145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87</v>
      </c>
      <c r="BK164" s="198">
        <f>ROUND(I164*H164,2)</f>
        <v>0</v>
      </c>
      <c r="BL164" s="15" t="s">
        <v>151</v>
      </c>
      <c r="BM164" s="197" t="s">
        <v>651</v>
      </c>
    </row>
    <row r="165" s="2" customFormat="1" ht="16.5" customHeight="1">
      <c r="A165" s="34"/>
      <c r="B165" s="184"/>
      <c r="C165" s="199" t="s">
        <v>271</v>
      </c>
      <c r="D165" s="199" t="s">
        <v>203</v>
      </c>
      <c r="E165" s="200" t="s">
        <v>652</v>
      </c>
      <c r="F165" s="201" t="s">
        <v>653</v>
      </c>
      <c r="G165" s="202" t="s">
        <v>334</v>
      </c>
      <c r="H165" s="203">
        <v>152.59999999999999</v>
      </c>
      <c r="I165" s="204"/>
      <c r="J165" s="205">
        <f>ROUND(I165*H165,2)</f>
        <v>0</v>
      </c>
      <c r="K165" s="206"/>
      <c r="L165" s="207"/>
      <c r="M165" s="208" t="s">
        <v>1</v>
      </c>
      <c r="N165" s="209" t="s">
        <v>41</v>
      </c>
      <c r="O165" s="78"/>
      <c r="P165" s="195">
        <f>O165*H165</f>
        <v>0</v>
      </c>
      <c r="Q165" s="195">
        <v>0.153</v>
      </c>
      <c r="R165" s="195">
        <f>Q165*H165</f>
        <v>23.347799999999999</v>
      </c>
      <c r="S165" s="195">
        <v>0</v>
      </c>
      <c r="T165" s="196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7" t="s">
        <v>175</v>
      </c>
      <c r="AT165" s="197" t="s">
        <v>203</v>
      </c>
      <c r="AU165" s="197" t="s">
        <v>87</v>
      </c>
      <c r="AY165" s="15" t="s">
        <v>145</v>
      </c>
      <c r="BE165" s="198">
        <f>IF(N165="základná",J165,0)</f>
        <v>0</v>
      </c>
      <c r="BF165" s="198">
        <f>IF(N165="znížená",J165,0)</f>
        <v>0</v>
      </c>
      <c r="BG165" s="198">
        <f>IF(N165="zákl. prenesená",J165,0)</f>
        <v>0</v>
      </c>
      <c r="BH165" s="198">
        <f>IF(N165="zníž. prenesená",J165,0)</f>
        <v>0</v>
      </c>
      <c r="BI165" s="198">
        <f>IF(N165="nulová",J165,0)</f>
        <v>0</v>
      </c>
      <c r="BJ165" s="15" t="s">
        <v>87</v>
      </c>
      <c r="BK165" s="198">
        <f>ROUND(I165*H165,2)</f>
        <v>0</v>
      </c>
      <c r="BL165" s="15" t="s">
        <v>151</v>
      </c>
      <c r="BM165" s="197" t="s">
        <v>654</v>
      </c>
    </row>
    <row r="166" s="2" customFormat="1" ht="16.5" customHeight="1">
      <c r="A166" s="34"/>
      <c r="B166" s="184"/>
      <c r="C166" s="199" t="s">
        <v>275</v>
      </c>
      <c r="D166" s="199" t="s">
        <v>203</v>
      </c>
      <c r="E166" s="200" t="s">
        <v>655</v>
      </c>
      <c r="F166" s="201" t="s">
        <v>656</v>
      </c>
      <c r="G166" s="202" t="s">
        <v>334</v>
      </c>
      <c r="H166" s="203">
        <v>98.099999999999994</v>
      </c>
      <c r="I166" s="204"/>
      <c r="J166" s="205">
        <f>ROUND(I166*H166,2)</f>
        <v>0</v>
      </c>
      <c r="K166" s="206"/>
      <c r="L166" s="207"/>
      <c r="M166" s="208" t="s">
        <v>1</v>
      </c>
      <c r="N166" s="209" t="s">
        <v>41</v>
      </c>
      <c r="O166" s="78"/>
      <c r="P166" s="195">
        <f>O166*H166</f>
        <v>0</v>
      </c>
      <c r="Q166" s="195">
        <v>0.098000000000000004</v>
      </c>
      <c r="R166" s="195">
        <f>Q166*H166</f>
        <v>9.6137999999999995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175</v>
      </c>
      <c r="AT166" s="197" t="s">
        <v>203</v>
      </c>
      <c r="AU166" s="197" t="s">
        <v>87</v>
      </c>
      <c r="AY166" s="15" t="s">
        <v>145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87</v>
      </c>
      <c r="BK166" s="198">
        <f>ROUND(I166*H166,2)</f>
        <v>0</v>
      </c>
      <c r="BL166" s="15" t="s">
        <v>151</v>
      </c>
      <c r="BM166" s="197" t="s">
        <v>657</v>
      </c>
    </row>
    <row r="167" s="2" customFormat="1" ht="16.5" customHeight="1">
      <c r="A167" s="34"/>
      <c r="B167" s="184"/>
      <c r="C167" s="199" t="s">
        <v>280</v>
      </c>
      <c r="D167" s="199" t="s">
        <v>203</v>
      </c>
      <c r="E167" s="200" t="s">
        <v>658</v>
      </c>
      <c r="F167" s="201" t="s">
        <v>659</v>
      </c>
      <c r="G167" s="202" t="s">
        <v>334</v>
      </c>
      <c r="H167" s="203">
        <v>19.620000000000001</v>
      </c>
      <c r="I167" s="204"/>
      <c r="J167" s="205">
        <f>ROUND(I167*H167,2)</f>
        <v>0</v>
      </c>
      <c r="K167" s="206"/>
      <c r="L167" s="207"/>
      <c r="M167" s="208" t="s">
        <v>1</v>
      </c>
      <c r="N167" s="209" t="s">
        <v>41</v>
      </c>
      <c r="O167" s="78"/>
      <c r="P167" s="195">
        <f>O167*H167</f>
        <v>0</v>
      </c>
      <c r="Q167" s="195">
        <v>0.02</v>
      </c>
      <c r="R167" s="195">
        <f>Q167*H167</f>
        <v>0.39240000000000003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175</v>
      </c>
      <c r="AT167" s="197" t="s">
        <v>203</v>
      </c>
      <c r="AU167" s="197" t="s">
        <v>87</v>
      </c>
      <c r="AY167" s="15" t="s">
        <v>145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87</v>
      </c>
      <c r="BK167" s="198">
        <f>ROUND(I167*H167,2)</f>
        <v>0</v>
      </c>
      <c r="BL167" s="15" t="s">
        <v>151</v>
      </c>
      <c r="BM167" s="197" t="s">
        <v>660</v>
      </c>
    </row>
    <row r="168" s="2" customFormat="1" ht="16.5" customHeight="1">
      <c r="A168" s="34"/>
      <c r="B168" s="184"/>
      <c r="C168" s="199" t="s">
        <v>284</v>
      </c>
      <c r="D168" s="199" t="s">
        <v>203</v>
      </c>
      <c r="E168" s="200" t="s">
        <v>661</v>
      </c>
      <c r="F168" s="201" t="s">
        <v>662</v>
      </c>
      <c r="G168" s="202" t="s">
        <v>605</v>
      </c>
      <c r="H168" s="203">
        <v>8</v>
      </c>
      <c r="I168" s="204"/>
      <c r="J168" s="205">
        <f>ROUND(I168*H168,2)</f>
        <v>0</v>
      </c>
      <c r="K168" s="206"/>
      <c r="L168" s="207"/>
      <c r="M168" s="208" t="s">
        <v>1</v>
      </c>
      <c r="N168" s="209" t="s">
        <v>41</v>
      </c>
      <c r="O168" s="78"/>
      <c r="P168" s="195">
        <f>O168*H168</f>
        <v>0</v>
      </c>
      <c r="Q168" s="195">
        <v>0.112</v>
      </c>
      <c r="R168" s="195">
        <f>Q168*H168</f>
        <v>0.89600000000000002</v>
      </c>
      <c r="S168" s="195">
        <v>0</v>
      </c>
      <c r="T168" s="196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7" t="s">
        <v>175</v>
      </c>
      <c r="AT168" s="197" t="s">
        <v>203</v>
      </c>
      <c r="AU168" s="197" t="s">
        <v>87</v>
      </c>
      <c r="AY168" s="15" t="s">
        <v>145</v>
      </c>
      <c r="BE168" s="198">
        <f>IF(N168="základná",J168,0)</f>
        <v>0</v>
      </c>
      <c r="BF168" s="198">
        <f>IF(N168="znížená",J168,0)</f>
        <v>0</v>
      </c>
      <c r="BG168" s="198">
        <f>IF(N168="zákl. prenesená",J168,0)</f>
        <v>0</v>
      </c>
      <c r="BH168" s="198">
        <f>IF(N168="zníž. prenesená",J168,0)</f>
        <v>0</v>
      </c>
      <c r="BI168" s="198">
        <f>IF(N168="nulová",J168,0)</f>
        <v>0</v>
      </c>
      <c r="BJ168" s="15" t="s">
        <v>87</v>
      </c>
      <c r="BK168" s="198">
        <f>ROUND(I168*H168,2)</f>
        <v>0</v>
      </c>
      <c r="BL168" s="15" t="s">
        <v>151</v>
      </c>
      <c r="BM168" s="197" t="s">
        <v>663</v>
      </c>
    </row>
    <row r="169" s="2" customFormat="1" ht="16.5" customHeight="1">
      <c r="A169" s="34"/>
      <c r="B169" s="184"/>
      <c r="C169" s="199" t="s">
        <v>288</v>
      </c>
      <c r="D169" s="199" t="s">
        <v>203</v>
      </c>
      <c r="E169" s="200" t="s">
        <v>664</v>
      </c>
      <c r="F169" s="201" t="s">
        <v>665</v>
      </c>
      <c r="G169" s="202" t="s">
        <v>605</v>
      </c>
      <c r="H169" s="203">
        <v>1</v>
      </c>
      <c r="I169" s="204"/>
      <c r="J169" s="205">
        <f>ROUND(I169*H169,2)</f>
        <v>0</v>
      </c>
      <c r="K169" s="206"/>
      <c r="L169" s="207"/>
      <c r="M169" s="208" t="s">
        <v>1</v>
      </c>
      <c r="N169" s="209" t="s">
        <v>41</v>
      </c>
      <c r="O169" s="78"/>
      <c r="P169" s="195">
        <f>O169*H169</f>
        <v>0</v>
      </c>
      <c r="Q169" s="195">
        <v>0.0089999999999999993</v>
      </c>
      <c r="R169" s="195">
        <f>Q169*H169</f>
        <v>0.0089999999999999993</v>
      </c>
      <c r="S169" s="195">
        <v>0</v>
      </c>
      <c r="T169" s="196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7" t="s">
        <v>175</v>
      </c>
      <c r="AT169" s="197" t="s">
        <v>203</v>
      </c>
      <c r="AU169" s="197" t="s">
        <v>87</v>
      </c>
      <c r="AY169" s="15" t="s">
        <v>145</v>
      </c>
      <c r="BE169" s="198">
        <f>IF(N169="základná",J169,0)</f>
        <v>0</v>
      </c>
      <c r="BF169" s="198">
        <f>IF(N169="znížená",J169,0)</f>
        <v>0</v>
      </c>
      <c r="BG169" s="198">
        <f>IF(N169="zákl. prenesená",J169,0)</f>
        <v>0</v>
      </c>
      <c r="BH169" s="198">
        <f>IF(N169="zníž. prenesená",J169,0)</f>
        <v>0</v>
      </c>
      <c r="BI169" s="198">
        <f>IF(N169="nulová",J169,0)</f>
        <v>0</v>
      </c>
      <c r="BJ169" s="15" t="s">
        <v>87</v>
      </c>
      <c r="BK169" s="198">
        <f>ROUND(I169*H169,2)</f>
        <v>0</v>
      </c>
      <c r="BL169" s="15" t="s">
        <v>151</v>
      </c>
      <c r="BM169" s="197" t="s">
        <v>666</v>
      </c>
    </row>
    <row r="170" s="2" customFormat="1" ht="33" customHeight="1">
      <c r="A170" s="34"/>
      <c r="B170" s="184"/>
      <c r="C170" s="199" t="s">
        <v>293</v>
      </c>
      <c r="D170" s="199" t="s">
        <v>203</v>
      </c>
      <c r="E170" s="200" t="s">
        <v>667</v>
      </c>
      <c r="F170" s="201" t="s">
        <v>668</v>
      </c>
      <c r="G170" s="202" t="s">
        <v>605</v>
      </c>
      <c r="H170" s="203">
        <v>1</v>
      </c>
      <c r="I170" s="204"/>
      <c r="J170" s="205">
        <f>ROUND(I170*H170,2)</f>
        <v>0</v>
      </c>
      <c r="K170" s="206"/>
      <c r="L170" s="207"/>
      <c r="M170" s="208" t="s">
        <v>1</v>
      </c>
      <c r="N170" s="209" t="s">
        <v>41</v>
      </c>
      <c r="O170" s="78"/>
      <c r="P170" s="195">
        <f>O170*H170</f>
        <v>0</v>
      </c>
      <c r="Q170" s="195">
        <v>0.0060000000000000001</v>
      </c>
      <c r="R170" s="195">
        <f>Q170*H170</f>
        <v>0.0060000000000000001</v>
      </c>
      <c r="S170" s="195">
        <v>0</v>
      </c>
      <c r="T170" s="196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7" t="s">
        <v>175</v>
      </c>
      <c r="AT170" s="197" t="s">
        <v>203</v>
      </c>
      <c r="AU170" s="197" t="s">
        <v>87</v>
      </c>
      <c r="AY170" s="15" t="s">
        <v>145</v>
      </c>
      <c r="BE170" s="198">
        <f>IF(N170="základná",J170,0)</f>
        <v>0</v>
      </c>
      <c r="BF170" s="198">
        <f>IF(N170="znížená",J170,0)</f>
        <v>0</v>
      </c>
      <c r="BG170" s="198">
        <f>IF(N170="zákl. prenesená",J170,0)</f>
        <v>0</v>
      </c>
      <c r="BH170" s="198">
        <f>IF(N170="zníž. prenesená",J170,0)</f>
        <v>0</v>
      </c>
      <c r="BI170" s="198">
        <f>IF(N170="nulová",J170,0)</f>
        <v>0</v>
      </c>
      <c r="BJ170" s="15" t="s">
        <v>87</v>
      </c>
      <c r="BK170" s="198">
        <f>ROUND(I170*H170,2)</f>
        <v>0</v>
      </c>
      <c r="BL170" s="15" t="s">
        <v>151</v>
      </c>
      <c r="BM170" s="197" t="s">
        <v>669</v>
      </c>
    </row>
    <row r="171" s="2" customFormat="1" ht="16.5" customHeight="1">
      <c r="A171" s="34"/>
      <c r="B171" s="184"/>
      <c r="C171" s="199" t="s">
        <v>298</v>
      </c>
      <c r="D171" s="199" t="s">
        <v>203</v>
      </c>
      <c r="E171" s="200" t="s">
        <v>670</v>
      </c>
      <c r="F171" s="201" t="s">
        <v>671</v>
      </c>
      <c r="G171" s="202" t="s">
        <v>605</v>
      </c>
      <c r="H171" s="203">
        <v>1</v>
      </c>
      <c r="I171" s="204"/>
      <c r="J171" s="205">
        <f>ROUND(I171*H171,2)</f>
        <v>0</v>
      </c>
      <c r="K171" s="206"/>
      <c r="L171" s="207"/>
      <c r="M171" s="208" t="s">
        <v>1</v>
      </c>
      <c r="N171" s="209" t="s">
        <v>41</v>
      </c>
      <c r="O171" s="78"/>
      <c r="P171" s="195">
        <f>O171*H171</f>
        <v>0</v>
      </c>
      <c r="Q171" s="195">
        <v>0.059999999999999998</v>
      </c>
      <c r="R171" s="195">
        <f>Q171*H171</f>
        <v>0.059999999999999998</v>
      </c>
      <c r="S171" s="195">
        <v>0</v>
      </c>
      <c r="T171" s="196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7" t="s">
        <v>175</v>
      </c>
      <c r="AT171" s="197" t="s">
        <v>203</v>
      </c>
      <c r="AU171" s="197" t="s">
        <v>87</v>
      </c>
      <c r="AY171" s="15" t="s">
        <v>145</v>
      </c>
      <c r="BE171" s="198">
        <f>IF(N171="základná",J171,0)</f>
        <v>0</v>
      </c>
      <c r="BF171" s="198">
        <f>IF(N171="znížená",J171,0)</f>
        <v>0</v>
      </c>
      <c r="BG171" s="198">
        <f>IF(N171="zákl. prenesená",J171,0)</f>
        <v>0</v>
      </c>
      <c r="BH171" s="198">
        <f>IF(N171="zníž. prenesená",J171,0)</f>
        <v>0</v>
      </c>
      <c r="BI171" s="198">
        <f>IF(N171="nulová",J171,0)</f>
        <v>0</v>
      </c>
      <c r="BJ171" s="15" t="s">
        <v>87</v>
      </c>
      <c r="BK171" s="198">
        <f>ROUND(I171*H171,2)</f>
        <v>0</v>
      </c>
      <c r="BL171" s="15" t="s">
        <v>151</v>
      </c>
      <c r="BM171" s="197" t="s">
        <v>672</v>
      </c>
    </row>
    <row r="172" s="2" customFormat="1" ht="24.15" customHeight="1">
      <c r="A172" s="34"/>
      <c r="B172" s="184"/>
      <c r="C172" s="199" t="s">
        <v>302</v>
      </c>
      <c r="D172" s="199" t="s">
        <v>203</v>
      </c>
      <c r="E172" s="200" t="s">
        <v>673</v>
      </c>
      <c r="F172" s="201" t="s">
        <v>674</v>
      </c>
      <c r="G172" s="202" t="s">
        <v>675</v>
      </c>
      <c r="H172" s="203">
        <v>1</v>
      </c>
      <c r="I172" s="204"/>
      <c r="J172" s="205">
        <f>ROUND(I172*H172,2)</f>
        <v>0</v>
      </c>
      <c r="K172" s="206"/>
      <c r="L172" s="207"/>
      <c r="M172" s="208" t="s">
        <v>1</v>
      </c>
      <c r="N172" s="209" t="s">
        <v>41</v>
      </c>
      <c r="O172" s="78"/>
      <c r="P172" s="195">
        <f>O172*H172</f>
        <v>0</v>
      </c>
      <c r="Q172" s="195">
        <v>1.2</v>
      </c>
      <c r="R172" s="195">
        <f>Q172*H172</f>
        <v>1.2</v>
      </c>
      <c r="S172" s="195">
        <v>0</v>
      </c>
      <c r="T172" s="196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7" t="s">
        <v>175</v>
      </c>
      <c r="AT172" s="197" t="s">
        <v>203</v>
      </c>
      <c r="AU172" s="197" t="s">
        <v>87</v>
      </c>
      <c r="AY172" s="15" t="s">
        <v>145</v>
      </c>
      <c r="BE172" s="198">
        <f>IF(N172="základná",J172,0)</f>
        <v>0</v>
      </c>
      <c r="BF172" s="198">
        <f>IF(N172="znížená",J172,0)</f>
        <v>0</v>
      </c>
      <c r="BG172" s="198">
        <f>IF(N172="zákl. prenesená",J172,0)</f>
        <v>0</v>
      </c>
      <c r="BH172" s="198">
        <f>IF(N172="zníž. prenesená",J172,0)</f>
        <v>0</v>
      </c>
      <c r="BI172" s="198">
        <f>IF(N172="nulová",J172,0)</f>
        <v>0</v>
      </c>
      <c r="BJ172" s="15" t="s">
        <v>87</v>
      </c>
      <c r="BK172" s="198">
        <f>ROUND(I172*H172,2)</f>
        <v>0</v>
      </c>
      <c r="BL172" s="15" t="s">
        <v>151</v>
      </c>
      <c r="BM172" s="197" t="s">
        <v>676</v>
      </c>
    </row>
    <row r="173" s="2" customFormat="1" ht="16.5" customHeight="1">
      <c r="A173" s="34"/>
      <c r="B173" s="184"/>
      <c r="C173" s="199" t="s">
        <v>306</v>
      </c>
      <c r="D173" s="199" t="s">
        <v>203</v>
      </c>
      <c r="E173" s="200" t="s">
        <v>677</v>
      </c>
      <c r="F173" s="201" t="s">
        <v>678</v>
      </c>
      <c r="G173" s="202" t="s">
        <v>675</v>
      </c>
      <c r="H173" s="203">
        <v>1</v>
      </c>
      <c r="I173" s="204"/>
      <c r="J173" s="205">
        <f>ROUND(I173*H173,2)</f>
        <v>0</v>
      </c>
      <c r="K173" s="206"/>
      <c r="L173" s="207"/>
      <c r="M173" s="208" t="s">
        <v>1</v>
      </c>
      <c r="N173" s="209" t="s">
        <v>41</v>
      </c>
      <c r="O173" s="78"/>
      <c r="P173" s="195">
        <f>O173*H173</f>
        <v>0</v>
      </c>
      <c r="Q173" s="195">
        <v>0.044999999999999998</v>
      </c>
      <c r="R173" s="195">
        <f>Q173*H173</f>
        <v>0.044999999999999998</v>
      </c>
      <c r="S173" s="195">
        <v>0</v>
      </c>
      <c r="T173" s="196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7" t="s">
        <v>175</v>
      </c>
      <c r="AT173" s="197" t="s">
        <v>203</v>
      </c>
      <c r="AU173" s="197" t="s">
        <v>87</v>
      </c>
      <c r="AY173" s="15" t="s">
        <v>145</v>
      </c>
      <c r="BE173" s="198">
        <f>IF(N173="základná",J173,0)</f>
        <v>0</v>
      </c>
      <c r="BF173" s="198">
        <f>IF(N173="znížená",J173,0)</f>
        <v>0</v>
      </c>
      <c r="BG173" s="198">
        <f>IF(N173="zákl. prenesená",J173,0)</f>
        <v>0</v>
      </c>
      <c r="BH173" s="198">
        <f>IF(N173="zníž. prenesená",J173,0)</f>
        <v>0</v>
      </c>
      <c r="BI173" s="198">
        <f>IF(N173="nulová",J173,0)</f>
        <v>0</v>
      </c>
      <c r="BJ173" s="15" t="s">
        <v>87</v>
      </c>
      <c r="BK173" s="198">
        <f>ROUND(I173*H173,2)</f>
        <v>0</v>
      </c>
      <c r="BL173" s="15" t="s">
        <v>151</v>
      </c>
      <c r="BM173" s="197" t="s">
        <v>679</v>
      </c>
    </row>
    <row r="174" s="2" customFormat="1" ht="21.75" customHeight="1">
      <c r="A174" s="34"/>
      <c r="B174" s="184"/>
      <c r="C174" s="199" t="s">
        <v>311</v>
      </c>
      <c r="D174" s="199" t="s">
        <v>203</v>
      </c>
      <c r="E174" s="200" t="s">
        <v>680</v>
      </c>
      <c r="F174" s="201" t="s">
        <v>681</v>
      </c>
      <c r="G174" s="202" t="s">
        <v>605</v>
      </c>
      <c r="H174" s="203">
        <v>1</v>
      </c>
      <c r="I174" s="204"/>
      <c r="J174" s="205">
        <f>ROUND(I174*H174,2)</f>
        <v>0</v>
      </c>
      <c r="K174" s="206"/>
      <c r="L174" s="207"/>
      <c r="M174" s="208" t="s">
        <v>1</v>
      </c>
      <c r="N174" s="209" t="s">
        <v>41</v>
      </c>
      <c r="O174" s="78"/>
      <c r="P174" s="195">
        <f>O174*H174</f>
        <v>0</v>
      </c>
      <c r="Q174" s="195">
        <v>0.21199999999999999</v>
      </c>
      <c r="R174" s="195">
        <f>Q174*H174</f>
        <v>0.21199999999999999</v>
      </c>
      <c r="S174" s="195">
        <v>0</v>
      </c>
      <c r="T174" s="196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7" t="s">
        <v>175</v>
      </c>
      <c r="AT174" s="197" t="s">
        <v>203</v>
      </c>
      <c r="AU174" s="197" t="s">
        <v>87</v>
      </c>
      <c r="AY174" s="15" t="s">
        <v>145</v>
      </c>
      <c r="BE174" s="198">
        <f>IF(N174="základná",J174,0)</f>
        <v>0</v>
      </c>
      <c r="BF174" s="198">
        <f>IF(N174="znížená",J174,0)</f>
        <v>0</v>
      </c>
      <c r="BG174" s="198">
        <f>IF(N174="zákl. prenesená",J174,0)</f>
        <v>0</v>
      </c>
      <c r="BH174" s="198">
        <f>IF(N174="zníž. prenesená",J174,0)</f>
        <v>0</v>
      </c>
      <c r="BI174" s="198">
        <f>IF(N174="nulová",J174,0)</f>
        <v>0</v>
      </c>
      <c r="BJ174" s="15" t="s">
        <v>87</v>
      </c>
      <c r="BK174" s="198">
        <f>ROUND(I174*H174,2)</f>
        <v>0</v>
      </c>
      <c r="BL174" s="15" t="s">
        <v>151</v>
      </c>
      <c r="BM174" s="197" t="s">
        <v>682</v>
      </c>
    </row>
    <row r="175" s="2" customFormat="1" ht="24.15" customHeight="1">
      <c r="A175" s="34"/>
      <c r="B175" s="184"/>
      <c r="C175" s="199" t="s">
        <v>315</v>
      </c>
      <c r="D175" s="199" t="s">
        <v>203</v>
      </c>
      <c r="E175" s="200" t="s">
        <v>683</v>
      </c>
      <c r="F175" s="201" t="s">
        <v>684</v>
      </c>
      <c r="G175" s="202" t="s">
        <v>605</v>
      </c>
      <c r="H175" s="203">
        <v>1</v>
      </c>
      <c r="I175" s="204"/>
      <c r="J175" s="205">
        <f>ROUND(I175*H175,2)</f>
        <v>0</v>
      </c>
      <c r="K175" s="206"/>
      <c r="L175" s="207"/>
      <c r="M175" s="208" t="s">
        <v>1</v>
      </c>
      <c r="N175" s="209" t="s">
        <v>41</v>
      </c>
      <c r="O175" s="78"/>
      <c r="P175" s="195">
        <f>O175*H175</f>
        <v>0</v>
      </c>
      <c r="Q175" s="195">
        <v>0.21199999999999999</v>
      </c>
      <c r="R175" s="195">
        <f>Q175*H175</f>
        <v>0.21199999999999999</v>
      </c>
      <c r="S175" s="195">
        <v>0</v>
      </c>
      <c r="T175" s="196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7" t="s">
        <v>175</v>
      </c>
      <c r="AT175" s="197" t="s">
        <v>203</v>
      </c>
      <c r="AU175" s="197" t="s">
        <v>87</v>
      </c>
      <c r="AY175" s="15" t="s">
        <v>145</v>
      </c>
      <c r="BE175" s="198">
        <f>IF(N175="základná",J175,0)</f>
        <v>0</v>
      </c>
      <c r="BF175" s="198">
        <f>IF(N175="znížená",J175,0)</f>
        <v>0</v>
      </c>
      <c r="BG175" s="198">
        <f>IF(N175="zákl. prenesená",J175,0)</f>
        <v>0</v>
      </c>
      <c r="BH175" s="198">
        <f>IF(N175="zníž. prenesená",J175,0)</f>
        <v>0</v>
      </c>
      <c r="BI175" s="198">
        <f>IF(N175="nulová",J175,0)</f>
        <v>0</v>
      </c>
      <c r="BJ175" s="15" t="s">
        <v>87</v>
      </c>
      <c r="BK175" s="198">
        <f>ROUND(I175*H175,2)</f>
        <v>0</v>
      </c>
      <c r="BL175" s="15" t="s">
        <v>151</v>
      </c>
      <c r="BM175" s="197" t="s">
        <v>685</v>
      </c>
    </row>
    <row r="176" s="12" customFormat="1" ht="22.8" customHeight="1">
      <c r="A176" s="12"/>
      <c r="B176" s="171"/>
      <c r="C176" s="12"/>
      <c r="D176" s="172" t="s">
        <v>74</v>
      </c>
      <c r="E176" s="182" t="s">
        <v>686</v>
      </c>
      <c r="F176" s="182" t="s">
        <v>687</v>
      </c>
      <c r="G176" s="12"/>
      <c r="H176" s="12"/>
      <c r="I176" s="174"/>
      <c r="J176" s="183">
        <f>BK176</f>
        <v>0</v>
      </c>
      <c r="K176" s="12"/>
      <c r="L176" s="171"/>
      <c r="M176" s="176"/>
      <c r="N176" s="177"/>
      <c r="O176" s="177"/>
      <c r="P176" s="178">
        <f>SUM(P177:P179)</f>
        <v>0</v>
      </c>
      <c r="Q176" s="177"/>
      <c r="R176" s="178">
        <f>SUM(R177:R179)</f>
        <v>0</v>
      </c>
      <c r="S176" s="177"/>
      <c r="T176" s="179">
        <f>SUM(T177:T179)</f>
        <v>2964.8025000000002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172" t="s">
        <v>82</v>
      </c>
      <c r="AT176" s="180" t="s">
        <v>74</v>
      </c>
      <c r="AU176" s="180" t="s">
        <v>82</v>
      </c>
      <c r="AY176" s="172" t="s">
        <v>145</v>
      </c>
      <c r="BK176" s="181">
        <f>SUM(BK177:BK179)</f>
        <v>0</v>
      </c>
    </row>
    <row r="177" s="2" customFormat="1" ht="24.15" customHeight="1">
      <c r="A177" s="34"/>
      <c r="B177" s="184"/>
      <c r="C177" s="185" t="s">
        <v>319</v>
      </c>
      <c r="D177" s="185" t="s">
        <v>147</v>
      </c>
      <c r="E177" s="186" t="s">
        <v>688</v>
      </c>
      <c r="F177" s="187" t="s">
        <v>689</v>
      </c>
      <c r="G177" s="188" t="s">
        <v>192</v>
      </c>
      <c r="H177" s="189">
        <v>181.5</v>
      </c>
      <c r="I177" s="190"/>
      <c r="J177" s="191">
        <f>ROUND(I177*H177,2)</f>
        <v>0</v>
      </c>
      <c r="K177" s="192"/>
      <c r="L177" s="35"/>
      <c r="M177" s="193" t="s">
        <v>1</v>
      </c>
      <c r="N177" s="194" t="s">
        <v>41</v>
      </c>
      <c r="O177" s="78"/>
      <c r="P177" s="195">
        <f>O177*H177</f>
        <v>0</v>
      </c>
      <c r="Q177" s="195">
        <v>0</v>
      </c>
      <c r="R177" s="195">
        <f>Q177*H177</f>
        <v>0</v>
      </c>
      <c r="S177" s="195">
        <v>16.335000000000001</v>
      </c>
      <c r="T177" s="196">
        <f>S177*H177</f>
        <v>2964.8025000000002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7" t="s">
        <v>151</v>
      </c>
      <c r="AT177" s="197" t="s">
        <v>147</v>
      </c>
      <c r="AU177" s="197" t="s">
        <v>87</v>
      </c>
      <c r="AY177" s="15" t="s">
        <v>145</v>
      </c>
      <c r="BE177" s="198">
        <f>IF(N177="základná",J177,0)</f>
        <v>0</v>
      </c>
      <c r="BF177" s="198">
        <f>IF(N177="znížená",J177,0)</f>
        <v>0</v>
      </c>
      <c r="BG177" s="198">
        <f>IF(N177="zákl. prenesená",J177,0)</f>
        <v>0</v>
      </c>
      <c r="BH177" s="198">
        <f>IF(N177="zníž. prenesená",J177,0)</f>
        <v>0</v>
      </c>
      <c r="BI177" s="198">
        <f>IF(N177="nulová",J177,0)</f>
        <v>0</v>
      </c>
      <c r="BJ177" s="15" t="s">
        <v>87</v>
      </c>
      <c r="BK177" s="198">
        <f>ROUND(I177*H177,2)</f>
        <v>0</v>
      </c>
      <c r="BL177" s="15" t="s">
        <v>151</v>
      </c>
      <c r="BM177" s="197" t="s">
        <v>690</v>
      </c>
    </row>
    <row r="178" s="2" customFormat="1" ht="21.75" customHeight="1">
      <c r="A178" s="34"/>
      <c r="B178" s="184"/>
      <c r="C178" s="185" t="s">
        <v>323</v>
      </c>
      <c r="D178" s="185" t="s">
        <v>147</v>
      </c>
      <c r="E178" s="186" t="s">
        <v>691</v>
      </c>
      <c r="F178" s="187" t="s">
        <v>692</v>
      </c>
      <c r="G178" s="188" t="s">
        <v>182</v>
      </c>
      <c r="H178" s="189">
        <v>29.942</v>
      </c>
      <c r="I178" s="190"/>
      <c r="J178" s="191">
        <f>ROUND(I178*H178,2)</f>
        <v>0</v>
      </c>
      <c r="K178" s="192"/>
      <c r="L178" s="35"/>
      <c r="M178" s="193" t="s">
        <v>1</v>
      </c>
      <c r="N178" s="194" t="s">
        <v>41</v>
      </c>
      <c r="O178" s="78"/>
      <c r="P178" s="195">
        <f>O178*H178</f>
        <v>0</v>
      </c>
      <c r="Q178" s="195">
        <v>0</v>
      </c>
      <c r="R178" s="195">
        <f>Q178*H178</f>
        <v>0</v>
      </c>
      <c r="S178" s="195">
        <v>0</v>
      </c>
      <c r="T178" s="196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7" t="s">
        <v>151</v>
      </c>
      <c r="AT178" s="197" t="s">
        <v>147</v>
      </c>
      <c r="AU178" s="197" t="s">
        <v>87</v>
      </c>
      <c r="AY178" s="15" t="s">
        <v>145</v>
      </c>
      <c r="BE178" s="198">
        <f>IF(N178="základná",J178,0)</f>
        <v>0</v>
      </c>
      <c r="BF178" s="198">
        <f>IF(N178="znížená",J178,0)</f>
        <v>0</v>
      </c>
      <c r="BG178" s="198">
        <f>IF(N178="zákl. prenesená",J178,0)</f>
        <v>0</v>
      </c>
      <c r="BH178" s="198">
        <f>IF(N178="zníž. prenesená",J178,0)</f>
        <v>0</v>
      </c>
      <c r="BI178" s="198">
        <f>IF(N178="nulová",J178,0)</f>
        <v>0</v>
      </c>
      <c r="BJ178" s="15" t="s">
        <v>87</v>
      </c>
      <c r="BK178" s="198">
        <f>ROUND(I178*H178,2)</f>
        <v>0</v>
      </c>
      <c r="BL178" s="15" t="s">
        <v>151</v>
      </c>
      <c r="BM178" s="197" t="s">
        <v>693</v>
      </c>
    </row>
    <row r="179" s="2" customFormat="1" ht="37.8" customHeight="1">
      <c r="A179" s="34"/>
      <c r="B179" s="184"/>
      <c r="C179" s="185" t="s">
        <v>327</v>
      </c>
      <c r="D179" s="185" t="s">
        <v>147</v>
      </c>
      <c r="E179" s="186" t="s">
        <v>694</v>
      </c>
      <c r="F179" s="187" t="s">
        <v>695</v>
      </c>
      <c r="G179" s="188" t="s">
        <v>182</v>
      </c>
      <c r="H179" s="189">
        <v>29.942</v>
      </c>
      <c r="I179" s="190"/>
      <c r="J179" s="191">
        <f>ROUND(I179*H179,2)</f>
        <v>0</v>
      </c>
      <c r="K179" s="192"/>
      <c r="L179" s="35"/>
      <c r="M179" s="193" t="s">
        <v>1</v>
      </c>
      <c r="N179" s="194" t="s">
        <v>41</v>
      </c>
      <c r="O179" s="78"/>
      <c r="P179" s="195">
        <f>O179*H179</f>
        <v>0</v>
      </c>
      <c r="Q179" s="195">
        <v>0</v>
      </c>
      <c r="R179" s="195">
        <f>Q179*H179</f>
        <v>0</v>
      </c>
      <c r="S179" s="195">
        <v>0</v>
      </c>
      <c r="T179" s="196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7" t="s">
        <v>151</v>
      </c>
      <c r="AT179" s="197" t="s">
        <v>147</v>
      </c>
      <c r="AU179" s="197" t="s">
        <v>87</v>
      </c>
      <c r="AY179" s="15" t="s">
        <v>145</v>
      </c>
      <c r="BE179" s="198">
        <f>IF(N179="základná",J179,0)</f>
        <v>0</v>
      </c>
      <c r="BF179" s="198">
        <f>IF(N179="znížená",J179,0)</f>
        <v>0</v>
      </c>
      <c r="BG179" s="198">
        <f>IF(N179="zákl. prenesená",J179,0)</f>
        <v>0</v>
      </c>
      <c r="BH179" s="198">
        <f>IF(N179="zníž. prenesená",J179,0)</f>
        <v>0</v>
      </c>
      <c r="BI179" s="198">
        <f>IF(N179="nulová",J179,0)</f>
        <v>0</v>
      </c>
      <c r="BJ179" s="15" t="s">
        <v>87</v>
      </c>
      <c r="BK179" s="198">
        <f>ROUND(I179*H179,2)</f>
        <v>0</v>
      </c>
      <c r="BL179" s="15" t="s">
        <v>151</v>
      </c>
      <c r="BM179" s="197" t="s">
        <v>696</v>
      </c>
    </row>
    <row r="180" s="12" customFormat="1" ht="22.8" customHeight="1">
      <c r="A180" s="12"/>
      <c r="B180" s="171"/>
      <c r="C180" s="12"/>
      <c r="D180" s="172" t="s">
        <v>74</v>
      </c>
      <c r="E180" s="182" t="s">
        <v>697</v>
      </c>
      <c r="F180" s="182" t="s">
        <v>698</v>
      </c>
      <c r="G180" s="12"/>
      <c r="H180" s="12"/>
      <c r="I180" s="174"/>
      <c r="J180" s="183">
        <f>BK180</f>
        <v>0</v>
      </c>
      <c r="K180" s="12"/>
      <c r="L180" s="171"/>
      <c r="M180" s="176"/>
      <c r="N180" s="177"/>
      <c r="O180" s="177"/>
      <c r="P180" s="178">
        <f>P181</f>
        <v>0</v>
      </c>
      <c r="Q180" s="177"/>
      <c r="R180" s="178">
        <f>R181</f>
        <v>0</v>
      </c>
      <c r="S180" s="177"/>
      <c r="T180" s="179">
        <f>T181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172" t="s">
        <v>82</v>
      </c>
      <c r="AT180" s="180" t="s">
        <v>74</v>
      </c>
      <c r="AU180" s="180" t="s">
        <v>82</v>
      </c>
      <c r="AY180" s="172" t="s">
        <v>145</v>
      </c>
      <c r="BK180" s="181">
        <f>BK181</f>
        <v>0</v>
      </c>
    </row>
    <row r="181" s="2" customFormat="1" ht="33" customHeight="1">
      <c r="A181" s="34"/>
      <c r="B181" s="184"/>
      <c r="C181" s="185" t="s">
        <v>331</v>
      </c>
      <c r="D181" s="185" t="s">
        <v>147</v>
      </c>
      <c r="E181" s="186" t="s">
        <v>699</v>
      </c>
      <c r="F181" s="187" t="s">
        <v>700</v>
      </c>
      <c r="G181" s="188" t="s">
        <v>182</v>
      </c>
      <c r="H181" s="189">
        <v>46.613999999999997</v>
      </c>
      <c r="I181" s="190"/>
      <c r="J181" s="191">
        <f>ROUND(I181*H181,2)</f>
        <v>0</v>
      </c>
      <c r="K181" s="192"/>
      <c r="L181" s="35"/>
      <c r="M181" s="193" t="s">
        <v>1</v>
      </c>
      <c r="N181" s="194" t="s">
        <v>41</v>
      </c>
      <c r="O181" s="78"/>
      <c r="P181" s="195">
        <f>O181*H181</f>
        <v>0</v>
      </c>
      <c r="Q181" s="195">
        <v>0</v>
      </c>
      <c r="R181" s="195">
        <f>Q181*H181</f>
        <v>0</v>
      </c>
      <c r="S181" s="195">
        <v>0</v>
      </c>
      <c r="T181" s="196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7" t="s">
        <v>151</v>
      </c>
      <c r="AT181" s="197" t="s">
        <v>147</v>
      </c>
      <c r="AU181" s="197" t="s">
        <v>87</v>
      </c>
      <c r="AY181" s="15" t="s">
        <v>145</v>
      </c>
      <c r="BE181" s="198">
        <f>IF(N181="základná",J181,0)</f>
        <v>0</v>
      </c>
      <c r="BF181" s="198">
        <f>IF(N181="znížená",J181,0)</f>
        <v>0</v>
      </c>
      <c r="BG181" s="198">
        <f>IF(N181="zákl. prenesená",J181,0)</f>
        <v>0</v>
      </c>
      <c r="BH181" s="198">
        <f>IF(N181="zníž. prenesená",J181,0)</f>
        <v>0</v>
      </c>
      <c r="BI181" s="198">
        <f>IF(N181="nulová",J181,0)</f>
        <v>0</v>
      </c>
      <c r="BJ181" s="15" t="s">
        <v>87</v>
      </c>
      <c r="BK181" s="198">
        <f>ROUND(I181*H181,2)</f>
        <v>0</v>
      </c>
      <c r="BL181" s="15" t="s">
        <v>151</v>
      </c>
      <c r="BM181" s="197" t="s">
        <v>701</v>
      </c>
    </row>
    <row r="182" s="12" customFormat="1" ht="25.92" customHeight="1">
      <c r="A182" s="12"/>
      <c r="B182" s="171"/>
      <c r="C182" s="12"/>
      <c r="D182" s="172" t="s">
        <v>74</v>
      </c>
      <c r="E182" s="173" t="s">
        <v>702</v>
      </c>
      <c r="F182" s="173" t="s">
        <v>703</v>
      </c>
      <c r="G182" s="12"/>
      <c r="H182" s="12"/>
      <c r="I182" s="174"/>
      <c r="J182" s="175">
        <f>BK182</f>
        <v>0</v>
      </c>
      <c r="K182" s="12"/>
      <c r="L182" s="171"/>
      <c r="M182" s="176"/>
      <c r="N182" s="177"/>
      <c r="O182" s="177"/>
      <c r="P182" s="178">
        <f>P183</f>
        <v>0</v>
      </c>
      <c r="Q182" s="177"/>
      <c r="R182" s="178">
        <f>R183</f>
        <v>61.981999999999992</v>
      </c>
      <c r="S182" s="177"/>
      <c r="T182" s="179">
        <f>T183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72" t="s">
        <v>87</v>
      </c>
      <c r="AT182" s="180" t="s">
        <v>74</v>
      </c>
      <c r="AU182" s="180" t="s">
        <v>75</v>
      </c>
      <c r="AY182" s="172" t="s">
        <v>145</v>
      </c>
      <c r="BK182" s="181">
        <f>BK183</f>
        <v>0</v>
      </c>
    </row>
    <row r="183" s="12" customFormat="1" ht="22.8" customHeight="1">
      <c r="A183" s="12"/>
      <c r="B183" s="171"/>
      <c r="C183" s="12"/>
      <c r="D183" s="172" t="s">
        <v>74</v>
      </c>
      <c r="E183" s="182" t="s">
        <v>704</v>
      </c>
      <c r="F183" s="182" t="s">
        <v>705</v>
      </c>
      <c r="G183" s="12"/>
      <c r="H183" s="12"/>
      <c r="I183" s="174"/>
      <c r="J183" s="183">
        <f>BK183</f>
        <v>0</v>
      </c>
      <c r="K183" s="12"/>
      <c r="L183" s="171"/>
      <c r="M183" s="176"/>
      <c r="N183" s="177"/>
      <c r="O183" s="177"/>
      <c r="P183" s="178">
        <f>SUM(P184:P186)</f>
        <v>0</v>
      </c>
      <c r="Q183" s="177"/>
      <c r="R183" s="178">
        <f>SUM(R184:R186)</f>
        <v>61.981999999999992</v>
      </c>
      <c r="S183" s="177"/>
      <c r="T183" s="179">
        <f>SUM(T184:T186)</f>
        <v>0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172" t="s">
        <v>87</v>
      </c>
      <c r="AT183" s="180" t="s">
        <v>74</v>
      </c>
      <c r="AU183" s="180" t="s">
        <v>82</v>
      </c>
      <c r="AY183" s="172" t="s">
        <v>145</v>
      </c>
      <c r="BK183" s="181">
        <f>SUM(BK184:BK186)</f>
        <v>0</v>
      </c>
    </row>
    <row r="184" s="2" customFormat="1" ht="33" customHeight="1">
      <c r="A184" s="34"/>
      <c r="B184" s="184"/>
      <c r="C184" s="185" t="s">
        <v>336</v>
      </c>
      <c r="D184" s="185" t="s">
        <v>147</v>
      </c>
      <c r="E184" s="186" t="s">
        <v>706</v>
      </c>
      <c r="F184" s="187" t="s">
        <v>707</v>
      </c>
      <c r="G184" s="188" t="s">
        <v>334</v>
      </c>
      <c r="H184" s="189">
        <v>150</v>
      </c>
      <c r="I184" s="190"/>
      <c r="J184" s="191">
        <f>ROUND(I184*H184,2)</f>
        <v>0</v>
      </c>
      <c r="K184" s="192"/>
      <c r="L184" s="35"/>
      <c r="M184" s="193" t="s">
        <v>1</v>
      </c>
      <c r="N184" s="194" t="s">
        <v>41</v>
      </c>
      <c r="O184" s="78"/>
      <c r="P184" s="195">
        <f>O184*H184</f>
        <v>0</v>
      </c>
      <c r="Q184" s="195">
        <v>0.41299999999999998</v>
      </c>
      <c r="R184" s="195">
        <f>Q184*H184</f>
        <v>61.949999999999996</v>
      </c>
      <c r="S184" s="195">
        <v>0</v>
      </c>
      <c r="T184" s="196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7" t="s">
        <v>211</v>
      </c>
      <c r="AT184" s="197" t="s">
        <v>147</v>
      </c>
      <c r="AU184" s="197" t="s">
        <v>87</v>
      </c>
      <c r="AY184" s="15" t="s">
        <v>145</v>
      </c>
      <c r="BE184" s="198">
        <f>IF(N184="základná",J184,0)</f>
        <v>0</v>
      </c>
      <c r="BF184" s="198">
        <f>IF(N184="znížená",J184,0)</f>
        <v>0</v>
      </c>
      <c r="BG184" s="198">
        <f>IF(N184="zákl. prenesená",J184,0)</f>
        <v>0</v>
      </c>
      <c r="BH184" s="198">
        <f>IF(N184="zníž. prenesená",J184,0)</f>
        <v>0</v>
      </c>
      <c r="BI184" s="198">
        <f>IF(N184="nulová",J184,0)</f>
        <v>0</v>
      </c>
      <c r="BJ184" s="15" t="s">
        <v>87</v>
      </c>
      <c r="BK184" s="198">
        <f>ROUND(I184*H184,2)</f>
        <v>0</v>
      </c>
      <c r="BL184" s="15" t="s">
        <v>211</v>
      </c>
      <c r="BM184" s="197" t="s">
        <v>708</v>
      </c>
    </row>
    <row r="185" s="2" customFormat="1" ht="24.15" customHeight="1">
      <c r="A185" s="34"/>
      <c r="B185" s="184"/>
      <c r="C185" s="185" t="s">
        <v>340</v>
      </c>
      <c r="D185" s="185" t="s">
        <v>147</v>
      </c>
      <c r="E185" s="186" t="s">
        <v>709</v>
      </c>
      <c r="F185" s="187" t="s">
        <v>710</v>
      </c>
      <c r="G185" s="188" t="s">
        <v>334</v>
      </c>
      <c r="H185" s="189">
        <v>8</v>
      </c>
      <c r="I185" s="190"/>
      <c r="J185" s="191">
        <f>ROUND(I185*H185,2)</f>
        <v>0</v>
      </c>
      <c r="K185" s="192"/>
      <c r="L185" s="35"/>
      <c r="M185" s="193" t="s">
        <v>1</v>
      </c>
      <c r="N185" s="194" t="s">
        <v>41</v>
      </c>
      <c r="O185" s="78"/>
      <c r="P185" s="195">
        <f>O185*H185</f>
        <v>0</v>
      </c>
      <c r="Q185" s="195">
        <v>0.0040000000000000001</v>
      </c>
      <c r="R185" s="195">
        <f>Q185*H185</f>
        <v>0.032000000000000001</v>
      </c>
      <c r="S185" s="195">
        <v>0</v>
      </c>
      <c r="T185" s="196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197" t="s">
        <v>211</v>
      </c>
      <c r="AT185" s="197" t="s">
        <v>147</v>
      </c>
      <c r="AU185" s="197" t="s">
        <v>87</v>
      </c>
      <c r="AY185" s="15" t="s">
        <v>145</v>
      </c>
      <c r="BE185" s="198">
        <f>IF(N185="základná",J185,0)</f>
        <v>0</v>
      </c>
      <c r="BF185" s="198">
        <f>IF(N185="znížená",J185,0)</f>
        <v>0</v>
      </c>
      <c r="BG185" s="198">
        <f>IF(N185="zákl. prenesená",J185,0)</f>
        <v>0</v>
      </c>
      <c r="BH185" s="198">
        <f>IF(N185="zníž. prenesená",J185,0)</f>
        <v>0</v>
      </c>
      <c r="BI185" s="198">
        <f>IF(N185="nulová",J185,0)</f>
        <v>0</v>
      </c>
      <c r="BJ185" s="15" t="s">
        <v>87</v>
      </c>
      <c r="BK185" s="198">
        <f>ROUND(I185*H185,2)</f>
        <v>0</v>
      </c>
      <c r="BL185" s="15" t="s">
        <v>211</v>
      </c>
      <c r="BM185" s="197" t="s">
        <v>711</v>
      </c>
    </row>
    <row r="186" s="2" customFormat="1" ht="24.15" customHeight="1">
      <c r="A186" s="34"/>
      <c r="B186" s="184"/>
      <c r="C186" s="185" t="s">
        <v>344</v>
      </c>
      <c r="D186" s="185" t="s">
        <v>147</v>
      </c>
      <c r="E186" s="186" t="s">
        <v>712</v>
      </c>
      <c r="F186" s="187" t="s">
        <v>713</v>
      </c>
      <c r="G186" s="188" t="s">
        <v>182</v>
      </c>
      <c r="H186" s="189">
        <v>0.41599999999999998</v>
      </c>
      <c r="I186" s="190"/>
      <c r="J186" s="191">
        <f>ROUND(I186*H186,2)</f>
        <v>0</v>
      </c>
      <c r="K186" s="192"/>
      <c r="L186" s="35"/>
      <c r="M186" s="215" t="s">
        <v>1</v>
      </c>
      <c r="N186" s="216" t="s">
        <v>41</v>
      </c>
      <c r="O186" s="212"/>
      <c r="P186" s="213">
        <f>O186*H186</f>
        <v>0</v>
      </c>
      <c r="Q186" s="213">
        <v>0</v>
      </c>
      <c r="R186" s="213">
        <f>Q186*H186</f>
        <v>0</v>
      </c>
      <c r="S186" s="213">
        <v>0</v>
      </c>
      <c r="T186" s="214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7" t="s">
        <v>211</v>
      </c>
      <c r="AT186" s="197" t="s">
        <v>147</v>
      </c>
      <c r="AU186" s="197" t="s">
        <v>87</v>
      </c>
      <c r="AY186" s="15" t="s">
        <v>145</v>
      </c>
      <c r="BE186" s="198">
        <f>IF(N186="základná",J186,0)</f>
        <v>0</v>
      </c>
      <c r="BF186" s="198">
        <f>IF(N186="znížená",J186,0)</f>
        <v>0</v>
      </c>
      <c r="BG186" s="198">
        <f>IF(N186="zákl. prenesená",J186,0)</f>
        <v>0</v>
      </c>
      <c r="BH186" s="198">
        <f>IF(N186="zníž. prenesená",J186,0)</f>
        <v>0</v>
      </c>
      <c r="BI186" s="198">
        <f>IF(N186="nulová",J186,0)</f>
        <v>0</v>
      </c>
      <c r="BJ186" s="15" t="s">
        <v>87</v>
      </c>
      <c r="BK186" s="198">
        <f>ROUND(I186*H186,2)</f>
        <v>0</v>
      </c>
      <c r="BL186" s="15" t="s">
        <v>211</v>
      </c>
      <c r="BM186" s="197" t="s">
        <v>714</v>
      </c>
    </row>
    <row r="187" s="2" customFormat="1" ht="6.96" customHeight="1">
      <c r="A187" s="34"/>
      <c r="B187" s="61"/>
      <c r="C187" s="62"/>
      <c r="D187" s="62"/>
      <c r="E187" s="62"/>
      <c r="F187" s="62"/>
      <c r="G187" s="62"/>
      <c r="H187" s="62"/>
      <c r="I187" s="62"/>
      <c r="J187" s="62"/>
      <c r="K187" s="62"/>
      <c r="L187" s="35"/>
      <c r="M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</row>
  </sheetData>
  <autoFilter ref="C128:K186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7:H117"/>
    <mergeCell ref="E119:H119"/>
    <mergeCell ref="E121:H12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107</v>
      </c>
      <c r="L4" s="18"/>
      <c r="M4" s="129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0" t="str">
        <f>'Rekapitulácia stavby'!K6</f>
        <v>Prístavba a stavebné úpravy kravína K 174 - Partizánska Lupča</v>
      </c>
      <c r="F7" s="28"/>
      <c r="G7" s="28"/>
      <c r="H7" s="28"/>
      <c r="L7" s="18"/>
    </row>
    <row r="8" s="1" customFormat="1" ht="12" customHeight="1">
      <c r="B8" s="18"/>
      <c r="D8" s="28" t="s">
        <v>108</v>
      </c>
      <c r="L8" s="18"/>
    </row>
    <row r="9" s="2" customFormat="1" ht="16.5" customHeight="1">
      <c r="A9" s="34"/>
      <c r="B9" s="35"/>
      <c r="C9" s="34"/>
      <c r="D9" s="34"/>
      <c r="E9" s="130" t="s">
        <v>109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110</v>
      </c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8" t="s">
        <v>715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17</v>
      </c>
      <c r="E13" s="34"/>
      <c r="F13" s="23" t="s">
        <v>1</v>
      </c>
      <c r="G13" s="34"/>
      <c r="H13" s="34"/>
      <c r="I13" s="28" t="s">
        <v>18</v>
      </c>
      <c r="J13" s="23" t="s">
        <v>1</v>
      </c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19</v>
      </c>
      <c r="E14" s="34"/>
      <c r="F14" s="23" t="s">
        <v>20</v>
      </c>
      <c r="G14" s="34"/>
      <c r="H14" s="34"/>
      <c r="I14" s="28" t="s">
        <v>21</v>
      </c>
      <c r="J14" s="70" t="str">
        <f>'Rekapitulácia stavby'!AN8</f>
        <v>29. 4. 2022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23</v>
      </c>
      <c r="E16" s="34"/>
      <c r="F16" s="34"/>
      <c r="G16" s="34"/>
      <c r="H16" s="34"/>
      <c r="I16" s="28" t="s">
        <v>24</v>
      </c>
      <c r="J16" s="23" t="s">
        <v>1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25</v>
      </c>
      <c r="F17" s="34"/>
      <c r="G17" s="34"/>
      <c r="H17" s="34"/>
      <c r="I17" s="28" t="s">
        <v>26</v>
      </c>
      <c r="J17" s="23" t="s">
        <v>1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27</v>
      </c>
      <c r="E19" s="34"/>
      <c r="F19" s="34"/>
      <c r="G19" s="34"/>
      <c r="H19" s="34"/>
      <c r="I19" s="28" t="s">
        <v>24</v>
      </c>
      <c r="J19" s="29" t="str">
        <f>'Rekapitulácia stavby'!AN13</f>
        <v>Vyplň údaj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26</v>
      </c>
      <c r="J20" s="29" t="str">
        <f>'Rekapitulácia stavby'!AN14</f>
        <v>Vyplň údaj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29</v>
      </c>
      <c r="E22" s="34"/>
      <c r="F22" s="34"/>
      <c r="G22" s="34"/>
      <c r="H22" s="34"/>
      <c r="I22" s="28" t="s">
        <v>24</v>
      </c>
      <c r="J22" s="23" t="s">
        <v>1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">
        <v>30</v>
      </c>
      <c r="F23" s="34"/>
      <c r="G23" s="34"/>
      <c r="H23" s="34"/>
      <c r="I23" s="28" t="s">
        <v>26</v>
      </c>
      <c r="J23" s="23" t="s">
        <v>1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32</v>
      </c>
      <c r="E25" s="34"/>
      <c r="F25" s="34"/>
      <c r="G25" s="34"/>
      <c r="H25" s="34"/>
      <c r="I25" s="28" t="s">
        <v>24</v>
      </c>
      <c r="J25" s="23" t="s">
        <v>1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">
        <v>33</v>
      </c>
      <c r="F26" s="34"/>
      <c r="G26" s="34"/>
      <c r="H26" s="34"/>
      <c r="I26" s="28" t="s">
        <v>26</v>
      </c>
      <c r="J26" s="23" t="s">
        <v>1</v>
      </c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34</v>
      </c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31"/>
      <c r="B29" s="132"/>
      <c r="C29" s="131"/>
      <c r="D29" s="131"/>
      <c r="E29" s="32" t="s">
        <v>1</v>
      </c>
      <c r="F29" s="32"/>
      <c r="G29" s="32"/>
      <c r="H29" s="32"/>
      <c r="I29" s="131"/>
      <c r="J29" s="131"/>
      <c r="K29" s="131"/>
      <c r="L29" s="133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4" t="s">
        <v>35</v>
      </c>
      <c r="E32" s="34"/>
      <c r="F32" s="34"/>
      <c r="G32" s="34"/>
      <c r="H32" s="34"/>
      <c r="I32" s="34"/>
      <c r="J32" s="97">
        <f>ROUND(J122, 2)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91"/>
      <c r="E33" s="91"/>
      <c r="F33" s="91"/>
      <c r="G33" s="91"/>
      <c r="H33" s="91"/>
      <c r="I33" s="91"/>
      <c r="J33" s="91"/>
      <c r="K33" s="91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37</v>
      </c>
      <c r="G34" s="34"/>
      <c r="H34" s="34"/>
      <c r="I34" s="39" t="s">
        <v>36</v>
      </c>
      <c r="J34" s="39" t="s">
        <v>38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5" t="s">
        <v>39</v>
      </c>
      <c r="E35" s="41" t="s">
        <v>40</v>
      </c>
      <c r="F35" s="136">
        <f>ROUND((SUM(BE122:BE219)),  2)</f>
        <v>0</v>
      </c>
      <c r="G35" s="137"/>
      <c r="H35" s="137"/>
      <c r="I35" s="138">
        <v>0.20000000000000001</v>
      </c>
      <c r="J35" s="136">
        <f>ROUND(((SUM(BE122:BE219))*I35),  2)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41" t="s">
        <v>41</v>
      </c>
      <c r="F36" s="136">
        <f>ROUND((SUM(BF122:BF219)),  2)</f>
        <v>0</v>
      </c>
      <c r="G36" s="137"/>
      <c r="H36" s="137"/>
      <c r="I36" s="138">
        <v>0.20000000000000001</v>
      </c>
      <c r="J36" s="136">
        <f>ROUND(((SUM(BF122:BF219))*I36),  2)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9">
        <f>ROUND((SUM(BG122:BG219)),  2)</f>
        <v>0</v>
      </c>
      <c r="G37" s="34"/>
      <c r="H37" s="34"/>
      <c r="I37" s="140">
        <v>0.20000000000000001</v>
      </c>
      <c r="J37" s="139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43</v>
      </c>
      <c r="F38" s="139">
        <f>ROUND((SUM(BH122:BH219)),  2)</f>
        <v>0</v>
      </c>
      <c r="G38" s="34"/>
      <c r="H38" s="34"/>
      <c r="I38" s="140">
        <v>0.20000000000000001</v>
      </c>
      <c r="J38" s="139">
        <f>0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41" t="s">
        <v>44</v>
      </c>
      <c r="F39" s="136">
        <f>ROUND((SUM(BI122:BI219)),  2)</f>
        <v>0</v>
      </c>
      <c r="G39" s="137"/>
      <c r="H39" s="137"/>
      <c r="I39" s="138">
        <v>0</v>
      </c>
      <c r="J39" s="136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41"/>
      <c r="D41" s="142" t="s">
        <v>45</v>
      </c>
      <c r="E41" s="82"/>
      <c r="F41" s="82"/>
      <c r="G41" s="143" t="s">
        <v>46</v>
      </c>
      <c r="H41" s="144" t="s">
        <v>47</v>
      </c>
      <c r="I41" s="82"/>
      <c r="J41" s="145">
        <f>SUM(J32:J39)</f>
        <v>0</v>
      </c>
      <c r="K41" s="146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48</v>
      </c>
      <c r="E50" s="58"/>
      <c r="F50" s="58"/>
      <c r="G50" s="57" t="s">
        <v>49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50</v>
      </c>
      <c r="E61" s="37"/>
      <c r="F61" s="147" t="s">
        <v>51</v>
      </c>
      <c r="G61" s="59" t="s">
        <v>50</v>
      </c>
      <c r="H61" s="37"/>
      <c r="I61" s="37"/>
      <c r="J61" s="148" t="s">
        <v>51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52</v>
      </c>
      <c r="E65" s="60"/>
      <c r="F65" s="60"/>
      <c r="G65" s="57" t="s">
        <v>53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50</v>
      </c>
      <c r="E76" s="37"/>
      <c r="F76" s="147" t="s">
        <v>51</v>
      </c>
      <c r="G76" s="59" t="s">
        <v>50</v>
      </c>
      <c r="H76" s="37"/>
      <c r="I76" s="37"/>
      <c r="J76" s="148" t="s">
        <v>51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112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0" t="str">
        <f>E7</f>
        <v>Prístavba a stavebné úpravy kravína K 174 - Partizánska Lupča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108</v>
      </c>
      <c r="L86" s="18"/>
    </row>
    <row r="87" s="2" customFormat="1" ht="16.5" customHeight="1">
      <c r="A87" s="34"/>
      <c r="B87" s="35"/>
      <c r="C87" s="34"/>
      <c r="D87" s="34"/>
      <c r="E87" s="130" t="s">
        <v>109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110</v>
      </c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8" t="str">
        <f>E11</f>
        <v>SO 01.2 - Elektroinštalácia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19</v>
      </c>
      <c r="D91" s="34"/>
      <c r="E91" s="34"/>
      <c r="F91" s="23" t="str">
        <f>F14</f>
        <v>Hospodársky dvor Partizánska Lupča</v>
      </c>
      <c r="G91" s="34"/>
      <c r="H91" s="34"/>
      <c r="I91" s="28" t="s">
        <v>21</v>
      </c>
      <c r="J91" s="70" t="str">
        <f>IF(J14="","",J14)</f>
        <v>29. 4. 2022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5.15" customHeight="1">
      <c r="A93" s="34"/>
      <c r="B93" s="35"/>
      <c r="C93" s="28" t="s">
        <v>23</v>
      </c>
      <c r="D93" s="34"/>
      <c r="E93" s="34"/>
      <c r="F93" s="23" t="str">
        <f>E17</f>
        <v xml:space="preserve"> </v>
      </c>
      <c r="G93" s="34"/>
      <c r="H93" s="34"/>
      <c r="I93" s="28" t="s">
        <v>29</v>
      </c>
      <c r="J93" s="32" t="str">
        <f>E23</f>
        <v>AGROKONTAKT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27</v>
      </c>
      <c r="D94" s="34"/>
      <c r="E94" s="34"/>
      <c r="F94" s="23" t="str">
        <f>IF(E20="","",E20)</f>
        <v>Vyplň údaj</v>
      </c>
      <c r="G94" s="34"/>
      <c r="H94" s="34"/>
      <c r="I94" s="28" t="s">
        <v>32</v>
      </c>
      <c r="J94" s="32" t="str">
        <f>E26</f>
        <v>Ing. Jacková</v>
      </c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49" t="s">
        <v>113</v>
      </c>
      <c r="D96" s="141"/>
      <c r="E96" s="141"/>
      <c r="F96" s="141"/>
      <c r="G96" s="141"/>
      <c r="H96" s="141"/>
      <c r="I96" s="141"/>
      <c r="J96" s="150" t="s">
        <v>114</v>
      </c>
      <c r="K96" s="141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51" t="s">
        <v>115</v>
      </c>
      <c r="D98" s="34"/>
      <c r="E98" s="34"/>
      <c r="F98" s="34"/>
      <c r="G98" s="34"/>
      <c r="H98" s="34"/>
      <c r="I98" s="34"/>
      <c r="J98" s="97">
        <f>J122</f>
        <v>0</v>
      </c>
      <c r="K98" s="3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116</v>
      </c>
    </row>
    <row r="99" s="9" customFormat="1" ht="24.96" customHeight="1">
      <c r="A99" s="9"/>
      <c r="B99" s="152"/>
      <c r="C99" s="9"/>
      <c r="D99" s="153" t="s">
        <v>716</v>
      </c>
      <c r="E99" s="154"/>
      <c r="F99" s="154"/>
      <c r="G99" s="154"/>
      <c r="H99" s="154"/>
      <c r="I99" s="154"/>
      <c r="J99" s="155">
        <f>J123</f>
        <v>0</v>
      </c>
      <c r="K99" s="9"/>
      <c r="L99" s="152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2"/>
      <c r="C100" s="9"/>
      <c r="D100" s="153" t="s">
        <v>717</v>
      </c>
      <c r="E100" s="154"/>
      <c r="F100" s="154"/>
      <c r="G100" s="154"/>
      <c r="H100" s="154"/>
      <c r="I100" s="154"/>
      <c r="J100" s="155">
        <f>J214</f>
        <v>0</v>
      </c>
      <c r="K100" s="9"/>
      <c r="L100" s="152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34"/>
      <c r="J101" s="34"/>
      <c r="K101" s="34"/>
      <c r="L101" s="56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61"/>
      <c r="C102" s="62"/>
      <c r="D102" s="62"/>
      <c r="E102" s="62"/>
      <c r="F102" s="62"/>
      <c r="G102" s="62"/>
      <c r="H102" s="62"/>
      <c r="I102" s="62"/>
      <c r="J102" s="62"/>
      <c r="K102" s="62"/>
      <c r="L102" s="56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63"/>
      <c r="C106" s="64"/>
      <c r="D106" s="64"/>
      <c r="E106" s="64"/>
      <c r="F106" s="64"/>
      <c r="G106" s="64"/>
      <c r="H106" s="64"/>
      <c r="I106" s="64"/>
      <c r="J106" s="64"/>
      <c r="K106" s="64"/>
      <c r="L106" s="56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131</v>
      </c>
      <c r="D107" s="34"/>
      <c r="E107" s="34"/>
      <c r="F107" s="34"/>
      <c r="G107" s="34"/>
      <c r="H107" s="34"/>
      <c r="I107" s="34"/>
      <c r="J107" s="34"/>
      <c r="K107" s="34"/>
      <c r="L107" s="56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34"/>
      <c r="J108" s="34"/>
      <c r="K108" s="34"/>
      <c r="L108" s="56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15</v>
      </c>
      <c r="D109" s="34"/>
      <c r="E109" s="34"/>
      <c r="F109" s="34"/>
      <c r="G109" s="34"/>
      <c r="H109" s="34"/>
      <c r="I109" s="34"/>
      <c r="J109" s="34"/>
      <c r="K109" s="34"/>
      <c r="L109" s="56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6.5" customHeight="1">
      <c r="A110" s="34"/>
      <c r="B110" s="35"/>
      <c r="C110" s="34"/>
      <c r="D110" s="34"/>
      <c r="E110" s="130" t="str">
        <f>E7</f>
        <v>Prístavba a stavebné úpravy kravína K 174 - Partizánska Lupča</v>
      </c>
      <c r="F110" s="28"/>
      <c r="G110" s="28"/>
      <c r="H110" s="28"/>
      <c r="I110" s="34"/>
      <c r="J110" s="34"/>
      <c r="K110" s="34"/>
      <c r="L110" s="56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1" customFormat="1" ht="12" customHeight="1">
      <c r="B111" s="18"/>
      <c r="C111" s="28" t="s">
        <v>108</v>
      </c>
      <c r="L111" s="18"/>
    </row>
    <row r="112" s="2" customFormat="1" ht="16.5" customHeight="1">
      <c r="A112" s="34"/>
      <c r="B112" s="35"/>
      <c r="C112" s="34"/>
      <c r="D112" s="34"/>
      <c r="E112" s="130" t="s">
        <v>109</v>
      </c>
      <c r="F112" s="34"/>
      <c r="G112" s="34"/>
      <c r="H112" s="34"/>
      <c r="I112" s="34"/>
      <c r="J112" s="34"/>
      <c r="K112" s="34"/>
      <c r="L112" s="56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2" customHeight="1">
      <c r="A113" s="34"/>
      <c r="B113" s="35"/>
      <c r="C113" s="28" t="s">
        <v>110</v>
      </c>
      <c r="D113" s="34"/>
      <c r="E113" s="34"/>
      <c r="F113" s="34"/>
      <c r="G113" s="34"/>
      <c r="H113" s="34"/>
      <c r="I113" s="34"/>
      <c r="J113" s="34"/>
      <c r="K113" s="3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6.5" customHeight="1">
      <c r="A114" s="34"/>
      <c r="B114" s="35"/>
      <c r="C114" s="34"/>
      <c r="D114" s="34"/>
      <c r="E114" s="68" t="str">
        <f>E11</f>
        <v>SO 01.2 - Elektroinštalácia</v>
      </c>
      <c r="F114" s="34"/>
      <c r="G114" s="34"/>
      <c r="H114" s="34"/>
      <c r="I114" s="34"/>
      <c r="J114" s="34"/>
      <c r="K114" s="34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34"/>
      <c r="J115" s="34"/>
      <c r="K115" s="34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2" customHeight="1">
      <c r="A116" s="34"/>
      <c r="B116" s="35"/>
      <c r="C116" s="28" t="s">
        <v>19</v>
      </c>
      <c r="D116" s="34"/>
      <c r="E116" s="34"/>
      <c r="F116" s="23" t="str">
        <f>F14</f>
        <v>Hospodársky dvor Partizánska Lupča</v>
      </c>
      <c r="G116" s="34"/>
      <c r="H116" s="34"/>
      <c r="I116" s="28" t="s">
        <v>21</v>
      </c>
      <c r="J116" s="70" t="str">
        <f>IF(J14="","",J14)</f>
        <v>29. 4. 2022</v>
      </c>
      <c r="K116" s="34"/>
      <c r="L116" s="56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6.96" customHeight="1">
      <c r="A117" s="34"/>
      <c r="B117" s="35"/>
      <c r="C117" s="34"/>
      <c r="D117" s="34"/>
      <c r="E117" s="34"/>
      <c r="F117" s="34"/>
      <c r="G117" s="34"/>
      <c r="H117" s="34"/>
      <c r="I117" s="34"/>
      <c r="J117" s="34"/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23</v>
      </c>
      <c r="D118" s="34"/>
      <c r="E118" s="34"/>
      <c r="F118" s="23" t="str">
        <f>E17</f>
        <v xml:space="preserve"> </v>
      </c>
      <c r="G118" s="34"/>
      <c r="H118" s="34"/>
      <c r="I118" s="28" t="s">
        <v>29</v>
      </c>
      <c r="J118" s="32" t="str">
        <f>E23</f>
        <v>AGROKONTAKT</v>
      </c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27</v>
      </c>
      <c r="D119" s="34"/>
      <c r="E119" s="34"/>
      <c r="F119" s="23" t="str">
        <f>IF(E20="","",E20)</f>
        <v>Vyplň údaj</v>
      </c>
      <c r="G119" s="34"/>
      <c r="H119" s="34"/>
      <c r="I119" s="28" t="s">
        <v>32</v>
      </c>
      <c r="J119" s="32" t="str">
        <f>E26</f>
        <v>Ing. Jacková</v>
      </c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0.32" customHeight="1">
      <c r="A120" s="34"/>
      <c r="B120" s="35"/>
      <c r="C120" s="34"/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11" customFormat="1" ht="29.28" customHeight="1">
      <c r="A121" s="160"/>
      <c r="B121" s="161"/>
      <c r="C121" s="162" t="s">
        <v>132</v>
      </c>
      <c r="D121" s="163" t="s">
        <v>60</v>
      </c>
      <c r="E121" s="163" t="s">
        <v>56</v>
      </c>
      <c r="F121" s="163" t="s">
        <v>57</v>
      </c>
      <c r="G121" s="163" t="s">
        <v>133</v>
      </c>
      <c r="H121" s="163" t="s">
        <v>134</v>
      </c>
      <c r="I121" s="163" t="s">
        <v>135</v>
      </c>
      <c r="J121" s="164" t="s">
        <v>114</v>
      </c>
      <c r="K121" s="165" t="s">
        <v>136</v>
      </c>
      <c r="L121" s="166"/>
      <c r="M121" s="87" t="s">
        <v>1</v>
      </c>
      <c r="N121" s="88" t="s">
        <v>39</v>
      </c>
      <c r="O121" s="88" t="s">
        <v>137</v>
      </c>
      <c r="P121" s="88" t="s">
        <v>138</v>
      </c>
      <c r="Q121" s="88" t="s">
        <v>139</v>
      </c>
      <c r="R121" s="88" t="s">
        <v>140</v>
      </c>
      <c r="S121" s="88" t="s">
        <v>141</v>
      </c>
      <c r="T121" s="89" t="s">
        <v>142</v>
      </c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0"/>
      <c r="AE121" s="160"/>
    </row>
    <row r="122" s="2" customFormat="1" ht="22.8" customHeight="1">
      <c r="A122" s="34"/>
      <c r="B122" s="35"/>
      <c r="C122" s="94" t="s">
        <v>115</v>
      </c>
      <c r="D122" s="34"/>
      <c r="E122" s="34"/>
      <c r="F122" s="34"/>
      <c r="G122" s="34"/>
      <c r="H122" s="34"/>
      <c r="I122" s="34"/>
      <c r="J122" s="167">
        <f>BK122</f>
        <v>0</v>
      </c>
      <c r="K122" s="34"/>
      <c r="L122" s="35"/>
      <c r="M122" s="90"/>
      <c r="N122" s="74"/>
      <c r="O122" s="91"/>
      <c r="P122" s="168">
        <f>P123+P214</f>
        <v>0</v>
      </c>
      <c r="Q122" s="91"/>
      <c r="R122" s="168">
        <f>R123+R214</f>
        <v>748.36710000000005</v>
      </c>
      <c r="S122" s="91"/>
      <c r="T122" s="169">
        <f>T123+T214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5" t="s">
        <v>74</v>
      </c>
      <c r="AU122" s="15" t="s">
        <v>116</v>
      </c>
      <c r="BK122" s="170">
        <f>BK123+BK214</f>
        <v>0</v>
      </c>
    </row>
    <row r="123" s="12" customFormat="1" ht="25.92" customHeight="1">
      <c r="A123" s="12"/>
      <c r="B123" s="171"/>
      <c r="C123" s="12"/>
      <c r="D123" s="172" t="s">
        <v>74</v>
      </c>
      <c r="E123" s="173" t="s">
        <v>551</v>
      </c>
      <c r="F123" s="173" t="s">
        <v>718</v>
      </c>
      <c r="G123" s="12"/>
      <c r="H123" s="12"/>
      <c r="I123" s="174"/>
      <c r="J123" s="175">
        <f>BK123</f>
        <v>0</v>
      </c>
      <c r="K123" s="12"/>
      <c r="L123" s="171"/>
      <c r="M123" s="176"/>
      <c r="N123" s="177"/>
      <c r="O123" s="177"/>
      <c r="P123" s="178">
        <f>SUM(P124:P213)</f>
        <v>0</v>
      </c>
      <c r="Q123" s="177"/>
      <c r="R123" s="178">
        <f>SUM(R124:R213)</f>
        <v>748.36710000000005</v>
      </c>
      <c r="S123" s="177"/>
      <c r="T123" s="179">
        <f>SUM(T124:T213)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2" t="s">
        <v>156</v>
      </c>
      <c r="AT123" s="180" t="s">
        <v>74</v>
      </c>
      <c r="AU123" s="180" t="s">
        <v>75</v>
      </c>
      <c r="AY123" s="172" t="s">
        <v>145</v>
      </c>
      <c r="BK123" s="181">
        <f>SUM(BK124:BK213)</f>
        <v>0</v>
      </c>
    </row>
    <row r="124" s="2" customFormat="1" ht="16.5" customHeight="1">
      <c r="A124" s="34"/>
      <c r="B124" s="184"/>
      <c r="C124" s="185" t="s">
        <v>82</v>
      </c>
      <c r="D124" s="185" t="s">
        <v>147</v>
      </c>
      <c r="E124" s="186" t="s">
        <v>719</v>
      </c>
      <c r="F124" s="187" t="s">
        <v>720</v>
      </c>
      <c r="G124" s="188" t="s">
        <v>675</v>
      </c>
      <c r="H124" s="189">
        <v>290</v>
      </c>
      <c r="I124" s="190"/>
      <c r="J124" s="191">
        <f>ROUND(I124*H124,2)</f>
        <v>0</v>
      </c>
      <c r="K124" s="192"/>
      <c r="L124" s="35"/>
      <c r="M124" s="193" t="s">
        <v>1</v>
      </c>
      <c r="N124" s="194" t="s">
        <v>41</v>
      </c>
      <c r="O124" s="78"/>
      <c r="P124" s="195">
        <f>O124*H124</f>
        <v>0</v>
      </c>
      <c r="Q124" s="195">
        <v>0.073999999999999996</v>
      </c>
      <c r="R124" s="195">
        <f>Q124*H124</f>
        <v>21.459999999999997</v>
      </c>
      <c r="S124" s="195">
        <v>0</v>
      </c>
      <c r="T124" s="196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413</v>
      </c>
      <c r="AT124" s="197" t="s">
        <v>147</v>
      </c>
      <c r="AU124" s="197" t="s">
        <v>82</v>
      </c>
      <c r="AY124" s="15" t="s">
        <v>145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87</v>
      </c>
      <c r="BK124" s="198">
        <f>ROUND(I124*H124,2)</f>
        <v>0</v>
      </c>
      <c r="BL124" s="15" t="s">
        <v>413</v>
      </c>
      <c r="BM124" s="197" t="s">
        <v>721</v>
      </c>
    </row>
    <row r="125" s="2" customFormat="1" ht="33" customHeight="1">
      <c r="A125" s="34"/>
      <c r="B125" s="184"/>
      <c r="C125" s="185" t="s">
        <v>87</v>
      </c>
      <c r="D125" s="185" t="s">
        <v>147</v>
      </c>
      <c r="E125" s="186" t="s">
        <v>722</v>
      </c>
      <c r="F125" s="187" t="s">
        <v>723</v>
      </c>
      <c r="G125" s="188" t="s">
        <v>203</v>
      </c>
      <c r="H125" s="189">
        <v>800</v>
      </c>
      <c r="I125" s="190"/>
      <c r="J125" s="191">
        <f>ROUND(I125*H125,2)</f>
        <v>0</v>
      </c>
      <c r="K125" s="192"/>
      <c r="L125" s="35"/>
      <c r="M125" s="193" t="s">
        <v>1</v>
      </c>
      <c r="N125" s="194" t="s">
        <v>41</v>
      </c>
      <c r="O125" s="78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413</v>
      </c>
      <c r="AT125" s="197" t="s">
        <v>147</v>
      </c>
      <c r="AU125" s="197" t="s">
        <v>82</v>
      </c>
      <c r="AY125" s="15" t="s">
        <v>145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87</v>
      </c>
      <c r="BK125" s="198">
        <f>ROUND(I125*H125,2)</f>
        <v>0</v>
      </c>
      <c r="BL125" s="15" t="s">
        <v>413</v>
      </c>
      <c r="BM125" s="197" t="s">
        <v>724</v>
      </c>
    </row>
    <row r="126" s="2" customFormat="1" ht="33" customHeight="1">
      <c r="A126" s="34"/>
      <c r="B126" s="184"/>
      <c r="C126" s="185" t="s">
        <v>156</v>
      </c>
      <c r="D126" s="185" t="s">
        <v>147</v>
      </c>
      <c r="E126" s="186" t="s">
        <v>725</v>
      </c>
      <c r="F126" s="187" t="s">
        <v>726</v>
      </c>
      <c r="G126" s="188" t="s">
        <v>203</v>
      </c>
      <c r="H126" s="189">
        <v>90</v>
      </c>
      <c r="I126" s="190"/>
      <c r="J126" s="191">
        <f>ROUND(I126*H126,2)</f>
        <v>0</v>
      </c>
      <c r="K126" s="192"/>
      <c r="L126" s="35"/>
      <c r="M126" s="193" t="s">
        <v>1</v>
      </c>
      <c r="N126" s="194" t="s">
        <v>41</v>
      </c>
      <c r="O126" s="78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413</v>
      </c>
      <c r="AT126" s="197" t="s">
        <v>147</v>
      </c>
      <c r="AU126" s="197" t="s">
        <v>82</v>
      </c>
      <c r="AY126" s="15" t="s">
        <v>145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87</v>
      </c>
      <c r="BK126" s="198">
        <f>ROUND(I126*H126,2)</f>
        <v>0</v>
      </c>
      <c r="BL126" s="15" t="s">
        <v>413</v>
      </c>
      <c r="BM126" s="197" t="s">
        <v>727</v>
      </c>
    </row>
    <row r="127" s="2" customFormat="1" ht="24.15" customHeight="1">
      <c r="A127" s="34"/>
      <c r="B127" s="184"/>
      <c r="C127" s="185" t="s">
        <v>151</v>
      </c>
      <c r="D127" s="185" t="s">
        <v>147</v>
      </c>
      <c r="E127" s="186" t="s">
        <v>728</v>
      </c>
      <c r="F127" s="187" t="s">
        <v>729</v>
      </c>
      <c r="G127" s="188" t="s">
        <v>203</v>
      </c>
      <c r="H127" s="189">
        <v>300</v>
      </c>
      <c r="I127" s="190"/>
      <c r="J127" s="191">
        <f>ROUND(I127*H127,2)</f>
        <v>0</v>
      </c>
      <c r="K127" s="192"/>
      <c r="L127" s="35"/>
      <c r="M127" s="193" t="s">
        <v>1</v>
      </c>
      <c r="N127" s="194" t="s">
        <v>41</v>
      </c>
      <c r="O127" s="78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413</v>
      </c>
      <c r="AT127" s="197" t="s">
        <v>147</v>
      </c>
      <c r="AU127" s="197" t="s">
        <v>82</v>
      </c>
      <c r="AY127" s="15" t="s">
        <v>145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87</v>
      </c>
      <c r="BK127" s="198">
        <f>ROUND(I127*H127,2)</f>
        <v>0</v>
      </c>
      <c r="BL127" s="15" t="s">
        <v>413</v>
      </c>
      <c r="BM127" s="197" t="s">
        <v>730</v>
      </c>
    </row>
    <row r="128" s="2" customFormat="1" ht="33" customHeight="1">
      <c r="A128" s="34"/>
      <c r="B128" s="184"/>
      <c r="C128" s="185" t="s">
        <v>163</v>
      </c>
      <c r="D128" s="185" t="s">
        <v>147</v>
      </c>
      <c r="E128" s="186" t="s">
        <v>731</v>
      </c>
      <c r="F128" s="187" t="s">
        <v>732</v>
      </c>
      <c r="G128" s="188" t="s">
        <v>675</v>
      </c>
      <c r="H128" s="189">
        <v>45</v>
      </c>
      <c r="I128" s="190"/>
      <c r="J128" s="191">
        <f>ROUND(I128*H128,2)</f>
        <v>0</v>
      </c>
      <c r="K128" s="192"/>
      <c r="L128" s="35"/>
      <c r="M128" s="193" t="s">
        <v>1</v>
      </c>
      <c r="N128" s="194" t="s">
        <v>41</v>
      </c>
      <c r="O128" s="78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413</v>
      </c>
      <c r="AT128" s="197" t="s">
        <v>147</v>
      </c>
      <c r="AU128" s="197" t="s">
        <v>82</v>
      </c>
      <c r="AY128" s="15" t="s">
        <v>145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87</v>
      </c>
      <c r="BK128" s="198">
        <f>ROUND(I128*H128,2)</f>
        <v>0</v>
      </c>
      <c r="BL128" s="15" t="s">
        <v>413</v>
      </c>
      <c r="BM128" s="197" t="s">
        <v>733</v>
      </c>
    </row>
    <row r="129" s="2" customFormat="1" ht="16.5" customHeight="1">
      <c r="A129" s="34"/>
      <c r="B129" s="184"/>
      <c r="C129" s="185" t="s">
        <v>167</v>
      </c>
      <c r="D129" s="185" t="s">
        <v>147</v>
      </c>
      <c r="E129" s="186" t="s">
        <v>734</v>
      </c>
      <c r="F129" s="187" t="s">
        <v>735</v>
      </c>
      <c r="G129" s="188" t="s">
        <v>675</v>
      </c>
      <c r="H129" s="189">
        <v>8</v>
      </c>
      <c r="I129" s="190"/>
      <c r="J129" s="191">
        <f>ROUND(I129*H129,2)</f>
        <v>0</v>
      </c>
      <c r="K129" s="192"/>
      <c r="L129" s="35"/>
      <c r="M129" s="193" t="s">
        <v>1</v>
      </c>
      <c r="N129" s="194" t="s">
        <v>41</v>
      </c>
      <c r="O129" s="78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413</v>
      </c>
      <c r="AT129" s="197" t="s">
        <v>147</v>
      </c>
      <c r="AU129" s="197" t="s">
        <v>82</v>
      </c>
      <c r="AY129" s="15" t="s">
        <v>145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87</v>
      </c>
      <c r="BK129" s="198">
        <f>ROUND(I129*H129,2)</f>
        <v>0</v>
      </c>
      <c r="BL129" s="15" t="s">
        <v>413</v>
      </c>
      <c r="BM129" s="197" t="s">
        <v>736</v>
      </c>
    </row>
    <row r="130" s="2" customFormat="1" ht="21.75" customHeight="1">
      <c r="A130" s="34"/>
      <c r="B130" s="184"/>
      <c r="C130" s="185" t="s">
        <v>171</v>
      </c>
      <c r="D130" s="185" t="s">
        <v>147</v>
      </c>
      <c r="E130" s="186" t="s">
        <v>737</v>
      </c>
      <c r="F130" s="187" t="s">
        <v>738</v>
      </c>
      <c r="G130" s="188" t="s">
        <v>203</v>
      </c>
      <c r="H130" s="189">
        <v>500</v>
      </c>
      <c r="I130" s="190"/>
      <c r="J130" s="191">
        <f>ROUND(I130*H130,2)</f>
        <v>0</v>
      </c>
      <c r="K130" s="192"/>
      <c r="L130" s="35"/>
      <c r="M130" s="193" t="s">
        <v>1</v>
      </c>
      <c r="N130" s="194" t="s">
        <v>41</v>
      </c>
      <c r="O130" s="78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413</v>
      </c>
      <c r="AT130" s="197" t="s">
        <v>147</v>
      </c>
      <c r="AU130" s="197" t="s">
        <v>82</v>
      </c>
      <c r="AY130" s="15" t="s">
        <v>145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87</v>
      </c>
      <c r="BK130" s="198">
        <f>ROUND(I130*H130,2)</f>
        <v>0</v>
      </c>
      <c r="BL130" s="15" t="s">
        <v>413</v>
      </c>
      <c r="BM130" s="197" t="s">
        <v>739</v>
      </c>
    </row>
    <row r="131" s="2" customFormat="1" ht="24.15" customHeight="1">
      <c r="A131" s="34"/>
      <c r="B131" s="184"/>
      <c r="C131" s="185" t="s">
        <v>175</v>
      </c>
      <c r="D131" s="185" t="s">
        <v>147</v>
      </c>
      <c r="E131" s="186" t="s">
        <v>740</v>
      </c>
      <c r="F131" s="187" t="s">
        <v>741</v>
      </c>
      <c r="G131" s="188" t="s">
        <v>675</v>
      </c>
      <c r="H131" s="189">
        <v>69</v>
      </c>
      <c r="I131" s="190"/>
      <c r="J131" s="191">
        <f>ROUND(I131*H131,2)</f>
        <v>0</v>
      </c>
      <c r="K131" s="192"/>
      <c r="L131" s="35"/>
      <c r="M131" s="193" t="s">
        <v>1</v>
      </c>
      <c r="N131" s="194" t="s">
        <v>41</v>
      </c>
      <c r="O131" s="78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413</v>
      </c>
      <c r="AT131" s="197" t="s">
        <v>147</v>
      </c>
      <c r="AU131" s="197" t="s">
        <v>82</v>
      </c>
      <c r="AY131" s="15" t="s">
        <v>145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87</v>
      </c>
      <c r="BK131" s="198">
        <f>ROUND(I131*H131,2)</f>
        <v>0</v>
      </c>
      <c r="BL131" s="15" t="s">
        <v>413</v>
      </c>
      <c r="BM131" s="197" t="s">
        <v>742</v>
      </c>
    </row>
    <row r="132" s="2" customFormat="1" ht="24.15" customHeight="1">
      <c r="A132" s="34"/>
      <c r="B132" s="184"/>
      <c r="C132" s="185" t="s">
        <v>179</v>
      </c>
      <c r="D132" s="185" t="s">
        <v>147</v>
      </c>
      <c r="E132" s="186" t="s">
        <v>743</v>
      </c>
      <c r="F132" s="187" t="s">
        <v>744</v>
      </c>
      <c r="G132" s="188" t="s">
        <v>675</v>
      </c>
      <c r="H132" s="189">
        <v>10</v>
      </c>
      <c r="I132" s="190"/>
      <c r="J132" s="191">
        <f>ROUND(I132*H132,2)</f>
        <v>0</v>
      </c>
      <c r="K132" s="192"/>
      <c r="L132" s="35"/>
      <c r="M132" s="193" t="s">
        <v>1</v>
      </c>
      <c r="N132" s="194" t="s">
        <v>41</v>
      </c>
      <c r="O132" s="78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413</v>
      </c>
      <c r="AT132" s="197" t="s">
        <v>147</v>
      </c>
      <c r="AU132" s="197" t="s">
        <v>82</v>
      </c>
      <c r="AY132" s="15" t="s">
        <v>145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87</v>
      </c>
      <c r="BK132" s="198">
        <f>ROUND(I132*H132,2)</f>
        <v>0</v>
      </c>
      <c r="BL132" s="15" t="s">
        <v>413</v>
      </c>
      <c r="BM132" s="197" t="s">
        <v>745</v>
      </c>
    </row>
    <row r="133" s="2" customFormat="1" ht="24.15" customHeight="1">
      <c r="A133" s="34"/>
      <c r="B133" s="184"/>
      <c r="C133" s="185" t="s">
        <v>184</v>
      </c>
      <c r="D133" s="185" t="s">
        <v>147</v>
      </c>
      <c r="E133" s="186" t="s">
        <v>746</v>
      </c>
      <c r="F133" s="187" t="s">
        <v>747</v>
      </c>
      <c r="G133" s="188" t="s">
        <v>675</v>
      </c>
      <c r="H133" s="189">
        <v>4</v>
      </c>
      <c r="I133" s="190"/>
      <c r="J133" s="191">
        <f>ROUND(I133*H133,2)</f>
        <v>0</v>
      </c>
      <c r="K133" s="192"/>
      <c r="L133" s="35"/>
      <c r="M133" s="193" t="s">
        <v>1</v>
      </c>
      <c r="N133" s="194" t="s">
        <v>41</v>
      </c>
      <c r="O133" s="78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413</v>
      </c>
      <c r="AT133" s="197" t="s">
        <v>147</v>
      </c>
      <c r="AU133" s="197" t="s">
        <v>82</v>
      </c>
      <c r="AY133" s="15" t="s">
        <v>145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87</v>
      </c>
      <c r="BK133" s="198">
        <f>ROUND(I133*H133,2)</f>
        <v>0</v>
      </c>
      <c r="BL133" s="15" t="s">
        <v>413</v>
      </c>
      <c r="BM133" s="197" t="s">
        <v>748</v>
      </c>
    </row>
    <row r="134" s="2" customFormat="1" ht="33" customHeight="1">
      <c r="A134" s="34"/>
      <c r="B134" s="184"/>
      <c r="C134" s="185" t="s">
        <v>189</v>
      </c>
      <c r="D134" s="185" t="s">
        <v>147</v>
      </c>
      <c r="E134" s="186" t="s">
        <v>749</v>
      </c>
      <c r="F134" s="187" t="s">
        <v>750</v>
      </c>
      <c r="G134" s="188" t="s">
        <v>675</v>
      </c>
      <c r="H134" s="189">
        <v>8</v>
      </c>
      <c r="I134" s="190"/>
      <c r="J134" s="191">
        <f>ROUND(I134*H134,2)</f>
        <v>0</v>
      </c>
      <c r="K134" s="192"/>
      <c r="L134" s="35"/>
      <c r="M134" s="193" t="s">
        <v>1</v>
      </c>
      <c r="N134" s="194" t="s">
        <v>41</v>
      </c>
      <c r="O134" s="78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413</v>
      </c>
      <c r="AT134" s="197" t="s">
        <v>147</v>
      </c>
      <c r="AU134" s="197" t="s">
        <v>82</v>
      </c>
      <c r="AY134" s="15" t="s">
        <v>145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87</v>
      </c>
      <c r="BK134" s="198">
        <f>ROUND(I134*H134,2)</f>
        <v>0</v>
      </c>
      <c r="BL134" s="15" t="s">
        <v>413</v>
      </c>
      <c r="BM134" s="197" t="s">
        <v>751</v>
      </c>
    </row>
    <row r="135" s="2" customFormat="1" ht="16.5" customHeight="1">
      <c r="A135" s="34"/>
      <c r="B135" s="184"/>
      <c r="C135" s="185" t="s">
        <v>194</v>
      </c>
      <c r="D135" s="185" t="s">
        <v>147</v>
      </c>
      <c r="E135" s="186" t="s">
        <v>752</v>
      </c>
      <c r="F135" s="187" t="s">
        <v>753</v>
      </c>
      <c r="G135" s="188" t="s">
        <v>675</v>
      </c>
      <c r="H135" s="189">
        <v>12</v>
      </c>
      <c r="I135" s="190"/>
      <c r="J135" s="191">
        <f>ROUND(I135*H135,2)</f>
        <v>0</v>
      </c>
      <c r="K135" s="192"/>
      <c r="L135" s="35"/>
      <c r="M135" s="193" t="s">
        <v>1</v>
      </c>
      <c r="N135" s="194" t="s">
        <v>41</v>
      </c>
      <c r="O135" s="78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413</v>
      </c>
      <c r="AT135" s="197" t="s">
        <v>147</v>
      </c>
      <c r="AU135" s="197" t="s">
        <v>82</v>
      </c>
      <c r="AY135" s="15" t="s">
        <v>145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87</v>
      </c>
      <c r="BK135" s="198">
        <f>ROUND(I135*H135,2)</f>
        <v>0</v>
      </c>
      <c r="BL135" s="15" t="s">
        <v>413</v>
      </c>
      <c r="BM135" s="197" t="s">
        <v>754</v>
      </c>
    </row>
    <row r="136" s="2" customFormat="1" ht="21.75" customHeight="1">
      <c r="A136" s="34"/>
      <c r="B136" s="184"/>
      <c r="C136" s="185" t="s">
        <v>198</v>
      </c>
      <c r="D136" s="185" t="s">
        <v>147</v>
      </c>
      <c r="E136" s="186" t="s">
        <v>755</v>
      </c>
      <c r="F136" s="187" t="s">
        <v>756</v>
      </c>
      <c r="G136" s="188" t="s">
        <v>675</v>
      </c>
      <c r="H136" s="189">
        <v>3</v>
      </c>
      <c r="I136" s="190"/>
      <c r="J136" s="191">
        <f>ROUND(I136*H136,2)</f>
        <v>0</v>
      </c>
      <c r="K136" s="192"/>
      <c r="L136" s="35"/>
      <c r="M136" s="193" t="s">
        <v>1</v>
      </c>
      <c r="N136" s="194" t="s">
        <v>41</v>
      </c>
      <c r="O136" s="78"/>
      <c r="P136" s="195">
        <f>O136*H136</f>
        <v>0</v>
      </c>
      <c r="Q136" s="195">
        <v>0</v>
      </c>
      <c r="R136" s="195">
        <f>Q136*H136</f>
        <v>0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413</v>
      </c>
      <c r="AT136" s="197" t="s">
        <v>147</v>
      </c>
      <c r="AU136" s="197" t="s">
        <v>82</v>
      </c>
      <c r="AY136" s="15" t="s">
        <v>145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87</v>
      </c>
      <c r="BK136" s="198">
        <f>ROUND(I136*H136,2)</f>
        <v>0</v>
      </c>
      <c r="BL136" s="15" t="s">
        <v>413</v>
      </c>
      <c r="BM136" s="197" t="s">
        <v>757</v>
      </c>
    </row>
    <row r="137" s="2" customFormat="1" ht="16.5" customHeight="1">
      <c r="A137" s="34"/>
      <c r="B137" s="184"/>
      <c r="C137" s="185" t="s">
        <v>202</v>
      </c>
      <c r="D137" s="185" t="s">
        <v>147</v>
      </c>
      <c r="E137" s="186" t="s">
        <v>758</v>
      </c>
      <c r="F137" s="187" t="s">
        <v>759</v>
      </c>
      <c r="G137" s="188" t="s">
        <v>675</v>
      </c>
      <c r="H137" s="189">
        <v>3</v>
      </c>
      <c r="I137" s="190"/>
      <c r="J137" s="191">
        <f>ROUND(I137*H137,2)</f>
        <v>0</v>
      </c>
      <c r="K137" s="192"/>
      <c r="L137" s="35"/>
      <c r="M137" s="193" t="s">
        <v>1</v>
      </c>
      <c r="N137" s="194" t="s">
        <v>41</v>
      </c>
      <c r="O137" s="78"/>
      <c r="P137" s="195">
        <f>O137*H137</f>
        <v>0</v>
      </c>
      <c r="Q137" s="195">
        <v>0</v>
      </c>
      <c r="R137" s="195">
        <f>Q137*H137</f>
        <v>0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413</v>
      </c>
      <c r="AT137" s="197" t="s">
        <v>147</v>
      </c>
      <c r="AU137" s="197" t="s">
        <v>82</v>
      </c>
      <c r="AY137" s="15" t="s">
        <v>145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87</v>
      </c>
      <c r="BK137" s="198">
        <f>ROUND(I137*H137,2)</f>
        <v>0</v>
      </c>
      <c r="BL137" s="15" t="s">
        <v>413</v>
      </c>
      <c r="BM137" s="197" t="s">
        <v>760</v>
      </c>
    </row>
    <row r="138" s="2" customFormat="1" ht="16.5" customHeight="1">
      <c r="A138" s="34"/>
      <c r="B138" s="184"/>
      <c r="C138" s="185" t="s">
        <v>207</v>
      </c>
      <c r="D138" s="185" t="s">
        <v>147</v>
      </c>
      <c r="E138" s="186" t="s">
        <v>761</v>
      </c>
      <c r="F138" s="187" t="s">
        <v>762</v>
      </c>
      <c r="G138" s="188" t="s">
        <v>675</v>
      </c>
      <c r="H138" s="189">
        <v>8</v>
      </c>
      <c r="I138" s="190"/>
      <c r="J138" s="191">
        <f>ROUND(I138*H138,2)</f>
        <v>0</v>
      </c>
      <c r="K138" s="192"/>
      <c r="L138" s="35"/>
      <c r="M138" s="193" t="s">
        <v>1</v>
      </c>
      <c r="N138" s="194" t="s">
        <v>41</v>
      </c>
      <c r="O138" s="78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413</v>
      </c>
      <c r="AT138" s="197" t="s">
        <v>147</v>
      </c>
      <c r="AU138" s="197" t="s">
        <v>82</v>
      </c>
      <c r="AY138" s="15" t="s">
        <v>145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87</v>
      </c>
      <c r="BK138" s="198">
        <f>ROUND(I138*H138,2)</f>
        <v>0</v>
      </c>
      <c r="BL138" s="15" t="s">
        <v>413</v>
      </c>
      <c r="BM138" s="197" t="s">
        <v>763</v>
      </c>
    </row>
    <row r="139" s="2" customFormat="1" ht="16.5" customHeight="1">
      <c r="A139" s="34"/>
      <c r="B139" s="184"/>
      <c r="C139" s="185" t="s">
        <v>211</v>
      </c>
      <c r="D139" s="185" t="s">
        <v>147</v>
      </c>
      <c r="E139" s="186" t="s">
        <v>764</v>
      </c>
      <c r="F139" s="187" t="s">
        <v>765</v>
      </c>
      <c r="G139" s="188" t="s">
        <v>675</v>
      </c>
      <c r="H139" s="189">
        <v>7</v>
      </c>
      <c r="I139" s="190"/>
      <c r="J139" s="191">
        <f>ROUND(I139*H139,2)</f>
        <v>0</v>
      </c>
      <c r="K139" s="192"/>
      <c r="L139" s="35"/>
      <c r="M139" s="193" t="s">
        <v>1</v>
      </c>
      <c r="N139" s="194" t="s">
        <v>41</v>
      </c>
      <c r="O139" s="78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413</v>
      </c>
      <c r="AT139" s="197" t="s">
        <v>147</v>
      </c>
      <c r="AU139" s="197" t="s">
        <v>82</v>
      </c>
      <c r="AY139" s="15" t="s">
        <v>145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87</v>
      </c>
      <c r="BK139" s="198">
        <f>ROUND(I139*H139,2)</f>
        <v>0</v>
      </c>
      <c r="BL139" s="15" t="s">
        <v>413</v>
      </c>
      <c r="BM139" s="197" t="s">
        <v>766</v>
      </c>
    </row>
    <row r="140" s="2" customFormat="1" ht="21.75" customHeight="1">
      <c r="A140" s="34"/>
      <c r="B140" s="184"/>
      <c r="C140" s="185" t="s">
        <v>215</v>
      </c>
      <c r="D140" s="185" t="s">
        <v>147</v>
      </c>
      <c r="E140" s="186" t="s">
        <v>767</v>
      </c>
      <c r="F140" s="187" t="s">
        <v>768</v>
      </c>
      <c r="G140" s="188" t="s">
        <v>675</v>
      </c>
      <c r="H140" s="189">
        <v>48</v>
      </c>
      <c r="I140" s="190"/>
      <c r="J140" s="191">
        <f>ROUND(I140*H140,2)</f>
        <v>0</v>
      </c>
      <c r="K140" s="192"/>
      <c r="L140" s="35"/>
      <c r="M140" s="193" t="s">
        <v>1</v>
      </c>
      <c r="N140" s="194" t="s">
        <v>41</v>
      </c>
      <c r="O140" s="78"/>
      <c r="P140" s="195">
        <f>O140*H140</f>
        <v>0</v>
      </c>
      <c r="Q140" s="195">
        <v>0</v>
      </c>
      <c r="R140" s="195">
        <f>Q140*H140</f>
        <v>0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413</v>
      </c>
      <c r="AT140" s="197" t="s">
        <v>147</v>
      </c>
      <c r="AU140" s="197" t="s">
        <v>82</v>
      </c>
      <c r="AY140" s="15" t="s">
        <v>145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87</v>
      </c>
      <c r="BK140" s="198">
        <f>ROUND(I140*H140,2)</f>
        <v>0</v>
      </c>
      <c r="BL140" s="15" t="s">
        <v>413</v>
      </c>
      <c r="BM140" s="197" t="s">
        <v>769</v>
      </c>
    </row>
    <row r="141" s="2" customFormat="1" ht="16.5" customHeight="1">
      <c r="A141" s="34"/>
      <c r="B141" s="184"/>
      <c r="C141" s="185" t="s">
        <v>219</v>
      </c>
      <c r="D141" s="185" t="s">
        <v>147</v>
      </c>
      <c r="E141" s="186" t="s">
        <v>770</v>
      </c>
      <c r="F141" s="187" t="s">
        <v>771</v>
      </c>
      <c r="G141" s="188" t="s">
        <v>675</v>
      </c>
      <c r="H141" s="189">
        <v>2</v>
      </c>
      <c r="I141" s="190"/>
      <c r="J141" s="191">
        <f>ROUND(I141*H141,2)</f>
        <v>0</v>
      </c>
      <c r="K141" s="192"/>
      <c r="L141" s="35"/>
      <c r="M141" s="193" t="s">
        <v>1</v>
      </c>
      <c r="N141" s="194" t="s">
        <v>41</v>
      </c>
      <c r="O141" s="78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413</v>
      </c>
      <c r="AT141" s="197" t="s">
        <v>147</v>
      </c>
      <c r="AU141" s="197" t="s">
        <v>82</v>
      </c>
      <c r="AY141" s="15" t="s">
        <v>145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87</v>
      </c>
      <c r="BK141" s="198">
        <f>ROUND(I141*H141,2)</f>
        <v>0</v>
      </c>
      <c r="BL141" s="15" t="s">
        <v>413</v>
      </c>
      <c r="BM141" s="197" t="s">
        <v>772</v>
      </c>
    </row>
    <row r="142" s="2" customFormat="1" ht="33" customHeight="1">
      <c r="A142" s="34"/>
      <c r="B142" s="184"/>
      <c r="C142" s="185" t="s">
        <v>223</v>
      </c>
      <c r="D142" s="185" t="s">
        <v>147</v>
      </c>
      <c r="E142" s="186" t="s">
        <v>773</v>
      </c>
      <c r="F142" s="187" t="s">
        <v>774</v>
      </c>
      <c r="G142" s="188" t="s">
        <v>203</v>
      </c>
      <c r="H142" s="189">
        <v>240</v>
      </c>
      <c r="I142" s="190"/>
      <c r="J142" s="191">
        <f>ROUND(I142*H142,2)</f>
        <v>0</v>
      </c>
      <c r="K142" s="192"/>
      <c r="L142" s="35"/>
      <c r="M142" s="193" t="s">
        <v>1</v>
      </c>
      <c r="N142" s="194" t="s">
        <v>41</v>
      </c>
      <c r="O142" s="78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413</v>
      </c>
      <c r="AT142" s="197" t="s">
        <v>147</v>
      </c>
      <c r="AU142" s="197" t="s">
        <v>82</v>
      </c>
      <c r="AY142" s="15" t="s">
        <v>145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87</v>
      </c>
      <c r="BK142" s="198">
        <f>ROUND(I142*H142,2)</f>
        <v>0</v>
      </c>
      <c r="BL142" s="15" t="s">
        <v>413</v>
      </c>
      <c r="BM142" s="197" t="s">
        <v>775</v>
      </c>
    </row>
    <row r="143" s="2" customFormat="1" ht="24.15" customHeight="1">
      <c r="A143" s="34"/>
      <c r="B143" s="184"/>
      <c r="C143" s="185" t="s">
        <v>7</v>
      </c>
      <c r="D143" s="185" t="s">
        <v>147</v>
      </c>
      <c r="E143" s="186" t="s">
        <v>776</v>
      </c>
      <c r="F143" s="187" t="s">
        <v>777</v>
      </c>
      <c r="G143" s="188" t="s">
        <v>203</v>
      </c>
      <c r="H143" s="189">
        <v>550</v>
      </c>
      <c r="I143" s="190"/>
      <c r="J143" s="191">
        <f>ROUND(I143*H143,2)</f>
        <v>0</v>
      </c>
      <c r="K143" s="192"/>
      <c r="L143" s="35"/>
      <c r="M143" s="193" t="s">
        <v>1</v>
      </c>
      <c r="N143" s="194" t="s">
        <v>41</v>
      </c>
      <c r="O143" s="78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413</v>
      </c>
      <c r="AT143" s="197" t="s">
        <v>147</v>
      </c>
      <c r="AU143" s="197" t="s">
        <v>82</v>
      </c>
      <c r="AY143" s="15" t="s">
        <v>145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87</v>
      </c>
      <c r="BK143" s="198">
        <f>ROUND(I143*H143,2)</f>
        <v>0</v>
      </c>
      <c r="BL143" s="15" t="s">
        <v>413</v>
      </c>
      <c r="BM143" s="197" t="s">
        <v>778</v>
      </c>
    </row>
    <row r="144" s="2" customFormat="1" ht="24.15" customHeight="1">
      <c r="A144" s="34"/>
      <c r="B144" s="184"/>
      <c r="C144" s="185" t="s">
        <v>230</v>
      </c>
      <c r="D144" s="185" t="s">
        <v>147</v>
      </c>
      <c r="E144" s="186" t="s">
        <v>776</v>
      </c>
      <c r="F144" s="187" t="s">
        <v>777</v>
      </c>
      <c r="G144" s="188" t="s">
        <v>203</v>
      </c>
      <c r="H144" s="189">
        <v>300</v>
      </c>
      <c r="I144" s="190"/>
      <c r="J144" s="191">
        <f>ROUND(I144*H144,2)</f>
        <v>0</v>
      </c>
      <c r="K144" s="192"/>
      <c r="L144" s="35"/>
      <c r="M144" s="193" t="s">
        <v>1</v>
      </c>
      <c r="N144" s="194" t="s">
        <v>41</v>
      </c>
      <c r="O144" s="78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413</v>
      </c>
      <c r="AT144" s="197" t="s">
        <v>147</v>
      </c>
      <c r="AU144" s="197" t="s">
        <v>82</v>
      </c>
      <c r="AY144" s="15" t="s">
        <v>145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87</v>
      </c>
      <c r="BK144" s="198">
        <f>ROUND(I144*H144,2)</f>
        <v>0</v>
      </c>
      <c r="BL144" s="15" t="s">
        <v>413</v>
      </c>
      <c r="BM144" s="197" t="s">
        <v>779</v>
      </c>
    </row>
    <row r="145" s="2" customFormat="1" ht="24.15" customHeight="1">
      <c r="A145" s="34"/>
      <c r="B145" s="184"/>
      <c r="C145" s="185" t="s">
        <v>234</v>
      </c>
      <c r="D145" s="185" t="s">
        <v>147</v>
      </c>
      <c r="E145" s="186" t="s">
        <v>780</v>
      </c>
      <c r="F145" s="187" t="s">
        <v>781</v>
      </c>
      <c r="G145" s="188" t="s">
        <v>675</v>
      </c>
      <c r="H145" s="189">
        <v>122</v>
      </c>
      <c r="I145" s="190"/>
      <c r="J145" s="191">
        <f>ROUND(I145*H145,2)</f>
        <v>0</v>
      </c>
      <c r="K145" s="192"/>
      <c r="L145" s="35"/>
      <c r="M145" s="193" t="s">
        <v>1</v>
      </c>
      <c r="N145" s="194" t="s">
        <v>41</v>
      </c>
      <c r="O145" s="78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413</v>
      </c>
      <c r="AT145" s="197" t="s">
        <v>147</v>
      </c>
      <c r="AU145" s="197" t="s">
        <v>82</v>
      </c>
      <c r="AY145" s="15" t="s">
        <v>145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87</v>
      </c>
      <c r="BK145" s="198">
        <f>ROUND(I145*H145,2)</f>
        <v>0</v>
      </c>
      <c r="BL145" s="15" t="s">
        <v>413</v>
      </c>
      <c r="BM145" s="197" t="s">
        <v>782</v>
      </c>
    </row>
    <row r="146" s="2" customFormat="1" ht="16.5" customHeight="1">
      <c r="A146" s="34"/>
      <c r="B146" s="184"/>
      <c r="C146" s="185" t="s">
        <v>238</v>
      </c>
      <c r="D146" s="185" t="s">
        <v>147</v>
      </c>
      <c r="E146" s="186" t="s">
        <v>783</v>
      </c>
      <c r="F146" s="187" t="s">
        <v>784</v>
      </c>
      <c r="G146" s="188" t="s">
        <v>675</v>
      </c>
      <c r="H146" s="189">
        <v>16</v>
      </c>
      <c r="I146" s="190"/>
      <c r="J146" s="191">
        <f>ROUND(I146*H146,2)</f>
        <v>0</v>
      </c>
      <c r="K146" s="192"/>
      <c r="L146" s="35"/>
      <c r="M146" s="193" t="s">
        <v>1</v>
      </c>
      <c r="N146" s="194" t="s">
        <v>41</v>
      </c>
      <c r="O146" s="78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413</v>
      </c>
      <c r="AT146" s="197" t="s">
        <v>147</v>
      </c>
      <c r="AU146" s="197" t="s">
        <v>82</v>
      </c>
      <c r="AY146" s="15" t="s">
        <v>145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87</v>
      </c>
      <c r="BK146" s="198">
        <f>ROUND(I146*H146,2)</f>
        <v>0</v>
      </c>
      <c r="BL146" s="15" t="s">
        <v>413</v>
      </c>
      <c r="BM146" s="197" t="s">
        <v>785</v>
      </c>
    </row>
    <row r="147" s="2" customFormat="1" ht="21.75" customHeight="1">
      <c r="A147" s="34"/>
      <c r="B147" s="184"/>
      <c r="C147" s="185" t="s">
        <v>242</v>
      </c>
      <c r="D147" s="185" t="s">
        <v>147</v>
      </c>
      <c r="E147" s="186" t="s">
        <v>786</v>
      </c>
      <c r="F147" s="187" t="s">
        <v>787</v>
      </c>
      <c r="G147" s="188" t="s">
        <v>675</v>
      </c>
      <c r="H147" s="189">
        <v>16</v>
      </c>
      <c r="I147" s="190"/>
      <c r="J147" s="191">
        <f>ROUND(I147*H147,2)</f>
        <v>0</v>
      </c>
      <c r="K147" s="192"/>
      <c r="L147" s="35"/>
      <c r="M147" s="193" t="s">
        <v>1</v>
      </c>
      <c r="N147" s="194" t="s">
        <v>41</v>
      </c>
      <c r="O147" s="78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413</v>
      </c>
      <c r="AT147" s="197" t="s">
        <v>147</v>
      </c>
      <c r="AU147" s="197" t="s">
        <v>82</v>
      </c>
      <c r="AY147" s="15" t="s">
        <v>145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87</v>
      </c>
      <c r="BK147" s="198">
        <f>ROUND(I147*H147,2)</f>
        <v>0</v>
      </c>
      <c r="BL147" s="15" t="s">
        <v>413</v>
      </c>
      <c r="BM147" s="197" t="s">
        <v>788</v>
      </c>
    </row>
    <row r="148" s="2" customFormat="1" ht="16.5" customHeight="1">
      <c r="A148" s="34"/>
      <c r="B148" s="184"/>
      <c r="C148" s="185" t="s">
        <v>246</v>
      </c>
      <c r="D148" s="185" t="s">
        <v>147</v>
      </c>
      <c r="E148" s="186" t="s">
        <v>789</v>
      </c>
      <c r="F148" s="187" t="s">
        <v>790</v>
      </c>
      <c r="G148" s="188" t="s">
        <v>203</v>
      </c>
      <c r="H148" s="189">
        <v>250</v>
      </c>
      <c r="I148" s="190"/>
      <c r="J148" s="191">
        <f>ROUND(I148*H148,2)</f>
        <v>0</v>
      </c>
      <c r="K148" s="192"/>
      <c r="L148" s="35"/>
      <c r="M148" s="193" t="s">
        <v>1</v>
      </c>
      <c r="N148" s="194" t="s">
        <v>41</v>
      </c>
      <c r="O148" s="78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413</v>
      </c>
      <c r="AT148" s="197" t="s">
        <v>147</v>
      </c>
      <c r="AU148" s="197" t="s">
        <v>82</v>
      </c>
      <c r="AY148" s="15" t="s">
        <v>145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87</v>
      </c>
      <c r="BK148" s="198">
        <f>ROUND(I148*H148,2)</f>
        <v>0</v>
      </c>
      <c r="BL148" s="15" t="s">
        <v>413</v>
      </c>
      <c r="BM148" s="197" t="s">
        <v>791</v>
      </c>
    </row>
    <row r="149" s="2" customFormat="1" ht="21.75" customHeight="1">
      <c r="A149" s="34"/>
      <c r="B149" s="184"/>
      <c r="C149" s="185" t="s">
        <v>250</v>
      </c>
      <c r="D149" s="185" t="s">
        <v>147</v>
      </c>
      <c r="E149" s="186" t="s">
        <v>792</v>
      </c>
      <c r="F149" s="187" t="s">
        <v>793</v>
      </c>
      <c r="G149" s="188" t="s">
        <v>203</v>
      </c>
      <c r="H149" s="189">
        <v>50</v>
      </c>
      <c r="I149" s="190"/>
      <c r="J149" s="191">
        <f>ROUND(I149*H149,2)</f>
        <v>0</v>
      </c>
      <c r="K149" s="192"/>
      <c r="L149" s="35"/>
      <c r="M149" s="193" t="s">
        <v>1</v>
      </c>
      <c r="N149" s="194" t="s">
        <v>41</v>
      </c>
      <c r="O149" s="78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413</v>
      </c>
      <c r="AT149" s="197" t="s">
        <v>147</v>
      </c>
      <c r="AU149" s="197" t="s">
        <v>82</v>
      </c>
      <c r="AY149" s="15" t="s">
        <v>145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87</v>
      </c>
      <c r="BK149" s="198">
        <f>ROUND(I149*H149,2)</f>
        <v>0</v>
      </c>
      <c r="BL149" s="15" t="s">
        <v>413</v>
      </c>
      <c r="BM149" s="197" t="s">
        <v>794</v>
      </c>
    </row>
    <row r="150" s="2" customFormat="1" ht="24.15" customHeight="1">
      <c r="A150" s="34"/>
      <c r="B150" s="184"/>
      <c r="C150" s="185" t="s">
        <v>254</v>
      </c>
      <c r="D150" s="185" t="s">
        <v>147</v>
      </c>
      <c r="E150" s="186" t="s">
        <v>795</v>
      </c>
      <c r="F150" s="187" t="s">
        <v>796</v>
      </c>
      <c r="G150" s="188" t="s">
        <v>203</v>
      </c>
      <c r="H150" s="189">
        <v>10</v>
      </c>
      <c r="I150" s="190"/>
      <c r="J150" s="191">
        <f>ROUND(I150*H150,2)</f>
        <v>0</v>
      </c>
      <c r="K150" s="192"/>
      <c r="L150" s="35"/>
      <c r="M150" s="193" t="s">
        <v>1</v>
      </c>
      <c r="N150" s="194" t="s">
        <v>41</v>
      </c>
      <c r="O150" s="78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413</v>
      </c>
      <c r="AT150" s="197" t="s">
        <v>147</v>
      </c>
      <c r="AU150" s="197" t="s">
        <v>82</v>
      </c>
      <c r="AY150" s="15" t="s">
        <v>145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87</v>
      </c>
      <c r="BK150" s="198">
        <f>ROUND(I150*H150,2)</f>
        <v>0</v>
      </c>
      <c r="BL150" s="15" t="s">
        <v>413</v>
      </c>
      <c r="BM150" s="197" t="s">
        <v>797</v>
      </c>
    </row>
    <row r="151" s="2" customFormat="1" ht="21.75" customHeight="1">
      <c r="A151" s="34"/>
      <c r="B151" s="184"/>
      <c r="C151" s="185" t="s">
        <v>259</v>
      </c>
      <c r="D151" s="185" t="s">
        <v>147</v>
      </c>
      <c r="E151" s="186" t="s">
        <v>798</v>
      </c>
      <c r="F151" s="187" t="s">
        <v>799</v>
      </c>
      <c r="G151" s="188" t="s">
        <v>203</v>
      </c>
      <c r="H151" s="189">
        <v>400</v>
      </c>
      <c r="I151" s="190"/>
      <c r="J151" s="191">
        <f>ROUND(I151*H151,2)</f>
        <v>0</v>
      </c>
      <c r="K151" s="192"/>
      <c r="L151" s="35"/>
      <c r="M151" s="193" t="s">
        <v>1</v>
      </c>
      <c r="N151" s="194" t="s">
        <v>41</v>
      </c>
      <c r="O151" s="78"/>
      <c r="P151" s="195">
        <f>O151*H151</f>
        <v>0</v>
      </c>
      <c r="Q151" s="195">
        <v>0</v>
      </c>
      <c r="R151" s="195">
        <f>Q151*H151</f>
        <v>0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413</v>
      </c>
      <c r="AT151" s="197" t="s">
        <v>147</v>
      </c>
      <c r="AU151" s="197" t="s">
        <v>82</v>
      </c>
      <c r="AY151" s="15" t="s">
        <v>145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87</v>
      </c>
      <c r="BK151" s="198">
        <f>ROUND(I151*H151,2)</f>
        <v>0</v>
      </c>
      <c r="BL151" s="15" t="s">
        <v>413</v>
      </c>
      <c r="BM151" s="197" t="s">
        <v>800</v>
      </c>
    </row>
    <row r="152" s="2" customFormat="1" ht="24.15" customHeight="1">
      <c r="A152" s="34"/>
      <c r="B152" s="184"/>
      <c r="C152" s="185" t="s">
        <v>263</v>
      </c>
      <c r="D152" s="185" t="s">
        <v>147</v>
      </c>
      <c r="E152" s="186" t="s">
        <v>801</v>
      </c>
      <c r="F152" s="187" t="s">
        <v>802</v>
      </c>
      <c r="G152" s="188" t="s">
        <v>203</v>
      </c>
      <c r="H152" s="189">
        <v>2</v>
      </c>
      <c r="I152" s="190"/>
      <c r="J152" s="191">
        <f>ROUND(I152*H152,2)</f>
        <v>0</v>
      </c>
      <c r="K152" s="192"/>
      <c r="L152" s="35"/>
      <c r="M152" s="193" t="s">
        <v>1</v>
      </c>
      <c r="N152" s="194" t="s">
        <v>41</v>
      </c>
      <c r="O152" s="78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413</v>
      </c>
      <c r="AT152" s="197" t="s">
        <v>147</v>
      </c>
      <c r="AU152" s="197" t="s">
        <v>82</v>
      </c>
      <c r="AY152" s="15" t="s">
        <v>145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87</v>
      </c>
      <c r="BK152" s="198">
        <f>ROUND(I152*H152,2)</f>
        <v>0</v>
      </c>
      <c r="BL152" s="15" t="s">
        <v>413</v>
      </c>
      <c r="BM152" s="197" t="s">
        <v>803</v>
      </c>
    </row>
    <row r="153" s="2" customFormat="1" ht="16.5" customHeight="1">
      <c r="A153" s="34"/>
      <c r="B153" s="184"/>
      <c r="C153" s="185" t="s">
        <v>267</v>
      </c>
      <c r="D153" s="185" t="s">
        <v>147</v>
      </c>
      <c r="E153" s="186" t="s">
        <v>804</v>
      </c>
      <c r="F153" s="187" t="s">
        <v>805</v>
      </c>
      <c r="G153" s="188" t="s">
        <v>203</v>
      </c>
      <c r="H153" s="189">
        <v>3</v>
      </c>
      <c r="I153" s="190"/>
      <c r="J153" s="191">
        <f>ROUND(I153*H153,2)</f>
        <v>0</v>
      </c>
      <c r="K153" s="192"/>
      <c r="L153" s="35"/>
      <c r="M153" s="193" t="s">
        <v>1</v>
      </c>
      <c r="N153" s="194" t="s">
        <v>41</v>
      </c>
      <c r="O153" s="78"/>
      <c r="P153" s="195">
        <f>O153*H153</f>
        <v>0</v>
      </c>
      <c r="Q153" s="195">
        <v>0</v>
      </c>
      <c r="R153" s="195">
        <f>Q153*H153</f>
        <v>0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413</v>
      </c>
      <c r="AT153" s="197" t="s">
        <v>147</v>
      </c>
      <c r="AU153" s="197" t="s">
        <v>82</v>
      </c>
      <c r="AY153" s="15" t="s">
        <v>145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87</v>
      </c>
      <c r="BK153" s="198">
        <f>ROUND(I153*H153,2)</f>
        <v>0</v>
      </c>
      <c r="BL153" s="15" t="s">
        <v>413</v>
      </c>
      <c r="BM153" s="197" t="s">
        <v>806</v>
      </c>
    </row>
    <row r="154" s="2" customFormat="1" ht="24.15" customHeight="1">
      <c r="A154" s="34"/>
      <c r="B154" s="184"/>
      <c r="C154" s="185" t="s">
        <v>271</v>
      </c>
      <c r="D154" s="185" t="s">
        <v>147</v>
      </c>
      <c r="E154" s="186" t="s">
        <v>807</v>
      </c>
      <c r="F154" s="187" t="s">
        <v>808</v>
      </c>
      <c r="G154" s="188" t="s">
        <v>203</v>
      </c>
      <c r="H154" s="189">
        <v>50</v>
      </c>
      <c r="I154" s="190"/>
      <c r="J154" s="191">
        <f>ROUND(I154*H154,2)</f>
        <v>0</v>
      </c>
      <c r="K154" s="192"/>
      <c r="L154" s="35"/>
      <c r="M154" s="193" t="s">
        <v>1</v>
      </c>
      <c r="N154" s="194" t="s">
        <v>41</v>
      </c>
      <c r="O154" s="78"/>
      <c r="P154" s="195">
        <f>O154*H154</f>
        <v>0</v>
      </c>
      <c r="Q154" s="195">
        <v>0</v>
      </c>
      <c r="R154" s="195">
        <f>Q154*H154</f>
        <v>0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413</v>
      </c>
      <c r="AT154" s="197" t="s">
        <v>147</v>
      </c>
      <c r="AU154" s="197" t="s">
        <v>82</v>
      </c>
      <c r="AY154" s="15" t="s">
        <v>145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87</v>
      </c>
      <c r="BK154" s="198">
        <f>ROUND(I154*H154,2)</f>
        <v>0</v>
      </c>
      <c r="BL154" s="15" t="s">
        <v>413</v>
      </c>
      <c r="BM154" s="197" t="s">
        <v>809</v>
      </c>
    </row>
    <row r="155" s="2" customFormat="1" ht="24.15" customHeight="1">
      <c r="A155" s="34"/>
      <c r="B155" s="184"/>
      <c r="C155" s="185" t="s">
        <v>275</v>
      </c>
      <c r="D155" s="185" t="s">
        <v>147</v>
      </c>
      <c r="E155" s="186" t="s">
        <v>807</v>
      </c>
      <c r="F155" s="187" t="s">
        <v>808</v>
      </c>
      <c r="G155" s="188" t="s">
        <v>203</v>
      </c>
      <c r="H155" s="189">
        <v>700</v>
      </c>
      <c r="I155" s="190"/>
      <c r="J155" s="191">
        <f>ROUND(I155*H155,2)</f>
        <v>0</v>
      </c>
      <c r="K155" s="192"/>
      <c r="L155" s="35"/>
      <c r="M155" s="193" t="s">
        <v>1</v>
      </c>
      <c r="N155" s="194" t="s">
        <v>41</v>
      </c>
      <c r="O155" s="78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7" t="s">
        <v>413</v>
      </c>
      <c r="AT155" s="197" t="s">
        <v>147</v>
      </c>
      <c r="AU155" s="197" t="s">
        <v>82</v>
      </c>
      <c r="AY155" s="15" t="s">
        <v>145</v>
      </c>
      <c r="BE155" s="198">
        <f>IF(N155="základná",J155,0)</f>
        <v>0</v>
      </c>
      <c r="BF155" s="198">
        <f>IF(N155="znížená",J155,0)</f>
        <v>0</v>
      </c>
      <c r="BG155" s="198">
        <f>IF(N155="zákl. prenesená",J155,0)</f>
        <v>0</v>
      </c>
      <c r="BH155" s="198">
        <f>IF(N155="zníž. prenesená",J155,0)</f>
        <v>0</v>
      </c>
      <c r="BI155" s="198">
        <f>IF(N155="nulová",J155,0)</f>
        <v>0</v>
      </c>
      <c r="BJ155" s="15" t="s">
        <v>87</v>
      </c>
      <c r="BK155" s="198">
        <f>ROUND(I155*H155,2)</f>
        <v>0</v>
      </c>
      <c r="BL155" s="15" t="s">
        <v>413</v>
      </c>
      <c r="BM155" s="197" t="s">
        <v>810</v>
      </c>
    </row>
    <row r="156" s="2" customFormat="1" ht="24.15" customHeight="1">
      <c r="A156" s="34"/>
      <c r="B156" s="184"/>
      <c r="C156" s="185" t="s">
        <v>280</v>
      </c>
      <c r="D156" s="185" t="s">
        <v>147</v>
      </c>
      <c r="E156" s="186" t="s">
        <v>811</v>
      </c>
      <c r="F156" s="187" t="s">
        <v>812</v>
      </c>
      <c r="G156" s="188" t="s">
        <v>203</v>
      </c>
      <c r="H156" s="189">
        <v>1450</v>
      </c>
      <c r="I156" s="190"/>
      <c r="J156" s="191">
        <f>ROUND(I156*H156,2)</f>
        <v>0</v>
      </c>
      <c r="K156" s="192"/>
      <c r="L156" s="35"/>
      <c r="M156" s="193" t="s">
        <v>1</v>
      </c>
      <c r="N156" s="194" t="s">
        <v>41</v>
      </c>
      <c r="O156" s="78"/>
      <c r="P156" s="195">
        <f>O156*H156</f>
        <v>0</v>
      </c>
      <c r="Q156" s="195">
        <v>0</v>
      </c>
      <c r="R156" s="195">
        <f>Q156*H156</f>
        <v>0</v>
      </c>
      <c r="S156" s="195">
        <v>0</v>
      </c>
      <c r="T156" s="196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413</v>
      </c>
      <c r="AT156" s="197" t="s">
        <v>147</v>
      </c>
      <c r="AU156" s="197" t="s">
        <v>82</v>
      </c>
      <c r="AY156" s="15" t="s">
        <v>145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87</v>
      </c>
      <c r="BK156" s="198">
        <f>ROUND(I156*H156,2)</f>
        <v>0</v>
      </c>
      <c r="BL156" s="15" t="s">
        <v>413</v>
      </c>
      <c r="BM156" s="197" t="s">
        <v>813</v>
      </c>
    </row>
    <row r="157" s="2" customFormat="1" ht="24.15" customHeight="1">
      <c r="A157" s="34"/>
      <c r="B157" s="184"/>
      <c r="C157" s="185" t="s">
        <v>284</v>
      </c>
      <c r="D157" s="185" t="s">
        <v>147</v>
      </c>
      <c r="E157" s="186" t="s">
        <v>814</v>
      </c>
      <c r="F157" s="187" t="s">
        <v>815</v>
      </c>
      <c r="G157" s="188" t="s">
        <v>203</v>
      </c>
      <c r="H157" s="189">
        <v>400</v>
      </c>
      <c r="I157" s="190"/>
      <c r="J157" s="191">
        <f>ROUND(I157*H157,2)</f>
        <v>0</v>
      </c>
      <c r="K157" s="192"/>
      <c r="L157" s="35"/>
      <c r="M157" s="193" t="s">
        <v>1</v>
      </c>
      <c r="N157" s="194" t="s">
        <v>41</v>
      </c>
      <c r="O157" s="78"/>
      <c r="P157" s="195">
        <f>O157*H157</f>
        <v>0</v>
      </c>
      <c r="Q157" s="195">
        <v>0</v>
      </c>
      <c r="R157" s="195">
        <f>Q157*H157</f>
        <v>0</v>
      </c>
      <c r="S157" s="195">
        <v>0</v>
      </c>
      <c r="T157" s="196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7" t="s">
        <v>413</v>
      </c>
      <c r="AT157" s="197" t="s">
        <v>147</v>
      </c>
      <c r="AU157" s="197" t="s">
        <v>82</v>
      </c>
      <c r="AY157" s="15" t="s">
        <v>145</v>
      </c>
      <c r="BE157" s="198">
        <f>IF(N157="základná",J157,0)</f>
        <v>0</v>
      </c>
      <c r="BF157" s="198">
        <f>IF(N157="znížená",J157,0)</f>
        <v>0</v>
      </c>
      <c r="BG157" s="198">
        <f>IF(N157="zákl. prenesená",J157,0)</f>
        <v>0</v>
      </c>
      <c r="BH157" s="198">
        <f>IF(N157="zníž. prenesená",J157,0)</f>
        <v>0</v>
      </c>
      <c r="BI157" s="198">
        <f>IF(N157="nulová",J157,0)</f>
        <v>0</v>
      </c>
      <c r="BJ157" s="15" t="s">
        <v>87</v>
      </c>
      <c r="BK157" s="198">
        <f>ROUND(I157*H157,2)</f>
        <v>0</v>
      </c>
      <c r="BL157" s="15" t="s">
        <v>413</v>
      </c>
      <c r="BM157" s="197" t="s">
        <v>816</v>
      </c>
    </row>
    <row r="158" s="2" customFormat="1" ht="24.15" customHeight="1">
      <c r="A158" s="34"/>
      <c r="B158" s="184"/>
      <c r="C158" s="185" t="s">
        <v>288</v>
      </c>
      <c r="D158" s="185" t="s">
        <v>147</v>
      </c>
      <c r="E158" s="186" t="s">
        <v>817</v>
      </c>
      <c r="F158" s="187" t="s">
        <v>818</v>
      </c>
      <c r="G158" s="188" t="s">
        <v>203</v>
      </c>
      <c r="H158" s="189">
        <v>140</v>
      </c>
      <c r="I158" s="190"/>
      <c r="J158" s="191">
        <f>ROUND(I158*H158,2)</f>
        <v>0</v>
      </c>
      <c r="K158" s="192"/>
      <c r="L158" s="35"/>
      <c r="M158" s="193" t="s">
        <v>1</v>
      </c>
      <c r="N158" s="194" t="s">
        <v>41</v>
      </c>
      <c r="O158" s="78"/>
      <c r="P158" s="195">
        <f>O158*H158</f>
        <v>0</v>
      </c>
      <c r="Q158" s="195">
        <v>0</v>
      </c>
      <c r="R158" s="195">
        <f>Q158*H158</f>
        <v>0</v>
      </c>
      <c r="S158" s="195">
        <v>0</v>
      </c>
      <c r="T158" s="196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7" t="s">
        <v>413</v>
      </c>
      <c r="AT158" s="197" t="s">
        <v>147</v>
      </c>
      <c r="AU158" s="197" t="s">
        <v>82</v>
      </c>
      <c r="AY158" s="15" t="s">
        <v>145</v>
      </c>
      <c r="BE158" s="198">
        <f>IF(N158="základná",J158,0)</f>
        <v>0</v>
      </c>
      <c r="BF158" s="198">
        <f>IF(N158="znížená",J158,0)</f>
        <v>0</v>
      </c>
      <c r="BG158" s="198">
        <f>IF(N158="zákl. prenesená",J158,0)</f>
        <v>0</v>
      </c>
      <c r="BH158" s="198">
        <f>IF(N158="zníž. prenesená",J158,0)</f>
        <v>0</v>
      </c>
      <c r="BI158" s="198">
        <f>IF(N158="nulová",J158,0)</f>
        <v>0</v>
      </c>
      <c r="BJ158" s="15" t="s">
        <v>87</v>
      </c>
      <c r="BK158" s="198">
        <f>ROUND(I158*H158,2)</f>
        <v>0</v>
      </c>
      <c r="BL158" s="15" t="s">
        <v>413</v>
      </c>
      <c r="BM158" s="197" t="s">
        <v>819</v>
      </c>
    </row>
    <row r="159" s="2" customFormat="1" ht="24.15" customHeight="1">
      <c r="A159" s="34"/>
      <c r="B159" s="184"/>
      <c r="C159" s="185" t="s">
        <v>293</v>
      </c>
      <c r="D159" s="185" t="s">
        <v>147</v>
      </c>
      <c r="E159" s="186" t="s">
        <v>820</v>
      </c>
      <c r="F159" s="187" t="s">
        <v>821</v>
      </c>
      <c r="G159" s="188" t="s">
        <v>203</v>
      </c>
      <c r="H159" s="189">
        <v>10</v>
      </c>
      <c r="I159" s="190"/>
      <c r="J159" s="191">
        <f>ROUND(I159*H159,2)</f>
        <v>0</v>
      </c>
      <c r="K159" s="192"/>
      <c r="L159" s="35"/>
      <c r="M159" s="193" t="s">
        <v>1</v>
      </c>
      <c r="N159" s="194" t="s">
        <v>41</v>
      </c>
      <c r="O159" s="78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7" t="s">
        <v>413</v>
      </c>
      <c r="AT159" s="197" t="s">
        <v>147</v>
      </c>
      <c r="AU159" s="197" t="s">
        <v>82</v>
      </c>
      <c r="AY159" s="15" t="s">
        <v>145</v>
      </c>
      <c r="BE159" s="198">
        <f>IF(N159="základná",J159,0)</f>
        <v>0</v>
      </c>
      <c r="BF159" s="198">
        <f>IF(N159="znížená",J159,0)</f>
        <v>0</v>
      </c>
      <c r="BG159" s="198">
        <f>IF(N159="zákl. prenesená",J159,0)</f>
        <v>0</v>
      </c>
      <c r="BH159" s="198">
        <f>IF(N159="zníž. prenesená",J159,0)</f>
        <v>0</v>
      </c>
      <c r="BI159" s="198">
        <f>IF(N159="nulová",J159,0)</f>
        <v>0</v>
      </c>
      <c r="BJ159" s="15" t="s">
        <v>87</v>
      </c>
      <c r="BK159" s="198">
        <f>ROUND(I159*H159,2)</f>
        <v>0</v>
      </c>
      <c r="BL159" s="15" t="s">
        <v>413</v>
      </c>
      <c r="BM159" s="197" t="s">
        <v>822</v>
      </c>
    </row>
    <row r="160" s="2" customFormat="1" ht="16.5" customHeight="1">
      <c r="A160" s="34"/>
      <c r="B160" s="184"/>
      <c r="C160" s="185" t="s">
        <v>298</v>
      </c>
      <c r="D160" s="185" t="s">
        <v>147</v>
      </c>
      <c r="E160" s="186" t="s">
        <v>823</v>
      </c>
      <c r="F160" s="187" t="s">
        <v>824</v>
      </c>
      <c r="G160" s="188" t="s">
        <v>675</v>
      </c>
      <c r="H160" s="189">
        <v>5</v>
      </c>
      <c r="I160" s="190"/>
      <c r="J160" s="191">
        <f>ROUND(I160*H160,2)</f>
        <v>0</v>
      </c>
      <c r="K160" s="192"/>
      <c r="L160" s="35"/>
      <c r="M160" s="193" t="s">
        <v>1</v>
      </c>
      <c r="N160" s="194" t="s">
        <v>41</v>
      </c>
      <c r="O160" s="78"/>
      <c r="P160" s="195">
        <f>O160*H160</f>
        <v>0</v>
      </c>
      <c r="Q160" s="195">
        <v>0</v>
      </c>
      <c r="R160" s="195">
        <f>Q160*H160</f>
        <v>0</v>
      </c>
      <c r="S160" s="195">
        <v>0</v>
      </c>
      <c r="T160" s="196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7" t="s">
        <v>413</v>
      </c>
      <c r="AT160" s="197" t="s">
        <v>147</v>
      </c>
      <c r="AU160" s="197" t="s">
        <v>82</v>
      </c>
      <c r="AY160" s="15" t="s">
        <v>145</v>
      </c>
      <c r="BE160" s="198">
        <f>IF(N160="základná",J160,0)</f>
        <v>0</v>
      </c>
      <c r="BF160" s="198">
        <f>IF(N160="znížená",J160,0)</f>
        <v>0</v>
      </c>
      <c r="BG160" s="198">
        <f>IF(N160="zákl. prenesená",J160,0)</f>
        <v>0</v>
      </c>
      <c r="BH160" s="198">
        <f>IF(N160="zníž. prenesená",J160,0)</f>
        <v>0</v>
      </c>
      <c r="BI160" s="198">
        <f>IF(N160="nulová",J160,0)</f>
        <v>0</v>
      </c>
      <c r="BJ160" s="15" t="s">
        <v>87</v>
      </c>
      <c r="BK160" s="198">
        <f>ROUND(I160*H160,2)</f>
        <v>0</v>
      </c>
      <c r="BL160" s="15" t="s">
        <v>413</v>
      </c>
      <c r="BM160" s="197" t="s">
        <v>825</v>
      </c>
    </row>
    <row r="161" s="2" customFormat="1" ht="24.15" customHeight="1">
      <c r="A161" s="34"/>
      <c r="B161" s="184"/>
      <c r="C161" s="185" t="s">
        <v>302</v>
      </c>
      <c r="D161" s="185" t="s">
        <v>147</v>
      </c>
      <c r="E161" s="186" t="s">
        <v>826</v>
      </c>
      <c r="F161" s="187" t="s">
        <v>827</v>
      </c>
      <c r="G161" s="188" t="s">
        <v>675</v>
      </c>
      <c r="H161" s="189">
        <v>16</v>
      </c>
      <c r="I161" s="190"/>
      <c r="J161" s="191">
        <f>ROUND(I161*H161,2)</f>
        <v>0</v>
      </c>
      <c r="K161" s="192"/>
      <c r="L161" s="35"/>
      <c r="M161" s="193" t="s">
        <v>1</v>
      </c>
      <c r="N161" s="194" t="s">
        <v>41</v>
      </c>
      <c r="O161" s="78"/>
      <c r="P161" s="195">
        <f>O161*H161</f>
        <v>0</v>
      </c>
      <c r="Q161" s="195">
        <v>0</v>
      </c>
      <c r="R161" s="195">
        <f>Q161*H161</f>
        <v>0</v>
      </c>
      <c r="S161" s="195">
        <v>0</v>
      </c>
      <c r="T161" s="196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7" t="s">
        <v>413</v>
      </c>
      <c r="AT161" s="197" t="s">
        <v>147</v>
      </c>
      <c r="AU161" s="197" t="s">
        <v>82</v>
      </c>
      <c r="AY161" s="15" t="s">
        <v>145</v>
      </c>
      <c r="BE161" s="198">
        <f>IF(N161="základná",J161,0)</f>
        <v>0</v>
      </c>
      <c r="BF161" s="198">
        <f>IF(N161="znížená",J161,0)</f>
        <v>0</v>
      </c>
      <c r="BG161" s="198">
        <f>IF(N161="zákl. prenesená",J161,0)</f>
        <v>0</v>
      </c>
      <c r="BH161" s="198">
        <f>IF(N161="zníž. prenesená",J161,0)</f>
        <v>0</v>
      </c>
      <c r="BI161" s="198">
        <f>IF(N161="nulová",J161,0)</f>
        <v>0</v>
      </c>
      <c r="BJ161" s="15" t="s">
        <v>87</v>
      </c>
      <c r="BK161" s="198">
        <f>ROUND(I161*H161,2)</f>
        <v>0</v>
      </c>
      <c r="BL161" s="15" t="s">
        <v>413</v>
      </c>
      <c r="BM161" s="197" t="s">
        <v>828</v>
      </c>
    </row>
    <row r="162" s="2" customFormat="1" ht="16.5" customHeight="1">
      <c r="A162" s="34"/>
      <c r="B162" s="184"/>
      <c r="C162" s="185" t="s">
        <v>306</v>
      </c>
      <c r="D162" s="185" t="s">
        <v>147</v>
      </c>
      <c r="E162" s="186" t="s">
        <v>194</v>
      </c>
      <c r="F162" s="187" t="s">
        <v>829</v>
      </c>
      <c r="G162" s="188" t="s">
        <v>830</v>
      </c>
      <c r="H162" s="189">
        <v>25</v>
      </c>
      <c r="I162" s="190"/>
      <c r="J162" s="191">
        <f>ROUND(I162*H162,2)</f>
        <v>0</v>
      </c>
      <c r="K162" s="192"/>
      <c r="L162" s="35"/>
      <c r="M162" s="193" t="s">
        <v>1</v>
      </c>
      <c r="N162" s="194" t="s">
        <v>41</v>
      </c>
      <c r="O162" s="78"/>
      <c r="P162" s="195">
        <f>O162*H162</f>
        <v>0</v>
      </c>
      <c r="Q162" s="195">
        <v>0</v>
      </c>
      <c r="R162" s="195">
        <f>Q162*H162</f>
        <v>0</v>
      </c>
      <c r="S162" s="195">
        <v>0</v>
      </c>
      <c r="T162" s="196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7" t="s">
        <v>413</v>
      </c>
      <c r="AT162" s="197" t="s">
        <v>147</v>
      </c>
      <c r="AU162" s="197" t="s">
        <v>82</v>
      </c>
      <c r="AY162" s="15" t="s">
        <v>145</v>
      </c>
      <c r="BE162" s="198">
        <f>IF(N162="základná",J162,0)</f>
        <v>0</v>
      </c>
      <c r="BF162" s="198">
        <f>IF(N162="znížená",J162,0)</f>
        <v>0</v>
      </c>
      <c r="BG162" s="198">
        <f>IF(N162="zákl. prenesená",J162,0)</f>
        <v>0</v>
      </c>
      <c r="BH162" s="198">
        <f>IF(N162="zníž. prenesená",J162,0)</f>
        <v>0</v>
      </c>
      <c r="BI162" s="198">
        <f>IF(N162="nulová",J162,0)</f>
        <v>0</v>
      </c>
      <c r="BJ162" s="15" t="s">
        <v>87</v>
      </c>
      <c r="BK162" s="198">
        <f>ROUND(I162*H162,2)</f>
        <v>0</v>
      </c>
      <c r="BL162" s="15" t="s">
        <v>413</v>
      </c>
      <c r="BM162" s="197" t="s">
        <v>831</v>
      </c>
    </row>
    <row r="163" s="2" customFormat="1" ht="16.5" customHeight="1">
      <c r="A163" s="34"/>
      <c r="B163" s="184"/>
      <c r="C163" s="185" t="s">
        <v>311</v>
      </c>
      <c r="D163" s="185" t="s">
        <v>147</v>
      </c>
      <c r="E163" s="186" t="s">
        <v>461</v>
      </c>
      <c r="F163" s="187" t="s">
        <v>832</v>
      </c>
      <c r="G163" s="188" t="s">
        <v>830</v>
      </c>
      <c r="H163" s="189">
        <v>20</v>
      </c>
      <c r="I163" s="190"/>
      <c r="J163" s="191">
        <f>ROUND(I163*H163,2)</f>
        <v>0</v>
      </c>
      <c r="K163" s="192"/>
      <c r="L163" s="35"/>
      <c r="M163" s="193" t="s">
        <v>1</v>
      </c>
      <c r="N163" s="194" t="s">
        <v>41</v>
      </c>
      <c r="O163" s="78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7" t="s">
        <v>413</v>
      </c>
      <c r="AT163" s="197" t="s">
        <v>147</v>
      </c>
      <c r="AU163" s="197" t="s">
        <v>82</v>
      </c>
      <c r="AY163" s="15" t="s">
        <v>145</v>
      </c>
      <c r="BE163" s="198">
        <f>IF(N163="základná",J163,0)</f>
        <v>0</v>
      </c>
      <c r="BF163" s="198">
        <f>IF(N163="znížená",J163,0)</f>
        <v>0</v>
      </c>
      <c r="BG163" s="198">
        <f>IF(N163="zákl. prenesená",J163,0)</f>
        <v>0</v>
      </c>
      <c r="BH163" s="198">
        <f>IF(N163="zníž. prenesená",J163,0)</f>
        <v>0</v>
      </c>
      <c r="BI163" s="198">
        <f>IF(N163="nulová",J163,0)</f>
        <v>0</v>
      </c>
      <c r="BJ163" s="15" t="s">
        <v>87</v>
      </c>
      <c r="BK163" s="198">
        <f>ROUND(I163*H163,2)</f>
        <v>0</v>
      </c>
      <c r="BL163" s="15" t="s">
        <v>413</v>
      </c>
      <c r="BM163" s="197" t="s">
        <v>833</v>
      </c>
    </row>
    <row r="164" s="2" customFormat="1" ht="24.15" customHeight="1">
      <c r="A164" s="34"/>
      <c r="B164" s="184"/>
      <c r="C164" s="199" t="s">
        <v>315</v>
      </c>
      <c r="D164" s="199" t="s">
        <v>203</v>
      </c>
      <c r="E164" s="200" t="s">
        <v>834</v>
      </c>
      <c r="F164" s="201" t="s">
        <v>835</v>
      </c>
      <c r="G164" s="202" t="s">
        <v>203</v>
      </c>
      <c r="H164" s="203">
        <v>10</v>
      </c>
      <c r="I164" s="204"/>
      <c r="J164" s="205">
        <f>ROUND(I164*H164,2)</f>
        <v>0</v>
      </c>
      <c r="K164" s="206"/>
      <c r="L164" s="207"/>
      <c r="M164" s="208" t="s">
        <v>1</v>
      </c>
      <c r="N164" s="209" t="s">
        <v>41</v>
      </c>
      <c r="O164" s="78"/>
      <c r="P164" s="195">
        <f>O164*H164</f>
        <v>0</v>
      </c>
      <c r="Q164" s="195">
        <v>0.0089999999999999993</v>
      </c>
      <c r="R164" s="195">
        <f>Q164*H164</f>
        <v>0.089999999999999997</v>
      </c>
      <c r="S164" s="195">
        <v>0</v>
      </c>
      <c r="T164" s="196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7" t="s">
        <v>836</v>
      </c>
      <c r="AT164" s="197" t="s">
        <v>203</v>
      </c>
      <c r="AU164" s="197" t="s">
        <v>82</v>
      </c>
      <c r="AY164" s="15" t="s">
        <v>145</v>
      </c>
      <c r="BE164" s="198">
        <f>IF(N164="základná",J164,0)</f>
        <v>0</v>
      </c>
      <c r="BF164" s="198">
        <f>IF(N164="znížená",J164,0)</f>
        <v>0</v>
      </c>
      <c r="BG164" s="198">
        <f>IF(N164="zákl. prenesená",J164,0)</f>
        <v>0</v>
      </c>
      <c r="BH164" s="198">
        <f>IF(N164="zníž. prenesená",J164,0)</f>
        <v>0</v>
      </c>
      <c r="BI164" s="198">
        <f>IF(N164="nulová",J164,0)</f>
        <v>0</v>
      </c>
      <c r="BJ164" s="15" t="s">
        <v>87</v>
      </c>
      <c r="BK164" s="198">
        <f>ROUND(I164*H164,2)</f>
        <v>0</v>
      </c>
      <c r="BL164" s="15" t="s">
        <v>413</v>
      </c>
      <c r="BM164" s="197" t="s">
        <v>837</v>
      </c>
    </row>
    <row r="165" s="2" customFormat="1" ht="24.15" customHeight="1">
      <c r="A165" s="34"/>
      <c r="B165" s="184"/>
      <c r="C165" s="199" t="s">
        <v>319</v>
      </c>
      <c r="D165" s="199" t="s">
        <v>203</v>
      </c>
      <c r="E165" s="200" t="s">
        <v>838</v>
      </c>
      <c r="F165" s="201" t="s">
        <v>839</v>
      </c>
      <c r="G165" s="202" t="s">
        <v>203</v>
      </c>
      <c r="H165" s="203">
        <v>400</v>
      </c>
      <c r="I165" s="204"/>
      <c r="J165" s="205">
        <f>ROUND(I165*H165,2)</f>
        <v>0</v>
      </c>
      <c r="K165" s="206"/>
      <c r="L165" s="207"/>
      <c r="M165" s="208" t="s">
        <v>1</v>
      </c>
      <c r="N165" s="209" t="s">
        <v>41</v>
      </c>
      <c r="O165" s="78"/>
      <c r="P165" s="195">
        <f>O165*H165</f>
        <v>0</v>
      </c>
      <c r="Q165" s="195">
        <v>0</v>
      </c>
      <c r="R165" s="195">
        <f>Q165*H165</f>
        <v>0</v>
      </c>
      <c r="S165" s="195">
        <v>0</v>
      </c>
      <c r="T165" s="196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7" t="s">
        <v>836</v>
      </c>
      <c r="AT165" s="197" t="s">
        <v>203</v>
      </c>
      <c r="AU165" s="197" t="s">
        <v>82</v>
      </c>
      <c r="AY165" s="15" t="s">
        <v>145</v>
      </c>
      <c r="BE165" s="198">
        <f>IF(N165="základná",J165,0)</f>
        <v>0</v>
      </c>
      <c r="BF165" s="198">
        <f>IF(N165="znížená",J165,0)</f>
        <v>0</v>
      </c>
      <c r="BG165" s="198">
        <f>IF(N165="zákl. prenesená",J165,0)</f>
        <v>0</v>
      </c>
      <c r="BH165" s="198">
        <f>IF(N165="zníž. prenesená",J165,0)</f>
        <v>0</v>
      </c>
      <c r="BI165" s="198">
        <f>IF(N165="nulová",J165,0)</f>
        <v>0</v>
      </c>
      <c r="BJ165" s="15" t="s">
        <v>87</v>
      </c>
      <c r="BK165" s="198">
        <f>ROUND(I165*H165,2)</f>
        <v>0</v>
      </c>
      <c r="BL165" s="15" t="s">
        <v>413</v>
      </c>
      <c r="BM165" s="197" t="s">
        <v>840</v>
      </c>
    </row>
    <row r="166" s="2" customFormat="1" ht="16.5" customHeight="1">
      <c r="A166" s="34"/>
      <c r="B166" s="184"/>
      <c r="C166" s="199" t="s">
        <v>323</v>
      </c>
      <c r="D166" s="199" t="s">
        <v>203</v>
      </c>
      <c r="E166" s="200" t="s">
        <v>841</v>
      </c>
      <c r="F166" s="201" t="s">
        <v>842</v>
      </c>
      <c r="G166" s="202" t="s">
        <v>203</v>
      </c>
      <c r="H166" s="203">
        <v>800</v>
      </c>
      <c r="I166" s="204"/>
      <c r="J166" s="205">
        <f>ROUND(I166*H166,2)</f>
        <v>0</v>
      </c>
      <c r="K166" s="206"/>
      <c r="L166" s="207"/>
      <c r="M166" s="208" t="s">
        <v>1</v>
      </c>
      <c r="N166" s="209" t="s">
        <v>41</v>
      </c>
      <c r="O166" s="78"/>
      <c r="P166" s="195">
        <f>O166*H166</f>
        <v>0</v>
      </c>
      <c r="Q166" s="195">
        <v>0</v>
      </c>
      <c r="R166" s="195">
        <f>Q166*H166</f>
        <v>0</v>
      </c>
      <c r="S166" s="195">
        <v>0</v>
      </c>
      <c r="T166" s="196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7" t="s">
        <v>836</v>
      </c>
      <c r="AT166" s="197" t="s">
        <v>203</v>
      </c>
      <c r="AU166" s="197" t="s">
        <v>82</v>
      </c>
      <c r="AY166" s="15" t="s">
        <v>145</v>
      </c>
      <c r="BE166" s="198">
        <f>IF(N166="základná",J166,0)</f>
        <v>0</v>
      </c>
      <c r="BF166" s="198">
        <f>IF(N166="znížená",J166,0)</f>
        <v>0</v>
      </c>
      <c r="BG166" s="198">
        <f>IF(N166="zákl. prenesená",J166,0)</f>
        <v>0</v>
      </c>
      <c r="BH166" s="198">
        <f>IF(N166="zníž. prenesená",J166,0)</f>
        <v>0</v>
      </c>
      <c r="BI166" s="198">
        <f>IF(N166="nulová",J166,0)</f>
        <v>0</v>
      </c>
      <c r="BJ166" s="15" t="s">
        <v>87</v>
      </c>
      <c r="BK166" s="198">
        <f>ROUND(I166*H166,2)</f>
        <v>0</v>
      </c>
      <c r="BL166" s="15" t="s">
        <v>413</v>
      </c>
      <c r="BM166" s="197" t="s">
        <v>843</v>
      </c>
    </row>
    <row r="167" s="2" customFormat="1" ht="16.5" customHeight="1">
      <c r="A167" s="34"/>
      <c r="B167" s="184"/>
      <c r="C167" s="199" t="s">
        <v>327</v>
      </c>
      <c r="D167" s="199" t="s">
        <v>203</v>
      </c>
      <c r="E167" s="200" t="s">
        <v>844</v>
      </c>
      <c r="F167" s="201" t="s">
        <v>845</v>
      </c>
      <c r="G167" s="202" t="s">
        <v>203</v>
      </c>
      <c r="H167" s="203">
        <v>90</v>
      </c>
      <c r="I167" s="204"/>
      <c r="J167" s="205">
        <f>ROUND(I167*H167,2)</f>
        <v>0</v>
      </c>
      <c r="K167" s="206"/>
      <c r="L167" s="207"/>
      <c r="M167" s="208" t="s">
        <v>1</v>
      </c>
      <c r="N167" s="209" t="s">
        <v>41</v>
      </c>
      <c r="O167" s="78"/>
      <c r="P167" s="195">
        <f>O167*H167</f>
        <v>0</v>
      </c>
      <c r="Q167" s="195">
        <v>0.002</v>
      </c>
      <c r="R167" s="195">
        <f>Q167*H167</f>
        <v>0.17999999999999999</v>
      </c>
      <c r="S167" s="195">
        <v>0</v>
      </c>
      <c r="T167" s="19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7" t="s">
        <v>836</v>
      </c>
      <c r="AT167" s="197" t="s">
        <v>203</v>
      </c>
      <c r="AU167" s="197" t="s">
        <v>82</v>
      </c>
      <c r="AY167" s="15" t="s">
        <v>145</v>
      </c>
      <c r="BE167" s="198">
        <f>IF(N167="základná",J167,0)</f>
        <v>0</v>
      </c>
      <c r="BF167" s="198">
        <f>IF(N167="znížená",J167,0)</f>
        <v>0</v>
      </c>
      <c r="BG167" s="198">
        <f>IF(N167="zákl. prenesená",J167,0)</f>
        <v>0</v>
      </c>
      <c r="BH167" s="198">
        <f>IF(N167="zníž. prenesená",J167,0)</f>
        <v>0</v>
      </c>
      <c r="BI167" s="198">
        <f>IF(N167="nulová",J167,0)</f>
        <v>0</v>
      </c>
      <c r="BJ167" s="15" t="s">
        <v>87</v>
      </c>
      <c r="BK167" s="198">
        <f>ROUND(I167*H167,2)</f>
        <v>0</v>
      </c>
      <c r="BL167" s="15" t="s">
        <v>413</v>
      </c>
      <c r="BM167" s="197" t="s">
        <v>846</v>
      </c>
    </row>
    <row r="168" s="2" customFormat="1" ht="16.5" customHeight="1">
      <c r="A168" s="34"/>
      <c r="B168" s="184"/>
      <c r="C168" s="199" t="s">
        <v>331</v>
      </c>
      <c r="D168" s="199" t="s">
        <v>203</v>
      </c>
      <c r="E168" s="200" t="s">
        <v>847</v>
      </c>
      <c r="F168" s="201" t="s">
        <v>848</v>
      </c>
      <c r="G168" s="202" t="s">
        <v>675</v>
      </c>
      <c r="H168" s="203">
        <v>3</v>
      </c>
      <c r="I168" s="204"/>
      <c r="J168" s="205">
        <f>ROUND(I168*H168,2)</f>
        <v>0</v>
      </c>
      <c r="K168" s="206"/>
      <c r="L168" s="207"/>
      <c r="M168" s="208" t="s">
        <v>1</v>
      </c>
      <c r="N168" s="209" t="s">
        <v>41</v>
      </c>
      <c r="O168" s="78"/>
      <c r="P168" s="195">
        <f>O168*H168</f>
        <v>0</v>
      </c>
      <c r="Q168" s="195">
        <v>0</v>
      </c>
      <c r="R168" s="195">
        <f>Q168*H168</f>
        <v>0</v>
      </c>
      <c r="S168" s="195">
        <v>0</v>
      </c>
      <c r="T168" s="196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7" t="s">
        <v>836</v>
      </c>
      <c r="AT168" s="197" t="s">
        <v>203</v>
      </c>
      <c r="AU168" s="197" t="s">
        <v>82</v>
      </c>
      <c r="AY168" s="15" t="s">
        <v>145</v>
      </c>
      <c r="BE168" s="198">
        <f>IF(N168="základná",J168,0)</f>
        <v>0</v>
      </c>
      <c r="BF168" s="198">
        <f>IF(N168="znížená",J168,0)</f>
        <v>0</v>
      </c>
      <c r="BG168" s="198">
        <f>IF(N168="zákl. prenesená",J168,0)</f>
        <v>0</v>
      </c>
      <c r="BH168" s="198">
        <f>IF(N168="zníž. prenesená",J168,0)</f>
        <v>0</v>
      </c>
      <c r="BI168" s="198">
        <f>IF(N168="nulová",J168,0)</f>
        <v>0</v>
      </c>
      <c r="BJ168" s="15" t="s">
        <v>87</v>
      </c>
      <c r="BK168" s="198">
        <f>ROUND(I168*H168,2)</f>
        <v>0</v>
      </c>
      <c r="BL168" s="15" t="s">
        <v>413</v>
      </c>
      <c r="BM168" s="197" t="s">
        <v>849</v>
      </c>
    </row>
    <row r="169" s="2" customFormat="1" ht="16.5" customHeight="1">
      <c r="A169" s="34"/>
      <c r="B169" s="184"/>
      <c r="C169" s="199" t="s">
        <v>336</v>
      </c>
      <c r="D169" s="199" t="s">
        <v>203</v>
      </c>
      <c r="E169" s="200" t="s">
        <v>850</v>
      </c>
      <c r="F169" s="201" t="s">
        <v>851</v>
      </c>
      <c r="G169" s="202" t="s">
        <v>830</v>
      </c>
      <c r="H169" s="203">
        <v>30</v>
      </c>
      <c r="I169" s="204"/>
      <c r="J169" s="205">
        <f>ROUND(I169*H169,2)</f>
        <v>0</v>
      </c>
      <c r="K169" s="206"/>
      <c r="L169" s="207"/>
      <c r="M169" s="208" t="s">
        <v>1</v>
      </c>
      <c r="N169" s="209" t="s">
        <v>41</v>
      </c>
      <c r="O169" s="78"/>
      <c r="P169" s="195">
        <f>O169*H169</f>
        <v>0</v>
      </c>
      <c r="Q169" s="195">
        <v>0</v>
      </c>
      <c r="R169" s="195">
        <f>Q169*H169</f>
        <v>0</v>
      </c>
      <c r="S169" s="195">
        <v>0</v>
      </c>
      <c r="T169" s="196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7" t="s">
        <v>836</v>
      </c>
      <c r="AT169" s="197" t="s">
        <v>203</v>
      </c>
      <c r="AU169" s="197" t="s">
        <v>82</v>
      </c>
      <c r="AY169" s="15" t="s">
        <v>145</v>
      </c>
      <c r="BE169" s="198">
        <f>IF(N169="základná",J169,0)</f>
        <v>0</v>
      </c>
      <c r="BF169" s="198">
        <f>IF(N169="znížená",J169,0)</f>
        <v>0</v>
      </c>
      <c r="BG169" s="198">
        <f>IF(N169="zákl. prenesená",J169,0)</f>
        <v>0</v>
      </c>
      <c r="BH169" s="198">
        <f>IF(N169="zníž. prenesená",J169,0)</f>
        <v>0</v>
      </c>
      <c r="BI169" s="198">
        <f>IF(N169="nulová",J169,0)</f>
        <v>0</v>
      </c>
      <c r="BJ169" s="15" t="s">
        <v>87</v>
      </c>
      <c r="BK169" s="198">
        <f>ROUND(I169*H169,2)</f>
        <v>0</v>
      </c>
      <c r="BL169" s="15" t="s">
        <v>413</v>
      </c>
      <c r="BM169" s="197" t="s">
        <v>852</v>
      </c>
    </row>
    <row r="170" s="2" customFormat="1" ht="16.5" customHeight="1">
      <c r="A170" s="34"/>
      <c r="B170" s="184"/>
      <c r="C170" s="199" t="s">
        <v>340</v>
      </c>
      <c r="D170" s="199" t="s">
        <v>203</v>
      </c>
      <c r="E170" s="200" t="s">
        <v>853</v>
      </c>
      <c r="F170" s="201" t="s">
        <v>854</v>
      </c>
      <c r="G170" s="202" t="s">
        <v>675</v>
      </c>
      <c r="H170" s="203">
        <v>7</v>
      </c>
      <c r="I170" s="204"/>
      <c r="J170" s="205">
        <f>ROUND(I170*H170,2)</f>
        <v>0</v>
      </c>
      <c r="K170" s="206"/>
      <c r="L170" s="207"/>
      <c r="M170" s="208" t="s">
        <v>1</v>
      </c>
      <c r="N170" s="209" t="s">
        <v>41</v>
      </c>
      <c r="O170" s="78"/>
      <c r="P170" s="195">
        <f>O170*H170</f>
        <v>0</v>
      </c>
      <c r="Q170" s="195">
        <v>0</v>
      </c>
      <c r="R170" s="195">
        <f>Q170*H170</f>
        <v>0</v>
      </c>
      <c r="S170" s="195">
        <v>0</v>
      </c>
      <c r="T170" s="196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7" t="s">
        <v>836</v>
      </c>
      <c r="AT170" s="197" t="s">
        <v>203</v>
      </c>
      <c r="AU170" s="197" t="s">
        <v>82</v>
      </c>
      <c r="AY170" s="15" t="s">
        <v>145</v>
      </c>
      <c r="BE170" s="198">
        <f>IF(N170="základná",J170,0)</f>
        <v>0</v>
      </c>
      <c r="BF170" s="198">
        <f>IF(N170="znížená",J170,0)</f>
        <v>0</v>
      </c>
      <c r="BG170" s="198">
        <f>IF(N170="zákl. prenesená",J170,0)</f>
        <v>0</v>
      </c>
      <c r="BH170" s="198">
        <f>IF(N170="zníž. prenesená",J170,0)</f>
        <v>0</v>
      </c>
      <c r="BI170" s="198">
        <f>IF(N170="nulová",J170,0)</f>
        <v>0</v>
      </c>
      <c r="BJ170" s="15" t="s">
        <v>87</v>
      </c>
      <c r="BK170" s="198">
        <f>ROUND(I170*H170,2)</f>
        <v>0</v>
      </c>
      <c r="BL170" s="15" t="s">
        <v>413</v>
      </c>
      <c r="BM170" s="197" t="s">
        <v>855</v>
      </c>
    </row>
    <row r="171" s="2" customFormat="1" ht="16.5" customHeight="1">
      <c r="A171" s="34"/>
      <c r="B171" s="184"/>
      <c r="C171" s="199" t="s">
        <v>344</v>
      </c>
      <c r="D171" s="199" t="s">
        <v>203</v>
      </c>
      <c r="E171" s="200" t="s">
        <v>856</v>
      </c>
      <c r="F171" s="201" t="s">
        <v>857</v>
      </c>
      <c r="G171" s="202" t="s">
        <v>858</v>
      </c>
      <c r="H171" s="203">
        <v>805</v>
      </c>
      <c r="I171" s="204"/>
      <c r="J171" s="205">
        <f>ROUND(I171*H171,2)</f>
        <v>0</v>
      </c>
      <c r="K171" s="206"/>
      <c r="L171" s="207"/>
      <c r="M171" s="208" t="s">
        <v>1</v>
      </c>
      <c r="N171" s="209" t="s">
        <v>41</v>
      </c>
      <c r="O171" s="78"/>
      <c r="P171" s="195">
        <f>O171*H171</f>
        <v>0</v>
      </c>
      <c r="Q171" s="195">
        <v>0.80500000000000005</v>
      </c>
      <c r="R171" s="195">
        <f>Q171*H171</f>
        <v>648.02500000000009</v>
      </c>
      <c r="S171" s="195">
        <v>0</v>
      </c>
      <c r="T171" s="196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7" t="s">
        <v>836</v>
      </c>
      <c r="AT171" s="197" t="s">
        <v>203</v>
      </c>
      <c r="AU171" s="197" t="s">
        <v>82</v>
      </c>
      <c r="AY171" s="15" t="s">
        <v>145</v>
      </c>
      <c r="BE171" s="198">
        <f>IF(N171="základná",J171,0)</f>
        <v>0</v>
      </c>
      <c r="BF171" s="198">
        <f>IF(N171="znížená",J171,0)</f>
        <v>0</v>
      </c>
      <c r="BG171" s="198">
        <f>IF(N171="zákl. prenesená",J171,0)</f>
        <v>0</v>
      </c>
      <c r="BH171" s="198">
        <f>IF(N171="zníž. prenesená",J171,0)</f>
        <v>0</v>
      </c>
      <c r="BI171" s="198">
        <f>IF(N171="nulová",J171,0)</f>
        <v>0</v>
      </c>
      <c r="BJ171" s="15" t="s">
        <v>87</v>
      </c>
      <c r="BK171" s="198">
        <f>ROUND(I171*H171,2)</f>
        <v>0</v>
      </c>
      <c r="BL171" s="15" t="s">
        <v>413</v>
      </c>
      <c r="BM171" s="197" t="s">
        <v>859</v>
      </c>
    </row>
    <row r="172" s="2" customFormat="1" ht="16.5" customHeight="1">
      <c r="A172" s="34"/>
      <c r="B172" s="184"/>
      <c r="C172" s="199" t="s">
        <v>348</v>
      </c>
      <c r="D172" s="199" t="s">
        <v>203</v>
      </c>
      <c r="E172" s="200" t="s">
        <v>860</v>
      </c>
      <c r="F172" s="201" t="s">
        <v>861</v>
      </c>
      <c r="G172" s="202" t="s">
        <v>858</v>
      </c>
      <c r="H172" s="203">
        <v>0.5</v>
      </c>
      <c r="I172" s="204"/>
      <c r="J172" s="205">
        <f>ROUND(I172*H172,2)</f>
        <v>0</v>
      </c>
      <c r="K172" s="206"/>
      <c r="L172" s="207"/>
      <c r="M172" s="208" t="s">
        <v>1</v>
      </c>
      <c r="N172" s="209" t="s">
        <v>41</v>
      </c>
      <c r="O172" s="78"/>
      <c r="P172" s="195">
        <f>O172*H172</f>
        <v>0</v>
      </c>
      <c r="Q172" s="195">
        <v>0.001</v>
      </c>
      <c r="R172" s="195">
        <f>Q172*H172</f>
        <v>0.00050000000000000001</v>
      </c>
      <c r="S172" s="195">
        <v>0</v>
      </c>
      <c r="T172" s="196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7" t="s">
        <v>836</v>
      </c>
      <c r="AT172" s="197" t="s">
        <v>203</v>
      </c>
      <c r="AU172" s="197" t="s">
        <v>82</v>
      </c>
      <c r="AY172" s="15" t="s">
        <v>145</v>
      </c>
      <c r="BE172" s="198">
        <f>IF(N172="základná",J172,0)</f>
        <v>0</v>
      </c>
      <c r="BF172" s="198">
        <f>IF(N172="znížená",J172,0)</f>
        <v>0</v>
      </c>
      <c r="BG172" s="198">
        <f>IF(N172="zákl. prenesená",J172,0)</f>
        <v>0</v>
      </c>
      <c r="BH172" s="198">
        <f>IF(N172="zníž. prenesená",J172,0)</f>
        <v>0</v>
      </c>
      <c r="BI172" s="198">
        <f>IF(N172="nulová",J172,0)</f>
        <v>0</v>
      </c>
      <c r="BJ172" s="15" t="s">
        <v>87</v>
      </c>
      <c r="BK172" s="198">
        <f>ROUND(I172*H172,2)</f>
        <v>0</v>
      </c>
      <c r="BL172" s="15" t="s">
        <v>413</v>
      </c>
      <c r="BM172" s="197" t="s">
        <v>862</v>
      </c>
    </row>
    <row r="173" s="2" customFormat="1" ht="16.5" customHeight="1">
      <c r="A173" s="34"/>
      <c r="B173" s="184"/>
      <c r="C173" s="199" t="s">
        <v>352</v>
      </c>
      <c r="D173" s="199" t="s">
        <v>203</v>
      </c>
      <c r="E173" s="200" t="s">
        <v>863</v>
      </c>
      <c r="F173" s="201" t="s">
        <v>864</v>
      </c>
      <c r="G173" s="202" t="s">
        <v>203</v>
      </c>
      <c r="H173" s="203">
        <v>2</v>
      </c>
      <c r="I173" s="204"/>
      <c r="J173" s="205">
        <f>ROUND(I173*H173,2)</f>
        <v>0</v>
      </c>
      <c r="K173" s="206"/>
      <c r="L173" s="207"/>
      <c r="M173" s="208" t="s">
        <v>1</v>
      </c>
      <c r="N173" s="209" t="s">
        <v>41</v>
      </c>
      <c r="O173" s="78"/>
      <c r="P173" s="195">
        <f>O173*H173</f>
        <v>0</v>
      </c>
      <c r="Q173" s="195">
        <v>0</v>
      </c>
      <c r="R173" s="195">
        <f>Q173*H173</f>
        <v>0</v>
      </c>
      <c r="S173" s="195">
        <v>0</v>
      </c>
      <c r="T173" s="196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7" t="s">
        <v>836</v>
      </c>
      <c r="AT173" s="197" t="s">
        <v>203</v>
      </c>
      <c r="AU173" s="197" t="s">
        <v>82</v>
      </c>
      <c r="AY173" s="15" t="s">
        <v>145</v>
      </c>
      <c r="BE173" s="198">
        <f>IF(N173="základná",J173,0)</f>
        <v>0</v>
      </c>
      <c r="BF173" s="198">
        <f>IF(N173="znížená",J173,0)</f>
        <v>0</v>
      </c>
      <c r="BG173" s="198">
        <f>IF(N173="zákl. prenesená",J173,0)</f>
        <v>0</v>
      </c>
      <c r="BH173" s="198">
        <f>IF(N173="zníž. prenesená",J173,0)</f>
        <v>0</v>
      </c>
      <c r="BI173" s="198">
        <f>IF(N173="nulová",J173,0)</f>
        <v>0</v>
      </c>
      <c r="BJ173" s="15" t="s">
        <v>87</v>
      </c>
      <c r="BK173" s="198">
        <f>ROUND(I173*H173,2)</f>
        <v>0</v>
      </c>
      <c r="BL173" s="15" t="s">
        <v>413</v>
      </c>
      <c r="BM173" s="197" t="s">
        <v>865</v>
      </c>
    </row>
    <row r="174" s="2" customFormat="1" ht="16.5" customHeight="1">
      <c r="A174" s="34"/>
      <c r="B174" s="184"/>
      <c r="C174" s="199" t="s">
        <v>356</v>
      </c>
      <c r="D174" s="199" t="s">
        <v>203</v>
      </c>
      <c r="E174" s="200" t="s">
        <v>866</v>
      </c>
      <c r="F174" s="201" t="s">
        <v>867</v>
      </c>
      <c r="G174" s="202" t="s">
        <v>675</v>
      </c>
      <c r="H174" s="203">
        <v>10</v>
      </c>
      <c r="I174" s="204"/>
      <c r="J174" s="205">
        <f>ROUND(I174*H174,2)</f>
        <v>0</v>
      </c>
      <c r="K174" s="206"/>
      <c r="L174" s="207"/>
      <c r="M174" s="208" t="s">
        <v>1</v>
      </c>
      <c r="N174" s="209" t="s">
        <v>41</v>
      </c>
      <c r="O174" s="78"/>
      <c r="P174" s="195">
        <f>O174*H174</f>
        <v>0</v>
      </c>
      <c r="Q174" s="195">
        <v>0</v>
      </c>
      <c r="R174" s="195">
        <f>Q174*H174</f>
        <v>0</v>
      </c>
      <c r="S174" s="195">
        <v>0</v>
      </c>
      <c r="T174" s="196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7" t="s">
        <v>836</v>
      </c>
      <c r="AT174" s="197" t="s">
        <v>203</v>
      </c>
      <c r="AU174" s="197" t="s">
        <v>82</v>
      </c>
      <c r="AY174" s="15" t="s">
        <v>145</v>
      </c>
      <c r="BE174" s="198">
        <f>IF(N174="základná",J174,0)</f>
        <v>0</v>
      </c>
      <c r="BF174" s="198">
        <f>IF(N174="znížená",J174,0)</f>
        <v>0</v>
      </c>
      <c r="BG174" s="198">
        <f>IF(N174="zákl. prenesená",J174,0)</f>
        <v>0</v>
      </c>
      <c r="BH174" s="198">
        <f>IF(N174="zníž. prenesená",J174,0)</f>
        <v>0</v>
      </c>
      <c r="BI174" s="198">
        <f>IF(N174="nulová",J174,0)</f>
        <v>0</v>
      </c>
      <c r="BJ174" s="15" t="s">
        <v>87</v>
      </c>
      <c r="BK174" s="198">
        <f>ROUND(I174*H174,2)</f>
        <v>0</v>
      </c>
      <c r="BL174" s="15" t="s">
        <v>413</v>
      </c>
      <c r="BM174" s="197" t="s">
        <v>868</v>
      </c>
    </row>
    <row r="175" s="2" customFormat="1" ht="16.5" customHeight="1">
      <c r="A175" s="34"/>
      <c r="B175" s="184"/>
      <c r="C175" s="199" t="s">
        <v>360</v>
      </c>
      <c r="D175" s="199" t="s">
        <v>203</v>
      </c>
      <c r="E175" s="200" t="s">
        <v>869</v>
      </c>
      <c r="F175" s="201" t="s">
        <v>870</v>
      </c>
      <c r="G175" s="202" t="s">
        <v>675</v>
      </c>
      <c r="H175" s="203">
        <v>10</v>
      </c>
      <c r="I175" s="204"/>
      <c r="J175" s="205">
        <f>ROUND(I175*H175,2)</f>
        <v>0</v>
      </c>
      <c r="K175" s="206"/>
      <c r="L175" s="207"/>
      <c r="M175" s="208" t="s">
        <v>1</v>
      </c>
      <c r="N175" s="209" t="s">
        <v>41</v>
      </c>
      <c r="O175" s="78"/>
      <c r="P175" s="195">
        <f>O175*H175</f>
        <v>0</v>
      </c>
      <c r="Q175" s="195">
        <v>0</v>
      </c>
      <c r="R175" s="195">
        <f>Q175*H175</f>
        <v>0</v>
      </c>
      <c r="S175" s="195">
        <v>0</v>
      </c>
      <c r="T175" s="196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7" t="s">
        <v>836</v>
      </c>
      <c r="AT175" s="197" t="s">
        <v>203</v>
      </c>
      <c r="AU175" s="197" t="s">
        <v>82</v>
      </c>
      <c r="AY175" s="15" t="s">
        <v>145</v>
      </c>
      <c r="BE175" s="198">
        <f>IF(N175="základná",J175,0)</f>
        <v>0</v>
      </c>
      <c r="BF175" s="198">
        <f>IF(N175="znížená",J175,0)</f>
        <v>0</v>
      </c>
      <c r="BG175" s="198">
        <f>IF(N175="zákl. prenesená",J175,0)</f>
        <v>0</v>
      </c>
      <c r="BH175" s="198">
        <f>IF(N175="zníž. prenesená",J175,0)</f>
        <v>0</v>
      </c>
      <c r="BI175" s="198">
        <f>IF(N175="nulová",J175,0)</f>
        <v>0</v>
      </c>
      <c r="BJ175" s="15" t="s">
        <v>87</v>
      </c>
      <c r="BK175" s="198">
        <f>ROUND(I175*H175,2)</f>
        <v>0</v>
      </c>
      <c r="BL175" s="15" t="s">
        <v>413</v>
      </c>
      <c r="BM175" s="197" t="s">
        <v>871</v>
      </c>
    </row>
    <row r="176" s="2" customFormat="1" ht="16.5" customHeight="1">
      <c r="A176" s="34"/>
      <c r="B176" s="184"/>
      <c r="C176" s="199" t="s">
        <v>364</v>
      </c>
      <c r="D176" s="199" t="s">
        <v>203</v>
      </c>
      <c r="E176" s="200" t="s">
        <v>872</v>
      </c>
      <c r="F176" s="201" t="s">
        <v>873</v>
      </c>
      <c r="G176" s="202" t="s">
        <v>675</v>
      </c>
      <c r="H176" s="203">
        <v>10</v>
      </c>
      <c r="I176" s="204"/>
      <c r="J176" s="205">
        <f>ROUND(I176*H176,2)</f>
        <v>0</v>
      </c>
      <c r="K176" s="206"/>
      <c r="L176" s="207"/>
      <c r="M176" s="208" t="s">
        <v>1</v>
      </c>
      <c r="N176" s="209" t="s">
        <v>41</v>
      </c>
      <c r="O176" s="78"/>
      <c r="P176" s="195">
        <f>O176*H176</f>
        <v>0</v>
      </c>
      <c r="Q176" s="195">
        <v>0</v>
      </c>
      <c r="R176" s="195">
        <f>Q176*H176</f>
        <v>0</v>
      </c>
      <c r="S176" s="195">
        <v>0</v>
      </c>
      <c r="T176" s="196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7" t="s">
        <v>836</v>
      </c>
      <c r="AT176" s="197" t="s">
        <v>203</v>
      </c>
      <c r="AU176" s="197" t="s">
        <v>82</v>
      </c>
      <c r="AY176" s="15" t="s">
        <v>145</v>
      </c>
      <c r="BE176" s="198">
        <f>IF(N176="základná",J176,0)</f>
        <v>0</v>
      </c>
      <c r="BF176" s="198">
        <f>IF(N176="znížená",J176,0)</f>
        <v>0</v>
      </c>
      <c r="BG176" s="198">
        <f>IF(N176="zákl. prenesená",J176,0)</f>
        <v>0</v>
      </c>
      <c r="BH176" s="198">
        <f>IF(N176="zníž. prenesená",J176,0)</f>
        <v>0</v>
      </c>
      <c r="BI176" s="198">
        <f>IF(N176="nulová",J176,0)</f>
        <v>0</v>
      </c>
      <c r="BJ176" s="15" t="s">
        <v>87</v>
      </c>
      <c r="BK176" s="198">
        <f>ROUND(I176*H176,2)</f>
        <v>0</v>
      </c>
      <c r="BL176" s="15" t="s">
        <v>413</v>
      </c>
      <c r="BM176" s="197" t="s">
        <v>874</v>
      </c>
    </row>
    <row r="177" s="2" customFormat="1" ht="16.5" customHeight="1">
      <c r="A177" s="34"/>
      <c r="B177" s="184"/>
      <c r="C177" s="199" t="s">
        <v>368</v>
      </c>
      <c r="D177" s="199" t="s">
        <v>203</v>
      </c>
      <c r="E177" s="200" t="s">
        <v>875</v>
      </c>
      <c r="F177" s="201" t="s">
        <v>876</v>
      </c>
      <c r="G177" s="202" t="s">
        <v>675</v>
      </c>
      <c r="H177" s="203">
        <v>30</v>
      </c>
      <c r="I177" s="204"/>
      <c r="J177" s="205">
        <f>ROUND(I177*H177,2)</f>
        <v>0</v>
      </c>
      <c r="K177" s="206"/>
      <c r="L177" s="207"/>
      <c r="M177" s="208" t="s">
        <v>1</v>
      </c>
      <c r="N177" s="209" t="s">
        <v>41</v>
      </c>
      <c r="O177" s="78"/>
      <c r="P177" s="195">
        <f>O177*H177</f>
        <v>0</v>
      </c>
      <c r="Q177" s="195">
        <v>0</v>
      </c>
      <c r="R177" s="195">
        <f>Q177*H177</f>
        <v>0</v>
      </c>
      <c r="S177" s="195">
        <v>0</v>
      </c>
      <c r="T177" s="196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7" t="s">
        <v>836</v>
      </c>
      <c r="AT177" s="197" t="s">
        <v>203</v>
      </c>
      <c r="AU177" s="197" t="s">
        <v>82</v>
      </c>
      <c r="AY177" s="15" t="s">
        <v>145</v>
      </c>
      <c r="BE177" s="198">
        <f>IF(N177="základná",J177,0)</f>
        <v>0</v>
      </c>
      <c r="BF177" s="198">
        <f>IF(N177="znížená",J177,0)</f>
        <v>0</v>
      </c>
      <c r="BG177" s="198">
        <f>IF(N177="zákl. prenesená",J177,0)</f>
        <v>0</v>
      </c>
      <c r="BH177" s="198">
        <f>IF(N177="zníž. prenesená",J177,0)</f>
        <v>0</v>
      </c>
      <c r="BI177" s="198">
        <f>IF(N177="nulová",J177,0)</f>
        <v>0</v>
      </c>
      <c r="BJ177" s="15" t="s">
        <v>87</v>
      </c>
      <c r="BK177" s="198">
        <f>ROUND(I177*H177,2)</f>
        <v>0</v>
      </c>
      <c r="BL177" s="15" t="s">
        <v>413</v>
      </c>
      <c r="BM177" s="197" t="s">
        <v>877</v>
      </c>
    </row>
    <row r="178" s="2" customFormat="1" ht="24.15" customHeight="1">
      <c r="A178" s="34"/>
      <c r="B178" s="184"/>
      <c r="C178" s="199" t="s">
        <v>373</v>
      </c>
      <c r="D178" s="199" t="s">
        <v>203</v>
      </c>
      <c r="E178" s="200" t="s">
        <v>878</v>
      </c>
      <c r="F178" s="201" t="s">
        <v>879</v>
      </c>
      <c r="G178" s="202" t="s">
        <v>203</v>
      </c>
      <c r="H178" s="203">
        <v>50</v>
      </c>
      <c r="I178" s="204"/>
      <c r="J178" s="205">
        <f>ROUND(I178*H178,2)</f>
        <v>0</v>
      </c>
      <c r="K178" s="206"/>
      <c r="L178" s="207"/>
      <c r="M178" s="208" t="s">
        <v>1</v>
      </c>
      <c r="N178" s="209" t="s">
        <v>41</v>
      </c>
      <c r="O178" s="78"/>
      <c r="P178" s="195">
        <f>O178*H178</f>
        <v>0</v>
      </c>
      <c r="Q178" s="195">
        <v>0.0060000000000000001</v>
      </c>
      <c r="R178" s="195">
        <f>Q178*H178</f>
        <v>0.29999999999999999</v>
      </c>
      <c r="S178" s="195">
        <v>0</v>
      </c>
      <c r="T178" s="196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7" t="s">
        <v>836</v>
      </c>
      <c r="AT178" s="197" t="s">
        <v>203</v>
      </c>
      <c r="AU178" s="197" t="s">
        <v>82</v>
      </c>
      <c r="AY178" s="15" t="s">
        <v>145</v>
      </c>
      <c r="BE178" s="198">
        <f>IF(N178="základná",J178,0)</f>
        <v>0</v>
      </c>
      <c r="BF178" s="198">
        <f>IF(N178="znížená",J178,0)</f>
        <v>0</v>
      </c>
      <c r="BG178" s="198">
        <f>IF(N178="zákl. prenesená",J178,0)</f>
        <v>0</v>
      </c>
      <c r="BH178" s="198">
        <f>IF(N178="zníž. prenesená",J178,0)</f>
        <v>0</v>
      </c>
      <c r="BI178" s="198">
        <f>IF(N178="nulová",J178,0)</f>
        <v>0</v>
      </c>
      <c r="BJ178" s="15" t="s">
        <v>87</v>
      </c>
      <c r="BK178" s="198">
        <f>ROUND(I178*H178,2)</f>
        <v>0</v>
      </c>
      <c r="BL178" s="15" t="s">
        <v>413</v>
      </c>
      <c r="BM178" s="197" t="s">
        <v>880</v>
      </c>
    </row>
    <row r="179" s="2" customFormat="1" ht="24.15" customHeight="1">
      <c r="A179" s="34"/>
      <c r="B179" s="184"/>
      <c r="C179" s="199" t="s">
        <v>377</v>
      </c>
      <c r="D179" s="199" t="s">
        <v>203</v>
      </c>
      <c r="E179" s="200" t="s">
        <v>881</v>
      </c>
      <c r="F179" s="201" t="s">
        <v>882</v>
      </c>
      <c r="G179" s="202" t="s">
        <v>203</v>
      </c>
      <c r="H179" s="203">
        <v>400</v>
      </c>
      <c r="I179" s="204"/>
      <c r="J179" s="205">
        <f>ROUND(I179*H179,2)</f>
        <v>0</v>
      </c>
      <c r="K179" s="206"/>
      <c r="L179" s="207"/>
      <c r="M179" s="208" t="s">
        <v>1</v>
      </c>
      <c r="N179" s="209" t="s">
        <v>41</v>
      </c>
      <c r="O179" s="78"/>
      <c r="P179" s="195">
        <f>O179*H179</f>
        <v>0</v>
      </c>
      <c r="Q179" s="195">
        <v>0.068000000000000005</v>
      </c>
      <c r="R179" s="195">
        <f>Q179*H179</f>
        <v>27.200000000000003</v>
      </c>
      <c r="S179" s="195">
        <v>0</v>
      </c>
      <c r="T179" s="196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7" t="s">
        <v>836</v>
      </c>
      <c r="AT179" s="197" t="s">
        <v>203</v>
      </c>
      <c r="AU179" s="197" t="s">
        <v>82</v>
      </c>
      <c r="AY179" s="15" t="s">
        <v>145</v>
      </c>
      <c r="BE179" s="198">
        <f>IF(N179="základná",J179,0)</f>
        <v>0</v>
      </c>
      <c r="BF179" s="198">
        <f>IF(N179="znížená",J179,0)</f>
        <v>0</v>
      </c>
      <c r="BG179" s="198">
        <f>IF(N179="zákl. prenesená",J179,0)</f>
        <v>0</v>
      </c>
      <c r="BH179" s="198">
        <f>IF(N179="zníž. prenesená",J179,0)</f>
        <v>0</v>
      </c>
      <c r="BI179" s="198">
        <f>IF(N179="nulová",J179,0)</f>
        <v>0</v>
      </c>
      <c r="BJ179" s="15" t="s">
        <v>87</v>
      </c>
      <c r="BK179" s="198">
        <f>ROUND(I179*H179,2)</f>
        <v>0</v>
      </c>
      <c r="BL179" s="15" t="s">
        <v>413</v>
      </c>
      <c r="BM179" s="197" t="s">
        <v>883</v>
      </c>
    </row>
    <row r="180" s="2" customFormat="1" ht="21.75" customHeight="1">
      <c r="A180" s="34"/>
      <c r="B180" s="184"/>
      <c r="C180" s="199" t="s">
        <v>381</v>
      </c>
      <c r="D180" s="199" t="s">
        <v>203</v>
      </c>
      <c r="E180" s="200" t="s">
        <v>884</v>
      </c>
      <c r="F180" s="201" t="s">
        <v>885</v>
      </c>
      <c r="G180" s="202" t="s">
        <v>203</v>
      </c>
      <c r="H180" s="203">
        <v>10</v>
      </c>
      <c r="I180" s="204"/>
      <c r="J180" s="205">
        <f>ROUND(I180*H180,2)</f>
        <v>0</v>
      </c>
      <c r="K180" s="206"/>
      <c r="L180" s="207"/>
      <c r="M180" s="208" t="s">
        <v>1</v>
      </c>
      <c r="N180" s="209" t="s">
        <v>41</v>
      </c>
      <c r="O180" s="78"/>
      <c r="P180" s="195">
        <f>O180*H180</f>
        <v>0</v>
      </c>
      <c r="Q180" s="195">
        <v>0.0050000000000000001</v>
      </c>
      <c r="R180" s="195">
        <f>Q180*H180</f>
        <v>0.050000000000000003</v>
      </c>
      <c r="S180" s="195">
        <v>0</v>
      </c>
      <c r="T180" s="196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7" t="s">
        <v>836</v>
      </c>
      <c r="AT180" s="197" t="s">
        <v>203</v>
      </c>
      <c r="AU180" s="197" t="s">
        <v>82</v>
      </c>
      <c r="AY180" s="15" t="s">
        <v>145</v>
      </c>
      <c r="BE180" s="198">
        <f>IF(N180="základná",J180,0)</f>
        <v>0</v>
      </c>
      <c r="BF180" s="198">
        <f>IF(N180="znížená",J180,0)</f>
        <v>0</v>
      </c>
      <c r="BG180" s="198">
        <f>IF(N180="zákl. prenesená",J180,0)</f>
        <v>0</v>
      </c>
      <c r="BH180" s="198">
        <f>IF(N180="zníž. prenesená",J180,0)</f>
        <v>0</v>
      </c>
      <c r="BI180" s="198">
        <f>IF(N180="nulová",J180,0)</f>
        <v>0</v>
      </c>
      <c r="BJ180" s="15" t="s">
        <v>87</v>
      </c>
      <c r="BK180" s="198">
        <f>ROUND(I180*H180,2)</f>
        <v>0</v>
      </c>
      <c r="BL180" s="15" t="s">
        <v>413</v>
      </c>
      <c r="BM180" s="197" t="s">
        <v>886</v>
      </c>
    </row>
    <row r="181" s="2" customFormat="1" ht="16.5" customHeight="1">
      <c r="A181" s="34"/>
      <c r="B181" s="184"/>
      <c r="C181" s="199" t="s">
        <v>385</v>
      </c>
      <c r="D181" s="199" t="s">
        <v>203</v>
      </c>
      <c r="E181" s="200" t="s">
        <v>887</v>
      </c>
      <c r="F181" s="201" t="s">
        <v>888</v>
      </c>
      <c r="G181" s="202" t="s">
        <v>203</v>
      </c>
      <c r="H181" s="203">
        <v>3</v>
      </c>
      <c r="I181" s="204"/>
      <c r="J181" s="205">
        <f>ROUND(I181*H181,2)</f>
        <v>0</v>
      </c>
      <c r="K181" s="206"/>
      <c r="L181" s="207"/>
      <c r="M181" s="208" t="s">
        <v>1</v>
      </c>
      <c r="N181" s="209" t="s">
        <v>41</v>
      </c>
      <c r="O181" s="78"/>
      <c r="P181" s="195">
        <f>O181*H181</f>
        <v>0</v>
      </c>
      <c r="Q181" s="195">
        <v>0</v>
      </c>
      <c r="R181" s="195">
        <f>Q181*H181</f>
        <v>0</v>
      </c>
      <c r="S181" s="195">
        <v>0</v>
      </c>
      <c r="T181" s="196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7" t="s">
        <v>836</v>
      </c>
      <c r="AT181" s="197" t="s">
        <v>203</v>
      </c>
      <c r="AU181" s="197" t="s">
        <v>82</v>
      </c>
      <c r="AY181" s="15" t="s">
        <v>145</v>
      </c>
      <c r="BE181" s="198">
        <f>IF(N181="základná",J181,0)</f>
        <v>0</v>
      </c>
      <c r="BF181" s="198">
        <f>IF(N181="znížená",J181,0)</f>
        <v>0</v>
      </c>
      <c r="BG181" s="198">
        <f>IF(N181="zákl. prenesená",J181,0)</f>
        <v>0</v>
      </c>
      <c r="BH181" s="198">
        <f>IF(N181="zníž. prenesená",J181,0)</f>
        <v>0</v>
      </c>
      <c r="BI181" s="198">
        <f>IF(N181="nulová",J181,0)</f>
        <v>0</v>
      </c>
      <c r="BJ181" s="15" t="s">
        <v>87</v>
      </c>
      <c r="BK181" s="198">
        <f>ROUND(I181*H181,2)</f>
        <v>0</v>
      </c>
      <c r="BL181" s="15" t="s">
        <v>413</v>
      </c>
      <c r="BM181" s="197" t="s">
        <v>889</v>
      </c>
    </row>
    <row r="182" s="2" customFormat="1" ht="16.5" customHeight="1">
      <c r="A182" s="34"/>
      <c r="B182" s="184"/>
      <c r="C182" s="199" t="s">
        <v>389</v>
      </c>
      <c r="D182" s="199" t="s">
        <v>203</v>
      </c>
      <c r="E182" s="200" t="s">
        <v>890</v>
      </c>
      <c r="F182" s="201" t="s">
        <v>891</v>
      </c>
      <c r="G182" s="202" t="s">
        <v>203</v>
      </c>
      <c r="H182" s="203">
        <v>50</v>
      </c>
      <c r="I182" s="204"/>
      <c r="J182" s="205">
        <f>ROUND(I182*H182,2)</f>
        <v>0</v>
      </c>
      <c r="K182" s="206"/>
      <c r="L182" s="207"/>
      <c r="M182" s="208" t="s">
        <v>1</v>
      </c>
      <c r="N182" s="209" t="s">
        <v>41</v>
      </c>
      <c r="O182" s="78"/>
      <c r="P182" s="195">
        <f>O182*H182</f>
        <v>0</v>
      </c>
      <c r="Q182" s="195">
        <v>0</v>
      </c>
      <c r="R182" s="195">
        <f>Q182*H182</f>
        <v>0</v>
      </c>
      <c r="S182" s="195">
        <v>0</v>
      </c>
      <c r="T182" s="196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197" t="s">
        <v>836</v>
      </c>
      <c r="AT182" s="197" t="s">
        <v>203</v>
      </c>
      <c r="AU182" s="197" t="s">
        <v>82</v>
      </c>
      <c r="AY182" s="15" t="s">
        <v>145</v>
      </c>
      <c r="BE182" s="198">
        <f>IF(N182="základná",J182,0)</f>
        <v>0</v>
      </c>
      <c r="BF182" s="198">
        <f>IF(N182="znížená",J182,0)</f>
        <v>0</v>
      </c>
      <c r="BG182" s="198">
        <f>IF(N182="zákl. prenesená",J182,0)</f>
        <v>0</v>
      </c>
      <c r="BH182" s="198">
        <f>IF(N182="zníž. prenesená",J182,0)</f>
        <v>0</v>
      </c>
      <c r="BI182" s="198">
        <f>IF(N182="nulová",J182,0)</f>
        <v>0</v>
      </c>
      <c r="BJ182" s="15" t="s">
        <v>87</v>
      </c>
      <c r="BK182" s="198">
        <f>ROUND(I182*H182,2)</f>
        <v>0</v>
      </c>
      <c r="BL182" s="15" t="s">
        <v>413</v>
      </c>
      <c r="BM182" s="197" t="s">
        <v>892</v>
      </c>
    </row>
    <row r="183" s="2" customFormat="1" ht="16.5" customHeight="1">
      <c r="A183" s="34"/>
      <c r="B183" s="184"/>
      <c r="C183" s="199" t="s">
        <v>393</v>
      </c>
      <c r="D183" s="199" t="s">
        <v>203</v>
      </c>
      <c r="E183" s="200" t="s">
        <v>893</v>
      </c>
      <c r="F183" s="201" t="s">
        <v>894</v>
      </c>
      <c r="G183" s="202" t="s">
        <v>203</v>
      </c>
      <c r="H183" s="203">
        <v>700</v>
      </c>
      <c r="I183" s="204"/>
      <c r="J183" s="205">
        <f>ROUND(I183*H183,2)</f>
        <v>0</v>
      </c>
      <c r="K183" s="206"/>
      <c r="L183" s="207"/>
      <c r="M183" s="208" t="s">
        <v>1</v>
      </c>
      <c r="N183" s="209" t="s">
        <v>41</v>
      </c>
      <c r="O183" s="78"/>
      <c r="P183" s="195">
        <f>O183*H183</f>
        <v>0</v>
      </c>
      <c r="Q183" s="195">
        <v>0</v>
      </c>
      <c r="R183" s="195">
        <f>Q183*H183</f>
        <v>0</v>
      </c>
      <c r="S183" s="195">
        <v>0</v>
      </c>
      <c r="T183" s="196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7" t="s">
        <v>836</v>
      </c>
      <c r="AT183" s="197" t="s">
        <v>203</v>
      </c>
      <c r="AU183" s="197" t="s">
        <v>82</v>
      </c>
      <c r="AY183" s="15" t="s">
        <v>145</v>
      </c>
      <c r="BE183" s="198">
        <f>IF(N183="základná",J183,0)</f>
        <v>0</v>
      </c>
      <c r="BF183" s="198">
        <f>IF(N183="znížená",J183,0)</f>
        <v>0</v>
      </c>
      <c r="BG183" s="198">
        <f>IF(N183="zákl. prenesená",J183,0)</f>
        <v>0</v>
      </c>
      <c r="BH183" s="198">
        <f>IF(N183="zníž. prenesená",J183,0)</f>
        <v>0</v>
      </c>
      <c r="BI183" s="198">
        <f>IF(N183="nulová",J183,0)</f>
        <v>0</v>
      </c>
      <c r="BJ183" s="15" t="s">
        <v>87</v>
      </c>
      <c r="BK183" s="198">
        <f>ROUND(I183*H183,2)</f>
        <v>0</v>
      </c>
      <c r="BL183" s="15" t="s">
        <v>413</v>
      </c>
      <c r="BM183" s="197" t="s">
        <v>895</v>
      </c>
    </row>
    <row r="184" s="2" customFormat="1" ht="16.5" customHeight="1">
      <c r="A184" s="34"/>
      <c r="B184" s="184"/>
      <c r="C184" s="199" t="s">
        <v>397</v>
      </c>
      <c r="D184" s="199" t="s">
        <v>203</v>
      </c>
      <c r="E184" s="200" t="s">
        <v>896</v>
      </c>
      <c r="F184" s="201" t="s">
        <v>897</v>
      </c>
      <c r="G184" s="202" t="s">
        <v>203</v>
      </c>
      <c r="H184" s="203">
        <v>1450</v>
      </c>
      <c r="I184" s="204"/>
      <c r="J184" s="205">
        <f>ROUND(I184*H184,2)</f>
        <v>0</v>
      </c>
      <c r="K184" s="206"/>
      <c r="L184" s="207"/>
      <c r="M184" s="208" t="s">
        <v>1</v>
      </c>
      <c r="N184" s="209" t="s">
        <v>41</v>
      </c>
      <c r="O184" s="78"/>
      <c r="P184" s="195">
        <f>O184*H184</f>
        <v>0</v>
      </c>
      <c r="Q184" s="195">
        <v>0</v>
      </c>
      <c r="R184" s="195">
        <f>Q184*H184</f>
        <v>0</v>
      </c>
      <c r="S184" s="195">
        <v>0</v>
      </c>
      <c r="T184" s="196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7" t="s">
        <v>836</v>
      </c>
      <c r="AT184" s="197" t="s">
        <v>203</v>
      </c>
      <c r="AU184" s="197" t="s">
        <v>82</v>
      </c>
      <c r="AY184" s="15" t="s">
        <v>145</v>
      </c>
      <c r="BE184" s="198">
        <f>IF(N184="základná",J184,0)</f>
        <v>0</v>
      </c>
      <c r="BF184" s="198">
        <f>IF(N184="znížená",J184,0)</f>
        <v>0</v>
      </c>
      <c r="BG184" s="198">
        <f>IF(N184="zákl. prenesená",J184,0)</f>
        <v>0</v>
      </c>
      <c r="BH184" s="198">
        <f>IF(N184="zníž. prenesená",J184,0)</f>
        <v>0</v>
      </c>
      <c r="BI184" s="198">
        <f>IF(N184="nulová",J184,0)</f>
        <v>0</v>
      </c>
      <c r="BJ184" s="15" t="s">
        <v>87</v>
      </c>
      <c r="BK184" s="198">
        <f>ROUND(I184*H184,2)</f>
        <v>0</v>
      </c>
      <c r="BL184" s="15" t="s">
        <v>413</v>
      </c>
      <c r="BM184" s="197" t="s">
        <v>898</v>
      </c>
    </row>
    <row r="185" s="2" customFormat="1" ht="16.5" customHeight="1">
      <c r="A185" s="34"/>
      <c r="B185" s="184"/>
      <c r="C185" s="199" t="s">
        <v>405</v>
      </c>
      <c r="D185" s="199" t="s">
        <v>203</v>
      </c>
      <c r="E185" s="200" t="s">
        <v>899</v>
      </c>
      <c r="F185" s="201" t="s">
        <v>900</v>
      </c>
      <c r="G185" s="202" t="s">
        <v>203</v>
      </c>
      <c r="H185" s="203">
        <v>140</v>
      </c>
      <c r="I185" s="204"/>
      <c r="J185" s="205">
        <f>ROUND(I185*H185,2)</f>
        <v>0</v>
      </c>
      <c r="K185" s="206"/>
      <c r="L185" s="207"/>
      <c r="M185" s="208" t="s">
        <v>1</v>
      </c>
      <c r="N185" s="209" t="s">
        <v>41</v>
      </c>
      <c r="O185" s="78"/>
      <c r="P185" s="195">
        <f>O185*H185</f>
        <v>0</v>
      </c>
      <c r="Q185" s="195">
        <v>0</v>
      </c>
      <c r="R185" s="195">
        <f>Q185*H185</f>
        <v>0</v>
      </c>
      <c r="S185" s="195">
        <v>0</v>
      </c>
      <c r="T185" s="196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197" t="s">
        <v>836</v>
      </c>
      <c r="AT185" s="197" t="s">
        <v>203</v>
      </c>
      <c r="AU185" s="197" t="s">
        <v>82</v>
      </c>
      <c r="AY185" s="15" t="s">
        <v>145</v>
      </c>
      <c r="BE185" s="198">
        <f>IF(N185="základná",J185,0)</f>
        <v>0</v>
      </c>
      <c r="BF185" s="198">
        <f>IF(N185="znížená",J185,0)</f>
        <v>0</v>
      </c>
      <c r="BG185" s="198">
        <f>IF(N185="zákl. prenesená",J185,0)</f>
        <v>0</v>
      </c>
      <c r="BH185" s="198">
        <f>IF(N185="zníž. prenesená",J185,0)</f>
        <v>0</v>
      </c>
      <c r="BI185" s="198">
        <f>IF(N185="nulová",J185,0)</f>
        <v>0</v>
      </c>
      <c r="BJ185" s="15" t="s">
        <v>87</v>
      </c>
      <c r="BK185" s="198">
        <f>ROUND(I185*H185,2)</f>
        <v>0</v>
      </c>
      <c r="BL185" s="15" t="s">
        <v>413</v>
      </c>
      <c r="BM185" s="197" t="s">
        <v>901</v>
      </c>
    </row>
    <row r="186" s="2" customFormat="1" ht="16.5" customHeight="1">
      <c r="A186" s="34"/>
      <c r="B186" s="184"/>
      <c r="C186" s="199" t="s">
        <v>409</v>
      </c>
      <c r="D186" s="199" t="s">
        <v>203</v>
      </c>
      <c r="E186" s="200" t="s">
        <v>902</v>
      </c>
      <c r="F186" s="201" t="s">
        <v>903</v>
      </c>
      <c r="G186" s="202" t="s">
        <v>675</v>
      </c>
      <c r="H186" s="203">
        <v>12</v>
      </c>
      <c r="I186" s="204"/>
      <c r="J186" s="205">
        <f>ROUND(I186*H186,2)</f>
        <v>0</v>
      </c>
      <c r="K186" s="206"/>
      <c r="L186" s="207"/>
      <c r="M186" s="208" t="s">
        <v>1</v>
      </c>
      <c r="N186" s="209" t="s">
        <v>41</v>
      </c>
      <c r="O186" s="78"/>
      <c r="P186" s="195">
        <f>O186*H186</f>
        <v>0</v>
      </c>
      <c r="Q186" s="195">
        <v>0.001</v>
      </c>
      <c r="R186" s="195">
        <f>Q186*H186</f>
        <v>0.012</v>
      </c>
      <c r="S186" s="195">
        <v>0</v>
      </c>
      <c r="T186" s="196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7" t="s">
        <v>836</v>
      </c>
      <c r="AT186" s="197" t="s">
        <v>203</v>
      </c>
      <c r="AU186" s="197" t="s">
        <v>82</v>
      </c>
      <c r="AY186" s="15" t="s">
        <v>145</v>
      </c>
      <c r="BE186" s="198">
        <f>IF(N186="základná",J186,0)</f>
        <v>0</v>
      </c>
      <c r="BF186" s="198">
        <f>IF(N186="znížená",J186,0)</f>
        <v>0</v>
      </c>
      <c r="BG186" s="198">
        <f>IF(N186="zákl. prenesená",J186,0)</f>
        <v>0</v>
      </c>
      <c r="BH186" s="198">
        <f>IF(N186="zníž. prenesená",J186,0)</f>
        <v>0</v>
      </c>
      <c r="BI186" s="198">
        <f>IF(N186="nulová",J186,0)</f>
        <v>0</v>
      </c>
      <c r="BJ186" s="15" t="s">
        <v>87</v>
      </c>
      <c r="BK186" s="198">
        <f>ROUND(I186*H186,2)</f>
        <v>0</v>
      </c>
      <c r="BL186" s="15" t="s">
        <v>413</v>
      </c>
      <c r="BM186" s="197" t="s">
        <v>904</v>
      </c>
    </row>
    <row r="187" s="2" customFormat="1" ht="16.5" customHeight="1">
      <c r="A187" s="34"/>
      <c r="B187" s="184"/>
      <c r="C187" s="199" t="s">
        <v>413</v>
      </c>
      <c r="D187" s="199" t="s">
        <v>203</v>
      </c>
      <c r="E187" s="200" t="s">
        <v>905</v>
      </c>
      <c r="F187" s="201" t="s">
        <v>906</v>
      </c>
      <c r="G187" s="202" t="s">
        <v>203</v>
      </c>
      <c r="H187" s="203">
        <v>300</v>
      </c>
      <c r="I187" s="204"/>
      <c r="J187" s="205">
        <f>ROUND(I187*H187,2)</f>
        <v>0</v>
      </c>
      <c r="K187" s="206"/>
      <c r="L187" s="207"/>
      <c r="M187" s="208" t="s">
        <v>1</v>
      </c>
      <c r="N187" s="209" t="s">
        <v>41</v>
      </c>
      <c r="O187" s="78"/>
      <c r="P187" s="195">
        <f>O187*H187</f>
        <v>0</v>
      </c>
      <c r="Q187" s="195">
        <v>0</v>
      </c>
      <c r="R187" s="195">
        <f>Q187*H187</f>
        <v>0</v>
      </c>
      <c r="S187" s="195">
        <v>0</v>
      </c>
      <c r="T187" s="196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197" t="s">
        <v>836</v>
      </c>
      <c r="AT187" s="197" t="s">
        <v>203</v>
      </c>
      <c r="AU187" s="197" t="s">
        <v>82</v>
      </c>
      <c r="AY187" s="15" t="s">
        <v>145</v>
      </c>
      <c r="BE187" s="198">
        <f>IF(N187="základná",J187,0)</f>
        <v>0</v>
      </c>
      <c r="BF187" s="198">
        <f>IF(N187="znížená",J187,0)</f>
        <v>0</v>
      </c>
      <c r="BG187" s="198">
        <f>IF(N187="zákl. prenesená",J187,0)</f>
        <v>0</v>
      </c>
      <c r="BH187" s="198">
        <f>IF(N187="zníž. prenesená",J187,0)</f>
        <v>0</v>
      </c>
      <c r="BI187" s="198">
        <f>IF(N187="nulová",J187,0)</f>
        <v>0</v>
      </c>
      <c r="BJ187" s="15" t="s">
        <v>87</v>
      </c>
      <c r="BK187" s="198">
        <f>ROUND(I187*H187,2)</f>
        <v>0</v>
      </c>
      <c r="BL187" s="15" t="s">
        <v>413</v>
      </c>
      <c r="BM187" s="197" t="s">
        <v>907</v>
      </c>
    </row>
    <row r="188" s="2" customFormat="1" ht="21.75" customHeight="1">
      <c r="A188" s="34"/>
      <c r="B188" s="184"/>
      <c r="C188" s="199" t="s">
        <v>419</v>
      </c>
      <c r="D188" s="199" t="s">
        <v>203</v>
      </c>
      <c r="E188" s="200" t="s">
        <v>908</v>
      </c>
      <c r="F188" s="201" t="s">
        <v>909</v>
      </c>
      <c r="G188" s="202" t="s">
        <v>675</v>
      </c>
      <c r="H188" s="203">
        <v>8</v>
      </c>
      <c r="I188" s="204"/>
      <c r="J188" s="205">
        <f>ROUND(I188*H188,2)</f>
        <v>0</v>
      </c>
      <c r="K188" s="206"/>
      <c r="L188" s="207"/>
      <c r="M188" s="208" t="s">
        <v>1</v>
      </c>
      <c r="N188" s="209" t="s">
        <v>41</v>
      </c>
      <c r="O188" s="78"/>
      <c r="P188" s="195">
        <f>O188*H188</f>
        <v>0</v>
      </c>
      <c r="Q188" s="195">
        <v>0</v>
      </c>
      <c r="R188" s="195">
        <f>Q188*H188</f>
        <v>0</v>
      </c>
      <c r="S188" s="195">
        <v>0</v>
      </c>
      <c r="T188" s="196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197" t="s">
        <v>836</v>
      </c>
      <c r="AT188" s="197" t="s">
        <v>203</v>
      </c>
      <c r="AU188" s="197" t="s">
        <v>82</v>
      </c>
      <c r="AY188" s="15" t="s">
        <v>145</v>
      </c>
      <c r="BE188" s="198">
        <f>IF(N188="základná",J188,0)</f>
        <v>0</v>
      </c>
      <c r="BF188" s="198">
        <f>IF(N188="znížená",J188,0)</f>
        <v>0</v>
      </c>
      <c r="BG188" s="198">
        <f>IF(N188="zákl. prenesená",J188,0)</f>
        <v>0</v>
      </c>
      <c r="BH188" s="198">
        <f>IF(N188="zníž. prenesená",J188,0)</f>
        <v>0</v>
      </c>
      <c r="BI188" s="198">
        <f>IF(N188="nulová",J188,0)</f>
        <v>0</v>
      </c>
      <c r="BJ188" s="15" t="s">
        <v>87</v>
      </c>
      <c r="BK188" s="198">
        <f>ROUND(I188*H188,2)</f>
        <v>0</v>
      </c>
      <c r="BL188" s="15" t="s">
        <v>413</v>
      </c>
      <c r="BM188" s="197" t="s">
        <v>910</v>
      </c>
    </row>
    <row r="189" s="2" customFormat="1" ht="16.5" customHeight="1">
      <c r="A189" s="34"/>
      <c r="B189" s="184"/>
      <c r="C189" s="199" t="s">
        <v>423</v>
      </c>
      <c r="D189" s="199" t="s">
        <v>203</v>
      </c>
      <c r="E189" s="200" t="s">
        <v>911</v>
      </c>
      <c r="F189" s="201" t="s">
        <v>912</v>
      </c>
      <c r="G189" s="202" t="s">
        <v>675</v>
      </c>
      <c r="H189" s="203">
        <v>1</v>
      </c>
      <c r="I189" s="204"/>
      <c r="J189" s="205">
        <f>ROUND(I189*H189,2)</f>
        <v>0</v>
      </c>
      <c r="K189" s="206"/>
      <c r="L189" s="207"/>
      <c r="M189" s="208" t="s">
        <v>1</v>
      </c>
      <c r="N189" s="209" t="s">
        <v>41</v>
      </c>
      <c r="O189" s="78"/>
      <c r="P189" s="195">
        <f>O189*H189</f>
        <v>0</v>
      </c>
      <c r="Q189" s="195">
        <v>0</v>
      </c>
      <c r="R189" s="195">
        <f>Q189*H189</f>
        <v>0</v>
      </c>
      <c r="S189" s="195">
        <v>0</v>
      </c>
      <c r="T189" s="196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197" t="s">
        <v>836</v>
      </c>
      <c r="AT189" s="197" t="s">
        <v>203</v>
      </c>
      <c r="AU189" s="197" t="s">
        <v>82</v>
      </c>
      <c r="AY189" s="15" t="s">
        <v>145</v>
      </c>
      <c r="BE189" s="198">
        <f>IF(N189="základná",J189,0)</f>
        <v>0</v>
      </c>
      <c r="BF189" s="198">
        <f>IF(N189="znížená",J189,0)</f>
        <v>0</v>
      </c>
      <c r="BG189" s="198">
        <f>IF(N189="zákl. prenesená",J189,0)</f>
        <v>0</v>
      </c>
      <c r="BH189" s="198">
        <f>IF(N189="zníž. prenesená",J189,0)</f>
        <v>0</v>
      </c>
      <c r="BI189" s="198">
        <f>IF(N189="nulová",J189,0)</f>
        <v>0</v>
      </c>
      <c r="BJ189" s="15" t="s">
        <v>87</v>
      </c>
      <c r="BK189" s="198">
        <f>ROUND(I189*H189,2)</f>
        <v>0</v>
      </c>
      <c r="BL189" s="15" t="s">
        <v>413</v>
      </c>
      <c r="BM189" s="197" t="s">
        <v>913</v>
      </c>
    </row>
    <row r="190" s="2" customFormat="1" ht="16.5" customHeight="1">
      <c r="A190" s="34"/>
      <c r="B190" s="184"/>
      <c r="C190" s="199" t="s">
        <v>427</v>
      </c>
      <c r="D190" s="199" t="s">
        <v>203</v>
      </c>
      <c r="E190" s="200" t="s">
        <v>914</v>
      </c>
      <c r="F190" s="201" t="s">
        <v>915</v>
      </c>
      <c r="G190" s="202" t="s">
        <v>675</v>
      </c>
      <c r="H190" s="203">
        <v>45</v>
      </c>
      <c r="I190" s="204"/>
      <c r="J190" s="205">
        <f>ROUND(I190*H190,2)</f>
        <v>0</v>
      </c>
      <c r="K190" s="206"/>
      <c r="L190" s="207"/>
      <c r="M190" s="208" t="s">
        <v>1</v>
      </c>
      <c r="N190" s="209" t="s">
        <v>41</v>
      </c>
      <c r="O190" s="78"/>
      <c r="P190" s="195">
        <f>O190*H190</f>
        <v>0</v>
      </c>
      <c r="Q190" s="195">
        <v>0</v>
      </c>
      <c r="R190" s="195">
        <f>Q190*H190</f>
        <v>0</v>
      </c>
      <c r="S190" s="195">
        <v>0</v>
      </c>
      <c r="T190" s="196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197" t="s">
        <v>836</v>
      </c>
      <c r="AT190" s="197" t="s">
        <v>203</v>
      </c>
      <c r="AU190" s="197" t="s">
        <v>82</v>
      </c>
      <c r="AY190" s="15" t="s">
        <v>145</v>
      </c>
      <c r="BE190" s="198">
        <f>IF(N190="základná",J190,0)</f>
        <v>0</v>
      </c>
      <c r="BF190" s="198">
        <f>IF(N190="znížená",J190,0)</f>
        <v>0</v>
      </c>
      <c r="BG190" s="198">
        <f>IF(N190="zákl. prenesená",J190,0)</f>
        <v>0</v>
      </c>
      <c r="BH190" s="198">
        <f>IF(N190="zníž. prenesená",J190,0)</f>
        <v>0</v>
      </c>
      <c r="BI190" s="198">
        <f>IF(N190="nulová",J190,0)</f>
        <v>0</v>
      </c>
      <c r="BJ190" s="15" t="s">
        <v>87</v>
      </c>
      <c r="BK190" s="198">
        <f>ROUND(I190*H190,2)</f>
        <v>0</v>
      </c>
      <c r="BL190" s="15" t="s">
        <v>413</v>
      </c>
      <c r="BM190" s="197" t="s">
        <v>916</v>
      </c>
    </row>
    <row r="191" s="2" customFormat="1" ht="16.5" customHeight="1">
      <c r="A191" s="34"/>
      <c r="B191" s="184"/>
      <c r="C191" s="199" t="s">
        <v>431</v>
      </c>
      <c r="D191" s="199" t="s">
        <v>203</v>
      </c>
      <c r="E191" s="200" t="s">
        <v>917</v>
      </c>
      <c r="F191" s="201" t="s">
        <v>918</v>
      </c>
      <c r="G191" s="202" t="s">
        <v>675</v>
      </c>
      <c r="H191" s="203">
        <v>8</v>
      </c>
      <c r="I191" s="204"/>
      <c r="J191" s="205">
        <f>ROUND(I191*H191,2)</f>
        <v>0</v>
      </c>
      <c r="K191" s="206"/>
      <c r="L191" s="207"/>
      <c r="M191" s="208" t="s">
        <v>1</v>
      </c>
      <c r="N191" s="209" t="s">
        <v>41</v>
      </c>
      <c r="O191" s="78"/>
      <c r="P191" s="195">
        <f>O191*H191</f>
        <v>0</v>
      </c>
      <c r="Q191" s="195">
        <v>0</v>
      </c>
      <c r="R191" s="195">
        <f>Q191*H191</f>
        <v>0</v>
      </c>
      <c r="S191" s="195">
        <v>0</v>
      </c>
      <c r="T191" s="196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197" t="s">
        <v>836</v>
      </c>
      <c r="AT191" s="197" t="s">
        <v>203</v>
      </c>
      <c r="AU191" s="197" t="s">
        <v>82</v>
      </c>
      <c r="AY191" s="15" t="s">
        <v>145</v>
      </c>
      <c r="BE191" s="198">
        <f>IF(N191="základná",J191,0)</f>
        <v>0</v>
      </c>
      <c r="BF191" s="198">
        <f>IF(N191="znížená",J191,0)</f>
        <v>0</v>
      </c>
      <c r="BG191" s="198">
        <f>IF(N191="zákl. prenesená",J191,0)</f>
        <v>0</v>
      </c>
      <c r="BH191" s="198">
        <f>IF(N191="zníž. prenesená",J191,0)</f>
        <v>0</v>
      </c>
      <c r="BI191" s="198">
        <f>IF(N191="nulová",J191,0)</f>
        <v>0</v>
      </c>
      <c r="BJ191" s="15" t="s">
        <v>87</v>
      </c>
      <c r="BK191" s="198">
        <f>ROUND(I191*H191,2)</f>
        <v>0</v>
      </c>
      <c r="BL191" s="15" t="s">
        <v>413</v>
      </c>
      <c r="BM191" s="197" t="s">
        <v>919</v>
      </c>
    </row>
    <row r="192" s="2" customFormat="1" ht="16.5" customHeight="1">
      <c r="A192" s="34"/>
      <c r="B192" s="184"/>
      <c r="C192" s="199" t="s">
        <v>435</v>
      </c>
      <c r="D192" s="199" t="s">
        <v>203</v>
      </c>
      <c r="E192" s="200" t="s">
        <v>920</v>
      </c>
      <c r="F192" s="201" t="s">
        <v>921</v>
      </c>
      <c r="G192" s="202" t="s">
        <v>675</v>
      </c>
      <c r="H192" s="203">
        <v>96</v>
      </c>
      <c r="I192" s="204"/>
      <c r="J192" s="205">
        <f>ROUND(I192*H192,2)</f>
        <v>0</v>
      </c>
      <c r="K192" s="206"/>
      <c r="L192" s="207"/>
      <c r="M192" s="208" t="s">
        <v>1</v>
      </c>
      <c r="N192" s="209" t="s">
        <v>41</v>
      </c>
      <c r="O192" s="78"/>
      <c r="P192" s="195">
        <f>O192*H192</f>
        <v>0</v>
      </c>
      <c r="Q192" s="195">
        <v>0</v>
      </c>
      <c r="R192" s="195">
        <f>Q192*H192</f>
        <v>0</v>
      </c>
      <c r="S192" s="195">
        <v>0</v>
      </c>
      <c r="T192" s="196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197" t="s">
        <v>836</v>
      </c>
      <c r="AT192" s="197" t="s">
        <v>203</v>
      </c>
      <c r="AU192" s="197" t="s">
        <v>82</v>
      </c>
      <c r="AY192" s="15" t="s">
        <v>145</v>
      </c>
      <c r="BE192" s="198">
        <f>IF(N192="základná",J192,0)</f>
        <v>0</v>
      </c>
      <c r="BF192" s="198">
        <f>IF(N192="znížená",J192,0)</f>
        <v>0</v>
      </c>
      <c r="BG192" s="198">
        <f>IF(N192="zákl. prenesená",J192,0)</f>
        <v>0</v>
      </c>
      <c r="BH192" s="198">
        <f>IF(N192="zníž. prenesená",J192,0)</f>
        <v>0</v>
      </c>
      <c r="BI192" s="198">
        <f>IF(N192="nulová",J192,0)</f>
        <v>0</v>
      </c>
      <c r="BJ192" s="15" t="s">
        <v>87</v>
      </c>
      <c r="BK192" s="198">
        <f>ROUND(I192*H192,2)</f>
        <v>0</v>
      </c>
      <c r="BL192" s="15" t="s">
        <v>413</v>
      </c>
      <c r="BM192" s="197" t="s">
        <v>922</v>
      </c>
    </row>
    <row r="193" s="2" customFormat="1" ht="16.5" customHeight="1">
      <c r="A193" s="34"/>
      <c r="B193" s="184"/>
      <c r="C193" s="199" t="s">
        <v>439</v>
      </c>
      <c r="D193" s="199" t="s">
        <v>203</v>
      </c>
      <c r="E193" s="200" t="s">
        <v>923</v>
      </c>
      <c r="F193" s="201" t="s">
        <v>924</v>
      </c>
      <c r="G193" s="202" t="s">
        <v>675</v>
      </c>
      <c r="H193" s="203">
        <v>48</v>
      </c>
      <c r="I193" s="204"/>
      <c r="J193" s="205">
        <f>ROUND(I193*H193,2)</f>
        <v>0</v>
      </c>
      <c r="K193" s="206"/>
      <c r="L193" s="207"/>
      <c r="M193" s="208" t="s">
        <v>1</v>
      </c>
      <c r="N193" s="209" t="s">
        <v>41</v>
      </c>
      <c r="O193" s="78"/>
      <c r="P193" s="195">
        <f>O193*H193</f>
        <v>0</v>
      </c>
      <c r="Q193" s="195">
        <v>0</v>
      </c>
      <c r="R193" s="195">
        <f>Q193*H193</f>
        <v>0</v>
      </c>
      <c r="S193" s="195">
        <v>0</v>
      </c>
      <c r="T193" s="196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197" t="s">
        <v>836</v>
      </c>
      <c r="AT193" s="197" t="s">
        <v>203</v>
      </c>
      <c r="AU193" s="197" t="s">
        <v>82</v>
      </c>
      <c r="AY193" s="15" t="s">
        <v>145</v>
      </c>
      <c r="BE193" s="198">
        <f>IF(N193="základná",J193,0)</f>
        <v>0</v>
      </c>
      <c r="BF193" s="198">
        <f>IF(N193="znížená",J193,0)</f>
        <v>0</v>
      </c>
      <c r="BG193" s="198">
        <f>IF(N193="zákl. prenesená",J193,0)</f>
        <v>0</v>
      </c>
      <c r="BH193" s="198">
        <f>IF(N193="zníž. prenesená",J193,0)</f>
        <v>0</v>
      </c>
      <c r="BI193" s="198">
        <f>IF(N193="nulová",J193,0)</f>
        <v>0</v>
      </c>
      <c r="BJ193" s="15" t="s">
        <v>87</v>
      </c>
      <c r="BK193" s="198">
        <f>ROUND(I193*H193,2)</f>
        <v>0</v>
      </c>
      <c r="BL193" s="15" t="s">
        <v>413</v>
      </c>
      <c r="BM193" s="197" t="s">
        <v>925</v>
      </c>
    </row>
    <row r="194" s="2" customFormat="1" ht="21.75" customHeight="1">
      <c r="A194" s="34"/>
      <c r="B194" s="184"/>
      <c r="C194" s="199" t="s">
        <v>443</v>
      </c>
      <c r="D194" s="199" t="s">
        <v>203</v>
      </c>
      <c r="E194" s="200" t="s">
        <v>926</v>
      </c>
      <c r="F194" s="201" t="s">
        <v>927</v>
      </c>
      <c r="G194" s="202" t="s">
        <v>675</v>
      </c>
      <c r="H194" s="203">
        <v>2</v>
      </c>
      <c r="I194" s="204"/>
      <c r="J194" s="205">
        <f>ROUND(I194*H194,2)</f>
        <v>0</v>
      </c>
      <c r="K194" s="206"/>
      <c r="L194" s="207"/>
      <c r="M194" s="208" t="s">
        <v>1</v>
      </c>
      <c r="N194" s="209" t="s">
        <v>41</v>
      </c>
      <c r="O194" s="78"/>
      <c r="P194" s="195">
        <f>O194*H194</f>
        <v>0</v>
      </c>
      <c r="Q194" s="195">
        <v>0.014999999999999999</v>
      </c>
      <c r="R194" s="195">
        <f>Q194*H194</f>
        <v>0.029999999999999999</v>
      </c>
      <c r="S194" s="195">
        <v>0</v>
      </c>
      <c r="T194" s="196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197" t="s">
        <v>836</v>
      </c>
      <c r="AT194" s="197" t="s">
        <v>203</v>
      </c>
      <c r="AU194" s="197" t="s">
        <v>82</v>
      </c>
      <c r="AY194" s="15" t="s">
        <v>145</v>
      </c>
      <c r="BE194" s="198">
        <f>IF(N194="základná",J194,0)</f>
        <v>0</v>
      </c>
      <c r="BF194" s="198">
        <f>IF(N194="znížená",J194,0)</f>
        <v>0</v>
      </c>
      <c r="BG194" s="198">
        <f>IF(N194="zákl. prenesená",J194,0)</f>
        <v>0</v>
      </c>
      <c r="BH194" s="198">
        <f>IF(N194="zníž. prenesená",J194,0)</f>
        <v>0</v>
      </c>
      <c r="BI194" s="198">
        <f>IF(N194="nulová",J194,0)</f>
        <v>0</v>
      </c>
      <c r="BJ194" s="15" t="s">
        <v>87</v>
      </c>
      <c r="BK194" s="198">
        <f>ROUND(I194*H194,2)</f>
        <v>0</v>
      </c>
      <c r="BL194" s="15" t="s">
        <v>413</v>
      </c>
      <c r="BM194" s="197" t="s">
        <v>928</v>
      </c>
    </row>
    <row r="195" s="2" customFormat="1" ht="16.5" customHeight="1">
      <c r="A195" s="34"/>
      <c r="B195" s="184"/>
      <c r="C195" s="199" t="s">
        <v>449</v>
      </c>
      <c r="D195" s="199" t="s">
        <v>203</v>
      </c>
      <c r="E195" s="200" t="s">
        <v>929</v>
      </c>
      <c r="F195" s="201" t="s">
        <v>930</v>
      </c>
      <c r="G195" s="202" t="s">
        <v>675</v>
      </c>
      <c r="H195" s="203">
        <v>2</v>
      </c>
      <c r="I195" s="204"/>
      <c r="J195" s="205">
        <f>ROUND(I195*H195,2)</f>
        <v>0</v>
      </c>
      <c r="K195" s="206"/>
      <c r="L195" s="207"/>
      <c r="M195" s="208" t="s">
        <v>1</v>
      </c>
      <c r="N195" s="209" t="s">
        <v>41</v>
      </c>
      <c r="O195" s="78"/>
      <c r="P195" s="195">
        <f>O195*H195</f>
        <v>0</v>
      </c>
      <c r="Q195" s="195">
        <v>0.001</v>
      </c>
      <c r="R195" s="195">
        <f>Q195*H195</f>
        <v>0.002</v>
      </c>
      <c r="S195" s="195">
        <v>0</v>
      </c>
      <c r="T195" s="196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197" t="s">
        <v>836</v>
      </c>
      <c r="AT195" s="197" t="s">
        <v>203</v>
      </c>
      <c r="AU195" s="197" t="s">
        <v>82</v>
      </c>
      <c r="AY195" s="15" t="s">
        <v>145</v>
      </c>
      <c r="BE195" s="198">
        <f>IF(N195="základná",J195,0)</f>
        <v>0</v>
      </c>
      <c r="BF195" s="198">
        <f>IF(N195="znížená",J195,0)</f>
        <v>0</v>
      </c>
      <c r="BG195" s="198">
        <f>IF(N195="zákl. prenesená",J195,0)</f>
        <v>0</v>
      </c>
      <c r="BH195" s="198">
        <f>IF(N195="zníž. prenesená",J195,0)</f>
        <v>0</v>
      </c>
      <c r="BI195" s="198">
        <f>IF(N195="nulová",J195,0)</f>
        <v>0</v>
      </c>
      <c r="BJ195" s="15" t="s">
        <v>87</v>
      </c>
      <c r="BK195" s="198">
        <f>ROUND(I195*H195,2)</f>
        <v>0</v>
      </c>
      <c r="BL195" s="15" t="s">
        <v>413</v>
      </c>
      <c r="BM195" s="197" t="s">
        <v>931</v>
      </c>
    </row>
    <row r="196" s="2" customFormat="1" ht="16.5" customHeight="1">
      <c r="A196" s="34"/>
      <c r="B196" s="184"/>
      <c r="C196" s="199" t="s">
        <v>453</v>
      </c>
      <c r="D196" s="199" t="s">
        <v>203</v>
      </c>
      <c r="E196" s="200" t="s">
        <v>932</v>
      </c>
      <c r="F196" s="201" t="s">
        <v>933</v>
      </c>
      <c r="G196" s="202" t="s">
        <v>675</v>
      </c>
      <c r="H196" s="203">
        <v>80</v>
      </c>
      <c r="I196" s="204"/>
      <c r="J196" s="205">
        <f>ROUND(I196*H196,2)</f>
        <v>0</v>
      </c>
      <c r="K196" s="206"/>
      <c r="L196" s="207"/>
      <c r="M196" s="208" t="s">
        <v>1</v>
      </c>
      <c r="N196" s="209" t="s">
        <v>41</v>
      </c>
      <c r="O196" s="78"/>
      <c r="P196" s="195">
        <f>O196*H196</f>
        <v>0</v>
      </c>
      <c r="Q196" s="195">
        <v>0</v>
      </c>
      <c r="R196" s="195">
        <f>Q196*H196</f>
        <v>0</v>
      </c>
      <c r="S196" s="195">
        <v>0</v>
      </c>
      <c r="T196" s="196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197" t="s">
        <v>836</v>
      </c>
      <c r="AT196" s="197" t="s">
        <v>203</v>
      </c>
      <c r="AU196" s="197" t="s">
        <v>82</v>
      </c>
      <c r="AY196" s="15" t="s">
        <v>145</v>
      </c>
      <c r="BE196" s="198">
        <f>IF(N196="základná",J196,0)</f>
        <v>0</v>
      </c>
      <c r="BF196" s="198">
        <f>IF(N196="znížená",J196,0)</f>
        <v>0</v>
      </c>
      <c r="BG196" s="198">
        <f>IF(N196="zákl. prenesená",J196,0)</f>
        <v>0</v>
      </c>
      <c r="BH196" s="198">
        <f>IF(N196="zníž. prenesená",J196,0)</f>
        <v>0</v>
      </c>
      <c r="BI196" s="198">
        <f>IF(N196="nulová",J196,0)</f>
        <v>0</v>
      </c>
      <c r="BJ196" s="15" t="s">
        <v>87</v>
      </c>
      <c r="BK196" s="198">
        <f>ROUND(I196*H196,2)</f>
        <v>0</v>
      </c>
      <c r="BL196" s="15" t="s">
        <v>413</v>
      </c>
      <c r="BM196" s="197" t="s">
        <v>934</v>
      </c>
    </row>
    <row r="197" s="2" customFormat="1" ht="16.5" customHeight="1">
      <c r="A197" s="34"/>
      <c r="B197" s="184"/>
      <c r="C197" s="199" t="s">
        <v>457</v>
      </c>
      <c r="D197" s="199" t="s">
        <v>203</v>
      </c>
      <c r="E197" s="200" t="s">
        <v>935</v>
      </c>
      <c r="F197" s="201" t="s">
        <v>936</v>
      </c>
      <c r="G197" s="202" t="s">
        <v>675</v>
      </c>
      <c r="H197" s="203">
        <v>420</v>
      </c>
      <c r="I197" s="204"/>
      <c r="J197" s="205">
        <f>ROUND(I197*H197,2)</f>
        <v>0</v>
      </c>
      <c r="K197" s="206"/>
      <c r="L197" s="207"/>
      <c r="M197" s="208" t="s">
        <v>1</v>
      </c>
      <c r="N197" s="209" t="s">
        <v>41</v>
      </c>
      <c r="O197" s="78"/>
      <c r="P197" s="195">
        <f>O197*H197</f>
        <v>0</v>
      </c>
      <c r="Q197" s="195">
        <v>0</v>
      </c>
      <c r="R197" s="195">
        <f>Q197*H197</f>
        <v>0</v>
      </c>
      <c r="S197" s="195">
        <v>0</v>
      </c>
      <c r="T197" s="196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197" t="s">
        <v>836</v>
      </c>
      <c r="AT197" s="197" t="s">
        <v>203</v>
      </c>
      <c r="AU197" s="197" t="s">
        <v>82</v>
      </c>
      <c r="AY197" s="15" t="s">
        <v>145</v>
      </c>
      <c r="BE197" s="198">
        <f>IF(N197="základná",J197,0)</f>
        <v>0</v>
      </c>
      <c r="BF197" s="198">
        <f>IF(N197="znížená",J197,0)</f>
        <v>0</v>
      </c>
      <c r="BG197" s="198">
        <f>IF(N197="zákl. prenesená",J197,0)</f>
        <v>0</v>
      </c>
      <c r="BH197" s="198">
        <f>IF(N197="zníž. prenesená",J197,0)</f>
        <v>0</v>
      </c>
      <c r="BI197" s="198">
        <f>IF(N197="nulová",J197,0)</f>
        <v>0</v>
      </c>
      <c r="BJ197" s="15" t="s">
        <v>87</v>
      </c>
      <c r="BK197" s="198">
        <f>ROUND(I197*H197,2)</f>
        <v>0</v>
      </c>
      <c r="BL197" s="15" t="s">
        <v>413</v>
      </c>
      <c r="BM197" s="197" t="s">
        <v>937</v>
      </c>
    </row>
    <row r="198" s="2" customFormat="1" ht="16.5" customHeight="1">
      <c r="A198" s="34"/>
      <c r="B198" s="184"/>
      <c r="C198" s="199" t="s">
        <v>461</v>
      </c>
      <c r="D198" s="199" t="s">
        <v>203</v>
      </c>
      <c r="E198" s="200" t="s">
        <v>938</v>
      </c>
      <c r="F198" s="201" t="s">
        <v>939</v>
      </c>
      <c r="G198" s="202" t="s">
        <v>858</v>
      </c>
      <c r="H198" s="203">
        <v>225.59999999999999</v>
      </c>
      <c r="I198" s="204"/>
      <c r="J198" s="205">
        <f>ROUND(I198*H198,2)</f>
        <v>0</v>
      </c>
      <c r="K198" s="206"/>
      <c r="L198" s="207"/>
      <c r="M198" s="208" t="s">
        <v>1</v>
      </c>
      <c r="N198" s="209" t="s">
        <v>41</v>
      </c>
      <c r="O198" s="78"/>
      <c r="P198" s="195">
        <f>O198*H198</f>
        <v>0</v>
      </c>
      <c r="Q198" s="195">
        <v>0.22600000000000001</v>
      </c>
      <c r="R198" s="195">
        <f>Q198*H198</f>
        <v>50.985599999999998</v>
      </c>
      <c r="S198" s="195">
        <v>0</v>
      </c>
      <c r="T198" s="196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197" t="s">
        <v>836</v>
      </c>
      <c r="AT198" s="197" t="s">
        <v>203</v>
      </c>
      <c r="AU198" s="197" t="s">
        <v>82</v>
      </c>
      <c r="AY198" s="15" t="s">
        <v>145</v>
      </c>
      <c r="BE198" s="198">
        <f>IF(N198="základná",J198,0)</f>
        <v>0</v>
      </c>
      <c r="BF198" s="198">
        <f>IF(N198="znížená",J198,0)</f>
        <v>0</v>
      </c>
      <c r="BG198" s="198">
        <f>IF(N198="zákl. prenesená",J198,0)</f>
        <v>0</v>
      </c>
      <c r="BH198" s="198">
        <f>IF(N198="zníž. prenesená",J198,0)</f>
        <v>0</v>
      </c>
      <c r="BI198" s="198">
        <f>IF(N198="nulová",J198,0)</f>
        <v>0</v>
      </c>
      <c r="BJ198" s="15" t="s">
        <v>87</v>
      </c>
      <c r="BK198" s="198">
        <f>ROUND(I198*H198,2)</f>
        <v>0</v>
      </c>
      <c r="BL198" s="15" t="s">
        <v>413</v>
      </c>
      <c r="BM198" s="197" t="s">
        <v>940</v>
      </c>
    </row>
    <row r="199" s="2" customFormat="1" ht="16.5" customHeight="1">
      <c r="A199" s="34"/>
      <c r="B199" s="184"/>
      <c r="C199" s="199" t="s">
        <v>465</v>
      </c>
      <c r="D199" s="199" t="s">
        <v>203</v>
      </c>
      <c r="E199" s="200" t="s">
        <v>941</v>
      </c>
      <c r="F199" s="201" t="s">
        <v>942</v>
      </c>
      <c r="G199" s="202" t="s">
        <v>858</v>
      </c>
      <c r="H199" s="203">
        <v>220</v>
      </c>
      <c r="I199" s="204"/>
      <c r="J199" s="205">
        <f>ROUND(I199*H199,2)</f>
        <v>0</v>
      </c>
      <c r="K199" s="206"/>
      <c r="L199" s="207"/>
      <c r="M199" s="208" t="s">
        <v>1</v>
      </c>
      <c r="N199" s="209" t="s">
        <v>41</v>
      </c>
      <c r="O199" s="78"/>
      <c r="P199" s="195">
        <f>O199*H199</f>
        <v>0</v>
      </c>
      <c r="Q199" s="195">
        <v>0</v>
      </c>
      <c r="R199" s="195">
        <f>Q199*H199</f>
        <v>0</v>
      </c>
      <c r="S199" s="195">
        <v>0</v>
      </c>
      <c r="T199" s="196">
        <f>S199*H199</f>
        <v>0</v>
      </c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R199" s="197" t="s">
        <v>836</v>
      </c>
      <c r="AT199" s="197" t="s">
        <v>203</v>
      </c>
      <c r="AU199" s="197" t="s">
        <v>82</v>
      </c>
      <c r="AY199" s="15" t="s">
        <v>145</v>
      </c>
      <c r="BE199" s="198">
        <f>IF(N199="základná",J199,0)</f>
        <v>0</v>
      </c>
      <c r="BF199" s="198">
        <f>IF(N199="znížená",J199,0)</f>
        <v>0</v>
      </c>
      <c r="BG199" s="198">
        <f>IF(N199="zákl. prenesená",J199,0)</f>
        <v>0</v>
      </c>
      <c r="BH199" s="198">
        <f>IF(N199="zníž. prenesená",J199,0)</f>
        <v>0</v>
      </c>
      <c r="BI199" s="198">
        <f>IF(N199="nulová",J199,0)</f>
        <v>0</v>
      </c>
      <c r="BJ199" s="15" t="s">
        <v>87</v>
      </c>
      <c r="BK199" s="198">
        <f>ROUND(I199*H199,2)</f>
        <v>0</v>
      </c>
      <c r="BL199" s="15" t="s">
        <v>413</v>
      </c>
      <c r="BM199" s="197" t="s">
        <v>943</v>
      </c>
    </row>
    <row r="200" s="2" customFormat="1" ht="16.5" customHeight="1">
      <c r="A200" s="34"/>
      <c r="B200" s="184"/>
      <c r="C200" s="199" t="s">
        <v>469</v>
      </c>
      <c r="D200" s="199" t="s">
        <v>203</v>
      </c>
      <c r="E200" s="200" t="s">
        <v>944</v>
      </c>
      <c r="F200" s="201" t="s">
        <v>945</v>
      </c>
      <c r="G200" s="202" t="s">
        <v>858</v>
      </c>
      <c r="H200" s="203">
        <v>186</v>
      </c>
      <c r="I200" s="204"/>
      <c r="J200" s="205">
        <f>ROUND(I200*H200,2)</f>
        <v>0</v>
      </c>
      <c r="K200" s="206"/>
      <c r="L200" s="207"/>
      <c r="M200" s="208" t="s">
        <v>1</v>
      </c>
      <c r="N200" s="209" t="s">
        <v>41</v>
      </c>
      <c r="O200" s="78"/>
      <c r="P200" s="195">
        <f>O200*H200</f>
        <v>0</v>
      </c>
      <c r="Q200" s="195">
        <v>0</v>
      </c>
      <c r="R200" s="195">
        <f>Q200*H200</f>
        <v>0</v>
      </c>
      <c r="S200" s="195">
        <v>0</v>
      </c>
      <c r="T200" s="196">
        <f>S200*H200</f>
        <v>0</v>
      </c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R200" s="197" t="s">
        <v>836</v>
      </c>
      <c r="AT200" s="197" t="s">
        <v>203</v>
      </c>
      <c r="AU200" s="197" t="s">
        <v>82</v>
      </c>
      <c r="AY200" s="15" t="s">
        <v>145</v>
      </c>
      <c r="BE200" s="198">
        <f>IF(N200="základná",J200,0)</f>
        <v>0</v>
      </c>
      <c r="BF200" s="198">
        <f>IF(N200="znížená",J200,0)</f>
        <v>0</v>
      </c>
      <c r="BG200" s="198">
        <f>IF(N200="zákl. prenesená",J200,0)</f>
        <v>0</v>
      </c>
      <c r="BH200" s="198">
        <f>IF(N200="zníž. prenesená",J200,0)</f>
        <v>0</v>
      </c>
      <c r="BI200" s="198">
        <f>IF(N200="nulová",J200,0)</f>
        <v>0</v>
      </c>
      <c r="BJ200" s="15" t="s">
        <v>87</v>
      </c>
      <c r="BK200" s="198">
        <f>ROUND(I200*H200,2)</f>
        <v>0</v>
      </c>
      <c r="BL200" s="15" t="s">
        <v>413</v>
      </c>
      <c r="BM200" s="197" t="s">
        <v>946</v>
      </c>
    </row>
    <row r="201" s="2" customFormat="1" ht="16.5" customHeight="1">
      <c r="A201" s="34"/>
      <c r="B201" s="184"/>
      <c r="C201" s="199" t="s">
        <v>473</v>
      </c>
      <c r="D201" s="199" t="s">
        <v>203</v>
      </c>
      <c r="E201" s="200" t="s">
        <v>947</v>
      </c>
      <c r="F201" s="201" t="s">
        <v>948</v>
      </c>
      <c r="G201" s="202" t="s">
        <v>675</v>
      </c>
      <c r="H201" s="203">
        <v>12</v>
      </c>
      <c r="I201" s="204"/>
      <c r="J201" s="205">
        <f>ROUND(I201*H201,2)</f>
        <v>0</v>
      </c>
      <c r="K201" s="206"/>
      <c r="L201" s="207"/>
      <c r="M201" s="208" t="s">
        <v>1</v>
      </c>
      <c r="N201" s="209" t="s">
        <v>41</v>
      </c>
      <c r="O201" s="78"/>
      <c r="P201" s="195">
        <f>O201*H201</f>
        <v>0</v>
      </c>
      <c r="Q201" s="195">
        <v>0</v>
      </c>
      <c r="R201" s="195">
        <f>Q201*H201</f>
        <v>0</v>
      </c>
      <c r="S201" s="195">
        <v>0</v>
      </c>
      <c r="T201" s="196">
        <f>S201*H201</f>
        <v>0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197" t="s">
        <v>836</v>
      </c>
      <c r="AT201" s="197" t="s">
        <v>203</v>
      </c>
      <c r="AU201" s="197" t="s">
        <v>82</v>
      </c>
      <c r="AY201" s="15" t="s">
        <v>145</v>
      </c>
      <c r="BE201" s="198">
        <f>IF(N201="základná",J201,0)</f>
        <v>0</v>
      </c>
      <c r="BF201" s="198">
        <f>IF(N201="znížená",J201,0)</f>
        <v>0</v>
      </c>
      <c r="BG201" s="198">
        <f>IF(N201="zákl. prenesená",J201,0)</f>
        <v>0</v>
      </c>
      <c r="BH201" s="198">
        <f>IF(N201="zníž. prenesená",J201,0)</f>
        <v>0</v>
      </c>
      <c r="BI201" s="198">
        <f>IF(N201="nulová",J201,0)</f>
        <v>0</v>
      </c>
      <c r="BJ201" s="15" t="s">
        <v>87</v>
      </c>
      <c r="BK201" s="198">
        <f>ROUND(I201*H201,2)</f>
        <v>0</v>
      </c>
      <c r="BL201" s="15" t="s">
        <v>413</v>
      </c>
      <c r="BM201" s="197" t="s">
        <v>949</v>
      </c>
    </row>
    <row r="202" s="2" customFormat="1" ht="21.75" customHeight="1">
      <c r="A202" s="34"/>
      <c r="B202" s="184"/>
      <c r="C202" s="199" t="s">
        <v>477</v>
      </c>
      <c r="D202" s="199" t="s">
        <v>203</v>
      </c>
      <c r="E202" s="200" t="s">
        <v>950</v>
      </c>
      <c r="F202" s="201" t="s">
        <v>951</v>
      </c>
      <c r="G202" s="202" t="s">
        <v>675</v>
      </c>
      <c r="H202" s="203">
        <v>16</v>
      </c>
      <c r="I202" s="204"/>
      <c r="J202" s="205">
        <f>ROUND(I202*H202,2)</f>
        <v>0</v>
      </c>
      <c r="K202" s="206"/>
      <c r="L202" s="207"/>
      <c r="M202" s="208" t="s">
        <v>1</v>
      </c>
      <c r="N202" s="209" t="s">
        <v>41</v>
      </c>
      <c r="O202" s="78"/>
      <c r="P202" s="195">
        <f>O202*H202</f>
        <v>0</v>
      </c>
      <c r="Q202" s="195">
        <v>0</v>
      </c>
      <c r="R202" s="195">
        <f>Q202*H202</f>
        <v>0</v>
      </c>
      <c r="S202" s="195">
        <v>0</v>
      </c>
      <c r="T202" s="196">
        <f>S202*H202</f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197" t="s">
        <v>836</v>
      </c>
      <c r="AT202" s="197" t="s">
        <v>203</v>
      </c>
      <c r="AU202" s="197" t="s">
        <v>82</v>
      </c>
      <c r="AY202" s="15" t="s">
        <v>145</v>
      </c>
      <c r="BE202" s="198">
        <f>IF(N202="základná",J202,0)</f>
        <v>0</v>
      </c>
      <c r="BF202" s="198">
        <f>IF(N202="znížená",J202,0)</f>
        <v>0</v>
      </c>
      <c r="BG202" s="198">
        <f>IF(N202="zákl. prenesená",J202,0)</f>
        <v>0</v>
      </c>
      <c r="BH202" s="198">
        <f>IF(N202="zníž. prenesená",J202,0)</f>
        <v>0</v>
      </c>
      <c r="BI202" s="198">
        <f>IF(N202="nulová",J202,0)</f>
        <v>0</v>
      </c>
      <c r="BJ202" s="15" t="s">
        <v>87</v>
      </c>
      <c r="BK202" s="198">
        <f>ROUND(I202*H202,2)</f>
        <v>0</v>
      </c>
      <c r="BL202" s="15" t="s">
        <v>413</v>
      </c>
      <c r="BM202" s="197" t="s">
        <v>952</v>
      </c>
    </row>
    <row r="203" s="2" customFormat="1" ht="16.5" customHeight="1">
      <c r="A203" s="34"/>
      <c r="B203" s="184"/>
      <c r="C203" s="199" t="s">
        <v>481</v>
      </c>
      <c r="D203" s="199" t="s">
        <v>203</v>
      </c>
      <c r="E203" s="200" t="s">
        <v>953</v>
      </c>
      <c r="F203" s="201" t="s">
        <v>954</v>
      </c>
      <c r="G203" s="202" t="s">
        <v>675</v>
      </c>
      <c r="H203" s="203">
        <v>16</v>
      </c>
      <c r="I203" s="204"/>
      <c r="J203" s="205">
        <f>ROUND(I203*H203,2)</f>
        <v>0</v>
      </c>
      <c r="K203" s="206"/>
      <c r="L203" s="207"/>
      <c r="M203" s="208" t="s">
        <v>1</v>
      </c>
      <c r="N203" s="209" t="s">
        <v>41</v>
      </c>
      <c r="O203" s="78"/>
      <c r="P203" s="195">
        <f>O203*H203</f>
        <v>0</v>
      </c>
      <c r="Q203" s="195">
        <v>0</v>
      </c>
      <c r="R203" s="195">
        <f>Q203*H203</f>
        <v>0</v>
      </c>
      <c r="S203" s="195">
        <v>0</v>
      </c>
      <c r="T203" s="196">
        <f>S203*H203</f>
        <v>0</v>
      </c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R203" s="197" t="s">
        <v>836</v>
      </c>
      <c r="AT203" s="197" t="s">
        <v>203</v>
      </c>
      <c r="AU203" s="197" t="s">
        <v>82</v>
      </c>
      <c r="AY203" s="15" t="s">
        <v>145</v>
      </c>
      <c r="BE203" s="198">
        <f>IF(N203="základná",J203,0)</f>
        <v>0</v>
      </c>
      <c r="BF203" s="198">
        <f>IF(N203="znížená",J203,0)</f>
        <v>0</v>
      </c>
      <c r="BG203" s="198">
        <f>IF(N203="zákl. prenesená",J203,0)</f>
        <v>0</v>
      </c>
      <c r="BH203" s="198">
        <f>IF(N203="zníž. prenesená",J203,0)</f>
        <v>0</v>
      </c>
      <c r="BI203" s="198">
        <f>IF(N203="nulová",J203,0)</f>
        <v>0</v>
      </c>
      <c r="BJ203" s="15" t="s">
        <v>87</v>
      </c>
      <c r="BK203" s="198">
        <f>ROUND(I203*H203,2)</f>
        <v>0</v>
      </c>
      <c r="BL203" s="15" t="s">
        <v>413</v>
      </c>
      <c r="BM203" s="197" t="s">
        <v>955</v>
      </c>
    </row>
    <row r="204" s="2" customFormat="1" ht="24.15" customHeight="1">
      <c r="A204" s="34"/>
      <c r="B204" s="184"/>
      <c r="C204" s="199" t="s">
        <v>487</v>
      </c>
      <c r="D204" s="199" t="s">
        <v>203</v>
      </c>
      <c r="E204" s="200" t="s">
        <v>956</v>
      </c>
      <c r="F204" s="201" t="s">
        <v>957</v>
      </c>
      <c r="G204" s="202" t="s">
        <v>675</v>
      </c>
      <c r="H204" s="203">
        <v>48</v>
      </c>
      <c r="I204" s="204"/>
      <c r="J204" s="205">
        <f>ROUND(I204*H204,2)</f>
        <v>0</v>
      </c>
      <c r="K204" s="206"/>
      <c r="L204" s="207"/>
      <c r="M204" s="208" t="s">
        <v>1</v>
      </c>
      <c r="N204" s="209" t="s">
        <v>41</v>
      </c>
      <c r="O204" s="78"/>
      <c r="P204" s="195">
        <f>O204*H204</f>
        <v>0</v>
      </c>
      <c r="Q204" s="195">
        <v>0</v>
      </c>
      <c r="R204" s="195">
        <f>Q204*H204</f>
        <v>0</v>
      </c>
      <c r="S204" s="195">
        <v>0</v>
      </c>
      <c r="T204" s="196">
        <f>S204*H204</f>
        <v>0</v>
      </c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R204" s="197" t="s">
        <v>836</v>
      </c>
      <c r="AT204" s="197" t="s">
        <v>203</v>
      </c>
      <c r="AU204" s="197" t="s">
        <v>82</v>
      </c>
      <c r="AY204" s="15" t="s">
        <v>145</v>
      </c>
      <c r="BE204" s="198">
        <f>IF(N204="základná",J204,0)</f>
        <v>0</v>
      </c>
      <c r="BF204" s="198">
        <f>IF(N204="znížená",J204,0)</f>
        <v>0</v>
      </c>
      <c r="BG204" s="198">
        <f>IF(N204="zákl. prenesená",J204,0)</f>
        <v>0</v>
      </c>
      <c r="BH204" s="198">
        <f>IF(N204="zníž. prenesená",J204,0)</f>
        <v>0</v>
      </c>
      <c r="BI204" s="198">
        <f>IF(N204="nulová",J204,0)</f>
        <v>0</v>
      </c>
      <c r="BJ204" s="15" t="s">
        <v>87</v>
      </c>
      <c r="BK204" s="198">
        <f>ROUND(I204*H204,2)</f>
        <v>0</v>
      </c>
      <c r="BL204" s="15" t="s">
        <v>413</v>
      </c>
      <c r="BM204" s="197" t="s">
        <v>958</v>
      </c>
    </row>
    <row r="205" s="2" customFormat="1" ht="16.5" customHeight="1">
      <c r="A205" s="34"/>
      <c r="B205" s="184"/>
      <c r="C205" s="199" t="s">
        <v>491</v>
      </c>
      <c r="D205" s="199" t="s">
        <v>203</v>
      </c>
      <c r="E205" s="200" t="s">
        <v>959</v>
      </c>
      <c r="F205" s="201" t="s">
        <v>960</v>
      </c>
      <c r="G205" s="202" t="s">
        <v>675</v>
      </c>
      <c r="H205" s="203">
        <v>16</v>
      </c>
      <c r="I205" s="204"/>
      <c r="J205" s="205">
        <f>ROUND(I205*H205,2)</f>
        <v>0</v>
      </c>
      <c r="K205" s="206"/>
      <c r="L205" s="207"/>
      <c r="M205" s="208" t="s">
        <v>1</v>
      </c>
      <c r="N205" s="209" t="s">
        <v>41</v>
      </c>
      <c r="O205" s="78"/>
      <c r="P205" s="195">
        <f>O205*H205</f>
        <v>0</v>
      </c>
      <c r="Q205" s="195">
        <v>0</v>
      </c>
      <c r="R205" s="195">
        <f>Q205*H205</f>
        <v>0</v>
      </c>
      <c r="S205" s="195">
        <v>0</v>
      </c>
      <c r="T205" s="196">
        <f>S205*H205</f>
        <v>0</v>
      </c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R205" s="197" t="s">
        <v>836</v>
      </c>
      <c r="AT205" s="197" t="s">
        <v>203</v>
      </c>
      <c r="AU205" s="197" t="s">
        <v>82</v>
      </c>
      <c r="AY205" s="15" t="s">
        <v>145</v>
      </c>
      <c r="BE205" s="198">
        <f>IF(N205="základná",J205,0)</f>
        <v>0</v>
      </c>
      <c r="BF205" s="198">
        <f>IF(N205="znížená",J205,0)</f>
        <v>0</v>
      </c>
      <c r="BG205" s="198">
        <f>IF(N205="zákl. prenesená",J205,0)</f>
        <v>0</v>
      </c>
      <c r="BH205" s="198">
        <f>IF(N205="zníž. prenesená",J205,0)</f>
        <v>0</v>
      </c>
      <c r="BI205" s="198">
        <f>IF(N205="nulová",J205,0)</f>
        <v>0</v>
      </c>
      <c r="BJ205" s="15" t="s">
        <v>87</v>
      </c>
      <c r="BK205" s="198">
        <f>ROUND(I205*H205,2)</f>
        <v>0</v>
      </c>
      <c r="BL205" s="15" t="s">
        <v>413</v>
      </c>
      <c r="BM205" s="197" t="s">
        <v>961</v>
      </c>
    </row>
    <row r="206" s="2" customFormat="1" ht="21.75" customHeight="1">
      <c r="A206" s="34"/>
      <c r="B206" s="184"/>
      <c r="C206" s="199" t="s">
        <v>495</v>
      </c>
      <c r="D206" s="199" t="s">
        <v>203</v>
      </c>
      <c r="E206" s="200" t="s">
        <v>962</v>
      </c>
      <c r="F206" s="201" t="s">
        <v>963</v>
      </c>
      <c r="G206" s="202" t="s">
        <v>675</v>
      </c>
      <c r="H206" s="203">
        <v>32</v>
      </c>
      <c r="I206" s="204"/>
      <c r="J206" s="205">
        <f>ROUND(I206*H206,2)</f>
        <v>0</v>
      </c>
      <c r="K206" s="206"/>
      <c r="L206" s="207"/>
      <c r="M206" s="208" t="s">
        <v>1</v>
      </c>
      <c r="N206" s="209" t="s">
        <v>41</v>
      </c>
      <c r="O206" s="78"/>
      <c r="P206" s="195">
        <f>O206*H206</f>
        <v>0</v>
      </c>
      <c r="Q206" s="195">
        <v>0</v>
      </c>
      <c r="R206" s="195">
        <f>Q206*H206</f>
        <v>0</v>
      </c>
      <c r="S206" s="195">
        <v>0</v>
      </c>
      <c r="T206" s="196">
        <f>S206*H206</f>
        <v>0</v>
      </c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R206" s="197" t="s">
        <v>836</v>
      </c>
      <c r="AT206" s="197" t="s">
        <v>203</v>
      </c>
      <c r="AU206" s="197" t="s">
        <v>82</v>
      </c>
      <c r="AY206" s="15" t="s">
        <v>145</v>
      </c>
      <c r="BE206" s="198">
        <f>IF(N206="základná",J206,0)</f>
        <v>0</v>
      </c>
      <c r="BF206" s="198">
        <f>IF(N206="znížená",J206,0)</f>
        <v>0</v>
      </c>
      <c r="BG206" s="198">
        <f>IF(N206="zákl. prenesená",J206,0)</f>
        <v>0</v>
      </c>
      <c r="BH206" s="198">
        <f>IF(N206="zníž. prenesená",J206,0)</f>
        <v>0</v>
      </c>
      <c r="BI206" s="198">
        <f>IF(N206="nulová",J206,0)</f>
        <v>0</v>
      </c>
      <c r="BJ206" s="15" t="s">
        <v>87</v>
      </c>
      <c r="BK206" s="198">
        <f>ROUND(I206*H206,2)</f>
        <v>0</v>
      </c>
      <c r="BL206" s="15" t="s">
        <v>413</v>
      </c>
      <c r="BM206" s="197" t="s">
        <v>964</v>
      </c>
    </row>
    <row r="207" s="2" customFormat="1" ht="16.5" customHeight="1">
      <c r="A207" s="34"/>
      <c r="B207" s="184"/>
      <c r="C207" s="199" t="s">
        <v>501</v>
      </c>
      <c r="D207" s="199" t="s">
        <v>203</v>
      </c>
      <c r="E207" s="200" t="s">
        <v>965</v>
      </c>
      <c r="F207" s="201" t="s">
        <v>966</v>
      </c>
      <c r="G207" s="202" t="s">
        <v>675</v>
      </c>
      <c r="H207" s="203">
        <v>1</v>
      </c>
      <c r="I207" s="204"/>
      <c r="J207" s="205">
        <f>ROUND(I207*H207,2)</f>
        <v>0</v>
      </c>
      <c r="K207" s="206"/>
      <c r="L207" s="207"/>
      <c r="M207" s="208" t="s">
        <v>1</v>
      </c>
      <c r="N207" s="209" t="s">
        <v>41</v>
      </c>
      <c r="O207" s="78"/>
      <c r="P207" s="195">
        <f>O207*H207</f>
        <v>0</v>
      </c>
      <c r="Q207" s="195">
        <v>0</v>
      </c>
      <c r="R207" s="195">
        <f>Q207*H207</f>
        <v>0</v>
      </c>
      <c r="S207" s="195">
        <v>0</v>
      </c>
      <c r="T207" s="196">
        <f>S207*H207</f>
        <v>0</v>
      </c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R207" s="197" t="s">
        <v>836</v>
      </c>
      <c r="AT207" s="197" t="s">
        <v>203</v>
      </c>
      <c r="AU207" s="197" t="s">
        <v>82</v>
      </c>
      <c r="AY207" s="15" t="s">
        <v>145</v>
      </c>
      <c r="BE207" s="198">
        <f>IF(N207="základná",J207,0)</f>
        <v>0</v>
      </c>
      <c r="BF207" s="198">
        <f>IF(N207="znížená",J207,0)</f>
        <v>0</v>
      </c>
      <c r="BG207" s="198">
        <f>IF(N207="zákl. prenesená",J207,0)</f>
        <v>0</v>
      </c>
      <c r="BH207" s="198">
        <f>IF(N207="zníž. prenesená",J207,0)</f>
        <v>0</v>
      </c>
      <c r="BI207" s="198">
        <f>IF(N207="nulová",J207,0)</f>
        <v>0</v>
      </c>
      <c r="BJ207" s="15" t="s">
        <v>87</v>
      </c>
      <c r="BK207" s="198">
        <f>ROUND(I207*H207,2)</f>
        <v>0</v>
      </c>
      <c r="BL207" s="15" t="s">
        <v>413</v>
      </c>
      <c r="BM207" s="197" t="s">
        <v>967</v>
      </c>
    </row>
    <row r="208" s="2" customFormat="1" ht="21.75" customHeight="1">
      <c r="A208" s="34"/>
      <c r="B208" s="184"/>
      <c r="C208" s="199" t="s">
        <v>505</v>
      </c>
      <c r="D208" s="199" t="s">
        <v>203</v>
      </c>
      <c r="E208" s="200" t="s">
        <v>968</v>
      </c>
      <c r="F208" s="201" t="s">
        <v>969</v>
      </c>
      <c r="G208" s="202" t="s">
        <v>675</v>
      </c>
      <c r="H208" s="203">
        <v>1</v>
      </c>
      <c r="I208" s="204"/>
      <c r="J208" s="205">
        <f>ROUND(I208*H208,2)</f>
        <v>0</v>
      </c>
      <c r="K208" s="206"/>
      <c r="L208" s="207"/>
      <c r="M208" s="208" t="s">
        <v>1</v>
      </c>
      <c r="N208" s="209" t="s">
        <v>41</v>
      </c>
      <c r="O208" s="78"/>
      <c r="P208" s="195">
        <f>O208*H208</f>
        <v>0</v>
      </c>
      <c r="Q208" s="195">
        <v>0.032000000000000001</v>
      </c>
      <c r="R208" s="195">
        <f>Q208*H208</f>
        <v>0.032000000000000001</v>
      </c>
      <c r="S208" s="195">
        <v>0</v>
      </c>
      <c r="T208" s="196">
        <f>S208*H208</f>
        <v>0</v>
      </c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R208" s="197" t="s">
        <v>836</v>
      </c>
      <c r="AT208" s="197" t="s">
        <v>203</v>
      </c>
      <c r="AU208" s="197" t="s">
        <v>82</v>
      </c>
      <c r="AY208" s="15" t="s">
        <v>145</v>
      </c>
      <c r="BE208" s="198">
        <f>IF(N208="základná",J208,0)</f>
        <v>0</v>
      </c>
      <c r="BF208" s="198">
        <f>IF(N208="znížená",J208,0)</f>
        <v>0</v>
      </c>
      <c r="BG208" s="198">
        <f>IF(N208="zákl. prenesená",J208,0)</f>
        <v>0</v>
      </c>
      <c r="BH208" s="198">
        <f>IF(N208="zníž. prenesená",J208,0)</f>
        <v>0</v>
      </c>
      <c r="BI208" s="198">
        <f>IF(N208="nulová",J208,0)</f>
        <v>0</v>
      </c>
      <c r="BJ208" s="15" t="s">
        <v>87</v>
      </c>
      <c r="BK208" s="198">
        <f>ROUND(I208*H208,2)</f>
        <v>0</v>
      </c>
      <c r="BL208" s="15" t="s">
        <v>413</v>
      </c>
      <c r="BM208" s="197" t="s">
        <v>970</v>
      </c>
    </row>
    <row r="209" s="2" customFormat="1" ht="24.15" customHeight="1">
      <c r="A209" s="34"/>
      <c r="B209" s="184"/>
      <c r="C209" s="199" t="s">
        <v>509</v>
      </c>
      <c r="D209" s="199" t="s">
        <v>203</v>
      </c>
      <c r="E209" s="200" t="s">
        <v>971</v>
      </c>
      <c r="F209" s="201" t="s">
        <v>972</v>
      </c>
      <c r="G209" s="202" t="s">
        <v>675</v>
      </c>
      <c r="H209" s="203">
        <v>2</v>
      </c>
      <c r="I209" s="204"/>
      <c r="J209" s="205">
        <f>ROUND(I209*H209,2)</f>
        <v>0</v>
      </c>
      <c r="K209" s="206"/>
      <c r="L209" s="207"/>
      <c r="M209" s="208" t="s">
        <v>1</v>
      </c>
      <c r="N209" s="209" t="s">
        <v>41</v>
      </c>
      <c r="O209" s="78"/>
      <c r="P209" s="195">
        <f>O209*H209</f>
        <v>0</v>
      </c>
      <c r="Q209" s="195">
        <v>0</v>
      </c>
      <c r="R209" s="195">
        <f>Q209*H209</f>
        <v>0</v>
      </c>
      <c r="S209" s="195">
        <v>0</v>
      </c>
      <c r="T209" s="196">
        <f>S209*H209</f>
        <v>0</v>
      </c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R209" s="197" t="s">
        <v>836</v>
      </c>
      <c r="AT209" s="197" t="s">
        <v>203</v>
      </c>
      <c r="AU209" s="197" t="s">
        <v>82</v>
      </c>
      <c r="AY209" s="15" t="s">
        <v>145</v>
      </c>
      <c r="BE209" s="198">
        <f>IF(N209="základná",J209,0)</f>
        <v>0</v>
      </c>
      <c r="BF209" s="198">
        <f>IF(N209="znížená",J209,0)</f>
        <v>0</v>
      </c>
      <c r="BG209" s="198">
        <f>IF(N209="zákl. prenesená",J209,0)</f>
        <v>0</v>
      </c>
      <c r="BH209" s="198">
        <f>IF(N209="zníž. prenesená",J209,0)</f>
        <v>0</v>
      </c>
      <c r="BI209" s="198">
        <f>IF(N209="nulová",J209,0)</f>
        <v>0</v>
      </c>
      <c r="BJ209" s="15" t="s">
        <v>87</v>
      </c>
      <c r="BK209" s="198">
        <f>ROUND(I209*H209,2)</f>
        <v>0</v>
      </c>
      <c r="BL209" s="15" t="s">
        <v>413</v>
      </c>
      <c r="BM209" s="197" t="s">
        <v>973</v>
      </c>
    </row>
    <row r="210" s="2" customFormat="1" ht="16.5" customHeight="1">
      <c r="A210" s="34"/>
      <c r="B210" s="184"/>
      <c r="C210" s="199" t="s">
        <v>513</v>
      </c>
      <c r="D210" s="199" t="s">
        <v>203</v>
      </c>
      <c r="E210" s="200" t="s">
        <v>974</v>
      </c>
      <c r="F210" s="201" t="s">
        <v>975</v>
      </c>
      <c r="G210" s="202" t="s">
        <v>976</v>
      </c>
      <c r="H210" s="217"/>
      <c r="I210" s="204"/>
      <c r="J210" s="205">
        <f>ROUND(I210*H210,2)</f>
        <v>0</v>
      </c>
      <c r="K210" s="206"/>
      <c r="L210" s="207"/>
      <c r="M210" s="208" t="s">
        <v>1</v>
      </c>
      <c r="N210" s="209" t="s">
        <v>41</v>
      </c>
      <c r="O210" s="78"/>
      <c r="P210" s="195">
        <f>O210*H210</f>
        <v>0</v>
      </c>
      <c r="Q210" s="195">
        <v>0</v>
      </c>
      <c r="R210" s="195">
        <f>Q210*H210</f>
        <v>0</v>
      </c>
      <c r="S210" s="195">
        <v>0</v>
      </c>
      <c r="T210" s="196">
        <f>S210*H210</f>
        <v>0</v>
      </c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R210" s="197" t="s">
        <v>836</v>
      </c>
      <c r="AT210" s="197" t="s">
        <v>203</v>
      </c>
      <c r="AU210" s="197" t="s">
        <v>82</v>
      </c>
      <c r="AY210" s="15" t="s">
        <v>145</v>
      </c>
      <c r="BE210" s="198">
        <f>IF(N210="základná",J210,0)</f>
        <v>0</v>
      </c>
      <c r="BF210" s="198">
        <f>IF(N210="znížená",J210,0)</f>
        <v>0</v>
      </c>
      <c r="BG210" s="198">
        <f>IF(N210="zákl. prenesená",J210,0)</f>
        <v>0</v>
      </c>
      <c r="BH210" s="198">
        <f>IF(N210="zníž. prenesená",J210,0)</f>
        <v>0</v>
      </c>
      <c r="BI210" s="198">
        <f>IF(N210="nulová",J210,0)</f>
        <v>0</v>
      </c>
      <c r="BJ210" s="15" t="s">
        <v>87</v>
      </c>
      <c r="BK210" s="198">
        <f>ROUND(I210*H210,2)</f>
        <v>0</v>
      </c>
      <c r="BL210" s="15" t="s">
        <v>413</v>
      </c>
      <c r="BM210" s="197" t="s">
        <v>977</v>
      </c>
    </row>
    <row r="211" s="2" customFormat="1" ht="16.5" customHeight="1">
      <c r="A211" s="34"/>
      <c r="B211" s="184"/>
      <c r="C211" s="185" t="s">
        <v>517</v>
      </c>
      <c r="D211" s="185" t="s">
        <v>147</v>
      </c>
      <c r="E211" s="186" t="s">
        <v>978</v>
      </c>
      <c r="F211" s="187" t="s">
        <v>979</v>
      </c>
      <c r="G211" s="188" t="s">
        <v>976</v>
      </c>
      <c r="H211" s="218"/>
      <c r="I211" s="190"/>
      <c r="J211" s="191">
        <f>ROUND(I211*H211,2)</f>
        <v>0</v>
      </c>
      <c r="K211" s="192"/>
      <c r="L211" s="35"/>
      <c r="M211" s="193" t="s">
        <v>1</v>
      </c>
      <c r="N211" s="194" t="s">
        <v>41</v>
      </c>
      <c r="O211" s="78"/>
      <c r="P211" s="195">
        <f>O211*H211</f>
        <v>0</v>
      </c>
      <c r="Q211" s="195">
        <v>0</v>
      </c>
      <c r="R211" s="195">
        <f>Q211*H211</f>
        <v>0</v>
      </c>
      <c r="S211" s="195">
        <v>0</v>
      </c>
      <c r="T211" s="196">
        <f>S211*H211</f>
        <v>0</v>
      </c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R211" s="197" t="s">
        <v>413</v>
      </c>
      <c r="AT211" s="197" t="s">
        <v>147</v>
      </c>
      <c r="AU211" s="197" t="s">
        <v>82</v>
      </c>
      <c r="AY211" s="15" t="s">
        <v>145</v>
      </c>
      <c r="BE211" s="198">
        <f>IF(N211="základná",J211,0)</f>
        <v>0</v>
      </c>
      <c r="BF211" s="198">
        <f>IF(N211="znížená",J211,0)</f>
        <v>0</v>
      </c>
      <c r="BG211" s="198">
        <f>IF(N211="zákl. prenesená",J211,0)</f>
        <v>0</v>
      </c>
      <c r="BH211" s="198">
        <f>IF(N211="zníž. prenesená",J211,0)</f>
        <v>0</v>
      </c>
      <c r="BI211" s="198">
        <f>IF(N211="nulová",J211,0)</f>
        <v>0</v>
      </c>
      <c r="BJ211" s="15" t="s">
        <v>87</v>
      </c>
      <c r="BK211" s="198">
        <f>ROUND(I211*H211,2)</f>
        <v>0</v>
      </c>
      <c r="BL211" s="15" t="s">
        <v>413</v>
      </c>
      <c r="BM211" s="197" t="s">
        <v>980</v>
      </c>
    </row>
    <row r="212" s="2" customFormat="1" ht="16.5" customHeight="1">
      <c r="A212" s="34"/>
      <c r="B212" s="184"/>
      <c r="C212" s="185" t="s">
        <v>524</v>
      </c>
      <c r="D212" s="185" t="s">
        <v>147</v>
      </c>
      <c r="E212" s="186" t="s">
        <v>981</v>
      </c>
      <c r="F212" s="187" t="s">
        <v>982</v>
      </c>
      <c r="G212" s="188" t="s">
        <v>976</v>
      </c>
      <c r="H212" s="218"/>
      <c r="I212" s="190"/>
      <c r="J212" s="191">
        <f>ROUND(I212*H212,2)</f>
        <v>0</v>
      </c>
      <c r="K212" s="192"/>
      <c r="L212" s="35"/>
      <c r="M212" s="193" t="s">
        <v>1</v>
      </c>
      <c r="N212" s="194" t="s">
        <v>41</v>
      </c>
      <c r="O212" s="78"/>
      <c r="P212" s="195">
        <f>O212*H212</f>
        <v>0</v>
      </c>
      <c r="Q212" s="195">
        <v>0</v>
      </c>
      <c r="R212" s="195">
        <f>Q212*H212</f>
        <v>0</v>
      </c>
      <c r="S212" s="195">
        <v>0</v>
      </c>
      <c r="T212" s="196">
        <f>S212*H212</f>
        <v>0</v>
      </c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R212" s="197" t="s">
        <v>413</v>
      </c>
      <c r="AT212" s="197" t="s">
        <v>147</v>
      </c>
      <c r="AU212" s="197" t="s">
        <v>82</v>
      </c>
      <c r="AY212" s="15" t="s">
        <v>145</v>
      </c>
      <c r="BE212" s="198">
        <f>IF(N212="základná",J212,0)</f>
        <v>0</v>
      </c>
      <c r="BF212" s="198">
        <f>IF(N212="znížená",J212,0)</f>
        <v>0</v>
      </c>
      <c r="BG212" s="198">
        <f>IF(N212="zákl. prenesená",J212,0)</f>
        <v>0</v>
      </c>
      <c r="BH212" s="198">
        <f>IF(N212="zníž. prenesená",J212,0)</f>
        <v>0</v>
      </c>
      <c r="BI212" s="198">
        <f>IF(N212="nulová",J212,0)</f>
        <v>0</v>
      </c>
      <c r="BJ212" s="15" t="s">
        <v>87</v>
      </c>
      <c r="BK212" s="198">
        <f>ROUND(I212*H212,2)</f>
        <v>0</v>
      </c>
      <c r="BL212" s="15" t="s">
        <v>413</v>
      </c>
      <c r="BM212" s="197" t="s">
        <v>983</v>
      </c>
    </row>
    <row r="213" s="2" customFormat="1" ht="16.5" customHeight="1">
      <c r="A213" s="34"/>
      <c r="B213" s="184"/>
      <c r="C213" s="185" t="s">
        <v>528</v>
      </c>
      <c r="D213" s="185" t="s">
        <v>147</v>
      </c>
      <c r="E213" s="186" t="s">
        <v>984</v>
      </c>
      <c r="F213" s="187" t="s">
        <v>985</v>
      </c>
      <c r="G213" s="188" t="s">
        <v>976</v>
      </c>
      <c r="H213" s="218"/>
      <c r="I213" s="190"/>
      <c r="J213" s="191">
        <f>ROUND(I213*H213,2)</f>
        <v>0</v>
      </c>
      <c r="K213" s="192"/>
      <c r="L213" s="35"/>
      <c r="M213" s="193" t="s">
        <v>1</v>
      </c>
      <c r="N213" s="194" t="s">
        <v>41</v>
      </c>
      <c r="O213" s="78"/>
      <c r="P213" s="195">
        <f>O213*H213</f>
        <v>0</v>
      </c>
      <c r="Q213" s="195">
        <v>0</v>
      </c>
      <c r="R213" s="195">
        <f>Q213*H213</f>
        <v>0</v>
      </c>
      <c r="S213" s="195">
        <v>0</v>
      </c>
      <c r="T213" s="196">
        <f>S213*H213</f>
        <v>0</v>
      </c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R213" s="197" t="s">
        <v>413</v>
      </c>
      <c r="AT213" s="197" t="s">
        <v>147</v>
      </c>
      <c r="AU213" s="197" t="s">
        <v>82</v>
      </c>
      <c r="AY213" s="15" t="s">
        <v>145</v>
      </c>
      <c r="BE213" s="198">
        <f>IF(N213="základná",J213,0)</f>
        <v>0</v>
      </c>
      <c r="BF213" s="198">
        <f>IF(N213="znížená",J213,0)</f>
        <v>0</v>
      </c>
      <c r="BG213" s="198">
        <f>IF(N213="zákl. prenesená",J213,0)</f>
        <v>0</v>
      </c>
      <c r="BH213" s="198">
        <f>IF(N213="zníž. prenesená",J213,0)</f>
        <v>0</v>
      </c>
      <c r="BI213" s="198">
        <f>IF(N213="nulová",J213,0)</f>
        <v>0</v>
      </c>
      <c r="BJ213" s="15" t="s">
        <v>87</v>
      </c>
      <c r="BK213" s="198">
        <f>ROUND(I213*H213,2)</f>
        <v>0</v>
      </c>
      <c r="BL213" s="15" t="s">
        <v>413</v>
      </c>
      <c r="BM213" s="197" t="s">
        <v>986</v>
      </c>
    </row>
    <row r="214" s="12" customFormat="1" ht="25.92" customHeight="1">
      <c r="A214" s="12"/>
      <c r="B214" s="171"/>
      <c r="C214" s="12"/>
      <c r="D214" s="172" t="s">
        <v>74</v>
      </c>
      <c r="E214" s="173" t="s">
        <v>553</v>
      </c>
      <c r="F214" s="173" t="s">
        <v>987</v>
      </c>
      <c r="G214" s="12"/>
      <c r="H214" s="12"/>
      <c r="I214" s="174"/>
      <c r="J214" s="175">
        <f>BK214</f>
        <v>0</v>
      </c>
      <c r="K214" s="12"/>
      <c r="L214" s="171"/>
      <c r="M214" s="176"/>
      <c r="N214" s="177"/>
      <c r="O214" s="177"/>
      <c r="P214" s="178">
        <f>SUM(P215:P219)</f>
        <v>0</v>
      </c>
      <c r="Q214" s="177"/>
      <c r="R214" s="178">
        <f>SUM(R215:R219)</f>
        <v>0</v>
      </c>
      <c r="S214" s="177"/>
      <c r="T214" s="179">
        <f>SUM(T215:T219)</f>
        <v>0</v>
      </c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R214" s="172" t="s">
        <v>156</v>
      </c>
      <c r="AT214" s="180" t="s">
        <v>74</v>
      </c>
      <c r="AU214" s="180" t="s">
        <v>75</v>
      </c>
      <c r="AY214" s="172" t="s">
        <v>145</v>
      </c>
      <c r="BK214" s="181">
        <f>SUM(BK215:BK219)</f>
        <v>0</v>
      </c>
    </row>
    <row r="215" s="2" customFormat="1" ht="37.8" customHeight="1">
      <c r="A215" s="34"/>
      <c r="B215" s="184"/>
      <c r="C215" s="185" t="s">
        <v>533</v>
      </c>
      <c r="D215" s="185" t="s">
        <v>147</v>
      </c>
      <c r="E215" s="186" t="s">
        <v>988</v>
      </c>
      <c r="F215" s="187" t="s">
        <v>989</v>
      </c>
      <c r="G215" s="188" t="s">
        <v>566</v>
      </c>
      <c r="H215" s="189">
        <v>8.0500000000000007</v>
      </c>
      <c r="I215" s="190"/>
      <c r="J215" s="191">
        <f>ROUND(I215*H215,2)</f>
        <v>0</v>
      </c>
      <c r="K215" s="192"/>
      <c r="L215" s="35"/>
      <c r="M215" s="193" t="s">
        <v>1</v>
      </c>
      <c r="N215" s="194" t="s">
        <v>41</v>
      </c>
      <c r="O215" s="78"/>
      <c r="P215" s="195">
        <f>O215*H215</f>
        <v>0</v>
      </c>
      <c r="Q215" s="195">
        <v>0</v>
      </c>
      <c r="R215" s="195">
        <f>Q215*H215</f>
        <v>0</v>
      </c>
      <c r="S215" s="195">
        <v>0</v>
      </c>
      <c r="T215" s="196">
        <f>S215*H215</f>
        <v>0</v>
      </c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R215" s="197" t="s">
        <v>413</v>
      </c>
      <c r="AT215" s="197" t="s">
        <v>147</v>
      </c>
      <c r="AU215" s="197" t="s">
        <v>82</v>
      </c>
      <c r="AY215" s="15" t="s">
        <v>145</v>
      </c>
      <c r="BE215" s="198">
        <f>IF(N215="základná",J215,0)</f>
        <v>0</v>
      </c>
      <c r="BF215" s="198">
        <f>IF(N215="znížená",J215,0)</f>
        <v>0</v>
      </c>
      <c r="BG215" s="198">
        <f>IF(N215="zákl. prenesená",J215,0)</f>
        <v>0</v>
      </c>
      <c r="BH215" s="198">
        <f>IF(N215="zníž. prenesená",J215,0)</f>
        <v>0</v>
      </c>
      <c r="BI215" s="198">
        <f>IF(N215="nulová",J215,0)</f>
        <v>0</v>
      </c>
      <c r="BJ215" s="15" t="s">
        <v>87</v>
      </c>
      <c r="BK215" s="198">
        <f>ROUND(I215*H215,2)</f>
        <v>0</v>
      </c>
      <c r="BL215" s="15" t="s">
        <v>413</v>
      </c>
      <c r="BM215" s="197" t="s">
        <v>990</v>
      </c>
    </row>
    <row r="216" s="2" customFormat="1" ht="24.15" customHeight="1">
      <c r="A216" s="34"/>
      <c r="B216" s="184"/>
      <c r="C216" s="185" t="s">
        <v>537</v>
      </c>
      <c r="D216" s="185" t="s">
        <v>147</v>
      </c>
      <c r="E216" s="186" t="s">
        <v>991</v>
      </c>
      <c r="F216" s="187" t="s">
        <v>992</v>
      </c>
      <c r="G216" s="188" t="s">
        <v>203</v>
      </c>
      <c r="H216" s="189">
        <v>230</v>
      </c>
      <c r="I216" s="190"/>
      <c r="J216" s="191">
        <f>ROUND(I216*H216,2)</f>
        <v>0</v>
      </c>
      <c r="K216" s="192"/>
      <c r="L216" s="35"/>
      <c r="M216" s="193" t="s">
        <v>1</v>
      </c>
      <c r="N216" s="194" t="s">
        <v>41</v>
      </c>
      <c r="O216" s="78"/>
      <c r="P216" s="195">
        <f>O216*H216</f>
        <v>0</v>
      </c>
      <c r="Q216" s="195">
        <v>0</v>
      </c>
      <c r="R216" s="195">
        <f>Q216*H216</f>
        <v>0</v>
      </c>
      <c r="S216" s="195">
        <v>0</v>
      </c>
      <c r="T216" s="196">
        <f>S216*H216</f>
        <v>0</v>
      </c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R216" s="197" t="s">
        <v>413</v>
      </c>
      <c r="AT216" s="197" t="s">
        <v>147</v>
      </c>
      <c r="AU216" s="197" t="s">
        <v>82</v>
      </c>
      <c r="AY216" s="15" t="s">
        <v>145</v>
      </c>
      <c r="BE216" s="198">
        <f>IF(N216="základná",J216,0)</f>
        <v>0</v>
      </c>
      <c r="BF216" s="198">
        <f>IF(N216="znížená",J216,0)</f>
        <v>0</v>
      </c>
      <c r="BG216" s="198">
        <f>IF(N216="zákl. prenesená",J216,0)</f>
        <v>0</v>
      </c>
      <c r="BH216" s="198">
        <f>IF(N216="zníž. prenesená",J216,0)</f>
        <v>0</v>
      </c>
      <c r="BI216" s="198">
        <f>IF(N216="nulová",J216,0)</f>
        <v>0</v>
      </c>
      <c r="BJ216" s="15" t="s">
        <v>87</v>
      </c>
      <c r="BK216" s="198">
        <f>ROUND(I216*H216,2)</f>
        <v>0</v>
      </c>
      <c r="BL216" s="15" t="s">
        <v>413</v>
      </c>
      <c r="BM216" s="197" t="s">
        <v>993</v>
      </c>
    </row>
    <row r="217" s="2" customFormat="1" ht="24.15" customHeight="1">
      <c r="A217" s="34"/>
      <c r="B217" s="184"/>
      <c r="C217" s="185" t="s">
        <v>994</v>
      </c>
      <c r="D217" s="185" t="s">
        <v>147</v>
      </c>
      <c r="E217" s="186" t="s">
        <v>995</v>
      </c>
      <c r="F217" s="187" t="s">
        <v>996</v>
      </c>
      <c r="G217" s="188" t="s">
        <v>203</v>
      </c>
      <c r="H217" s="189">
        <v>230</v>
      </c>
      <c r="I217" s="190"/>
      <c r="J217" s="191">
        <f>ROUND(I217*H217,2)</f>
        <v>0</v>
      </c>
      <c r="K217" s="192"/>
      <c r="L217" s="35"/>
      <c r="M217" s="193" t="s">
        <v>1</v>
      </c>
      <c r="N217" s="194" t="s">
        <v>41</v>
      </c>
      <c r="O217" s="78"/>
      <c r="P217" s="195">
        <f>O217*H217</f>
        <v>0</v>
      </c>
      <c r="Q217" s="195">
        <v>0</v>
      </c>
      <c r="R217" s="195">
        <f>Q217*H217</f>
        <v>0</v>
      </c>
      <c r="S217" s="195">
        <v>0</v>
      </c>
      <c r="T217" s="196">
        <f>S217*H217</f>
        <v>0</v>
      </c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R217" s="197" t="s">
        <v>413</v>
      </c>
      <c r="AT217" s="197" t="s">
        <v>147</v>
      </c>
      <c r="AU217" s="197" t="s">
        <v>82</v>
      </c>
      <c r="AY217" s="15" t="s">
        <v>145</v>
      </c>
      <c r="BE217" s="198">
        <f>IF(N217="základná",J217,0)</f>
        <v>0</v>
      </c>
      <c r="BF217" s="198">
        <f>IF(N217="znížená",J217,0)</f>
        <v>0</v>
      </c>
      <c r="BG217" s="198">
        <f>IF(N217="zákl. prenesená",J217,0)</f>
        <v>0</v>
      </c>
      <c r="BH217" s="198">
        <f>IF(N217="zníž. prenesená",J217,0)</f>
        <v>0</v>
      </c>
      <c r="BI217" s="198">
        <f>IF(N217="nulová",J217,0)</f>
        <v>0</v>
      </c>
      <c r="BJ217" s="15" t="s">
        <v>87</v>
      </c>
      <c r="BK217" s="198">
        <f>ROUND(I217*H217,2)</f>
        <v>0</v>
      </c>
      <c r="BL217" s="15" t="s">
        <v>413</v>
      </c>
      <c r="BM217" s="197" t="s">
        <v>997</v>
      </c>
    </row>
    <row r="218" s="2" customFormat="1" ht="33" customHeight="1">
      <c r="A218" s="34"/>
      <c r="B218" s="184"/>
      <c r="C218" s="185" t="s">
        <v>998</v>
      </c>
      <c r="D218" s="185" t="s">
        <v>147</v>
      </c>
      <c r="E218" s="186" t="s">
        <v>999</v>
      </c>
      <c r="F218" s="187" t="s">
        <v>1000</v>
      </c>
      <c r="G218" s="188" t="s">
        <v>203</v>
      </c>
      <c r="H218" s="189">
        <v>230</v>
      </c>
      <c r="I218" s="190"/>
      <c r="J218" s="191">
        <f>ROUND(I218*H218,2)</f>
        <v>0</v>
      </c>
      <c r="K218" s="192"/>
      <c r="L218" s="35"/>
      <c r="M218" s="193" t="s">
        <v>1</v>
      </c>
      <c r="N218" s="194" t="s">
        <v>41</v>
      </c>
      <c r="O218" s="78"/>
      <c r="P218" s="195">
        <f>O218*H218</f>
        <v>0</v>
      </c>
      <c r="Q218" s="195">
        <v>0</v>
      </c>
      <c r="R218" s="195">
        <f>Q218*H218</f>
        <v>0</v>
      </c>
      <c r="S218" s="195">
        <v>0</v>
      </c>
      <c r="T218" s="196">
        <f>S218*H218</f>
        <v>0</v>
      </c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R218" s="197" t="s">
        <v>413</v>
      </c>
      <c r="AT218" s="197" t="s">
        <v>147</v>
      </c>
      <c r="AU218" s="197" t="s">
        <v>82</v>
      </c>
      <c r="AY218" s="15" t="s">
        <v>145</v>
      </c>
      <c r="BE218" s="198">
        <f>IF(N218="základná",J218,0)</f>
        <v>0</v>
      </c>
      <c r="BF218" s="198">
        <f>IF(N218="znížená",J218,0)</f>
        <v>0</v>
      </c>
      <c r="BG218" s="198">
        <f>IF(N218="zákl. prenesená",J218,0)</f>
        <v>0</v>
      </c>
      <c r="BH218" s="198">
        <f>IF(N218="zníž. prenesená",J218,0)</f>
        <v>0</v>
      </c>
      <c r="BI218" s="198">
        <f>IF(N218="nulová",J218,0)</f>
        <v>0</v>
      </c>
      <c r="BJ218" s="15" t="s">
        <v>87</v>
      </c>
      <c r="BK218" s="198">
        <f>ROUND(I218*H218,2)</f>
        <v>0</v>
      </c>
      <c r="BL218" s="15" t="s">
        <v>413</v>
      </c>
      <c r="BM218" s="197" t="s">
        <v>1001</v>
      </c>
    </row>
    <row r="219" s="2" customFormat="1" ht="24.15" customHeight="1">
      <c r="A219" s="34"/>
      <c r="B219" s="184"/>
      <c r="C219" s="185" t="s">
        <v>1002</v>
      </c>
      <c r="D219" s="185" t="s">
        <v>147</v>
      </c>
      <c r="E219" s="186" t="s">
        <v>1003</v>
      </c>
      <c r="F219" s="187" t="s">
        <v>1004</v>
      </c>
      <c r="G219" s="188" t="s">
        <v>1005</v>
      </c>
      <c r="H219" s="189">
        <v>80.5</v>
      </c>
      <c r="I219" s="190"/>
      <c r="J219" s="191">
        <f>ROUND(I219*H219,2)</f>
        <v>0</v>
      </c>
      <c r="K219" s="192"/>
      <c r="L219" s="35"/>
      <c r="M219" s="215" t="s">
        <v>1</v>
      </c>
      <c r="N219" s="216" t="s">
        <v>41</v>
      </c>
      <c r="O219" s="212"/>
      <c r="P219" s="213">
        <f>O219*H219</f>
        <v>0</v>
      </c>
      <c r="Q219" s="213">
        <v>0</v>
      </c>
      <c r="R219" s="213">
        <f>Q219*H219</f>
        <v>0</v>
      </c>
      <c r="S219" s="213">
        <v>0</v>
      </c>
      <c r="T219" s="214">
        <f>S219*H219</f>
        <v>0</v>
      </c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R219" s="197" t="s">
        <v>413</v>
      </c>
      <c r="AT219" s="197" t="s">
        <v>147</v>
      </c>
      <c r="AU219" s="197" t="s">
        <v>82</v>
      </c>
      <c r="AY219" s="15" t="s">
        <v>145</v>
      </c>
      <c r="BE219" s="198">
        <f>IF(N219="základná",J219,0)</f>
        <v>0</v>
      </c>
      <c r="BF219" s="198">
        <f>IF(N219="znížená",J219,0)</f>
        <v>0</v>
      </c>
      <c r="BG219" s="198">
        <f>IF(N219="zákl. prenesená",J219,0)</f>
        <v>0</v>
      </c>
      <c r="BH219" s="198">
        <f>IF(N219="zníž. prenesená",J219,0)</f>
        <v>0</v>
      </c>
      <c r="BI219" s="198">
        <f>IF(N219="nulová",J219,0)</f>
        <v>0</v>
      </c>
      <c r="BJ219" s="15" t="s">
        <v>87</v>
      </c>
      <c r="BK219" s="198">
        <f>ROUND(I219*H219,2)</f>
        <v>0</v>
      </c>
      <c r="BL219" s="15" t="s">
        <v>413</v>
      </c>
      <c r="BM219" s="197" t="s">
        <v>1006</v>
      </c>
    </row>
    <row r="220" s="2" customFormat="1" ht="6.96" customHeight="1">
      <c r="A220" s="34"/>
      <c r="B220" s="61"/>
      <c r="C220" s="62"/>
      <c r="D220" s="62"/>
      <c r="E220" s="62"/>
      <c r="F220" s="62"/>
      <c r="G220" s="62"/>
      <c r="H220" s="62"/>
      <c r="I220" s="62"/>
      <c r="J220" s="62"/>
      <c r="K220" s="62"/>
      <c r="L220" s="35"/>
      <c r="M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</row>
  </sheetData>
  <autoFilter ref="C121:K219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0:H110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107</v>
      </c>
      <c r="L4" s="18"/>
      <c r="M4" s="129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0" t="str">
        <f>'Rekapitulácia stavby'!K6</f>
        <v>Prístavba a stavebné úpravy kravína K 174 - Partizánska Lupča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108</v>
      </c>
      <c r="E8" s="34"/>
      <c r="F8" s="34"/>
      <c r="G8" s="34"/>
      <c r="H8" s="34"/>
      <c r="I8" s="34"/>
      <c r="J8" s="34"/>
      <c r="K8" s="34"/>
      <c r="L8" s="56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8" t="s">
        <v>1007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17</v>
      </c>
      <c r="E11" s="34"/>
      <c r="F11" s="23" t="s">
        <v>1</v>
      </c>
      <c r="G11" s="34"/>
      <c r="H11" s="34"/>
      <c r="I11" s="28" t="s">
        <v>18</v>
      </c>
      <c r="J11" s="23" t="s">
        <v>1</v>
      </c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19</v>
      </c>
      <c r="E12" s="34"/>
      <c r="F12" s="23" t="s">
        <v>25</v>
      </c>
      <c r="G12" s="34"/>
      <c r="H12" s="34"/>
      <c r="I12" s="28" t="s">
        <v>21</v>
      </c>
      <c r="J12" s="70" t="str">
        <f>'Rekapitulácia stavby'!AN8</f>
        <v>29. 4. 2022</v>
      </c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23</v>
      </c>
      <c r="E14" s="34"/>
      <c r="F14" s="34"/>
      <c r="G14" s="34"/>
      <c r="H14" s="34"/>
      <c r="I14" s="28" t="s">
        <v>24</v>
      </c>
      <c r="J14" s="23" t="s">
        <v>1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25</v>
      </c>
      <c r="F15" s="34"/>
      <c r="G15" s="34"/>
      <c r="H15" s="34"/>
      <c r="I15" s="28" t="s">
        <v>26</v>
      </c>
      <c r="J15" s="23" t="s">
        <v>1</v>
      </c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27</v>
      </c>
      <c r="E17" s="34"/>
      <c r="F17" s="34"/>
      <c r="G17" s="34"/>
      <c r="H17" s="34"/>
      <c r="I17" s="28" t="s">
        <v>24</v>
      </c>
      <c r="J17" s="29" t="str">
        <f>'Rekapitulácia stavby'!AN13</f>
        <v>Vyplň údaj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26</v>
      </c>
      <c r="J18" s="29" t="str">
        <f>'Rekapitulácia stavby'!AN14</f>
        <v>Vyplň údaj</v>
      </c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29</v>
      </c>
      <c r="E20" s="34"/>
      <c r="F20" s="34"/>
      <c r="G20" s="34"/>
      <c r="H20" s="34"/>
      <c r="I20" s="28" t="s">
        <v>24</v>
      </c>
      <c r="J20" s="23" t="s">
        <v>1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">
        <v>30</v>
      </c>
      <c r="F21" s="34"/>
      <c r="G21" s="34"/>
      <c r="H21" s="34"/>
      <c r="I21" s="28" t="s">
        <v>26</v>
      </c>
      <c r="J21" s="23" t="s">
        <v>1</v>
      </c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24</v>
      </c>
      <c r="J23" s="23" t="s">
        <v>1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">
        <v>33</v>
      </c>
      <c r="F24" s="34"/>
      <c r="G24" s="34"/>
      <c r="H24" s="34"/>
      <c r="I24" s="28" t="s">
        <v>26</v>
      </c>
      <c r="J24" s="23" t="s">
        <v>1</v>
      </c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34</v>
      </c>
      <c r="E26" s="34"/>
      <c r="F26" s="34"/>
      <c r="G26" s="34"/>
      <c r="H26" s="34"/>
      <c r="I26" s="34"/>
      <c r="J26" s="34"/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31"/>
      <c r="B27" s="132"/>
      <c r="C27" s="131"/>
      <c r="D27" s="131"/>
      <c r="E27" s="32" t="s">
        <v>1</v>
      </c>
      <c r="F27" s="32"/>
      <c r="G27" s="32"/>
      <c r="H27" s="32"/>
      <c r="I27" s="131"/>
      <c r="J27" s="131"/>
      <c r="K27" s="131"/>
      <c r="L27" s="133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91"/>
      <c r="E29" s="91"/>
      <c r="F29" s="91"/>
      <c r="G29" s="91"/>
      <c r="H29" s="91"/>
      <c r="I29" s="91"/>
      <c r="J29" s="91"/>
      <c r="K29" s="91"/>
      <c r="L29" s="56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34" t="s">
        <v>35</v>
      </c>
      <c r="E30" s="34"/>
      <c r="F30" s="34"/>
      <c r="G30" s="34"/>
      <c r="H30" s="34"/>
      <c r="I30" s="34"/>
      <c r="J30" s="97">
        <f>ROUND(J121, 2)</f>
        <v>0</v>
      </c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37</v>
      </c>
      <c r="G32" s="34"/>
      <c r="H32" s="34"/>
      <c r="I32" s="39" t="s">
        <v>36</v>
      </c>
      <c r="J32" s="39" t="s">
        <v>38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35" t="s">
        <v>39</v>
      </c>
      <c r="E33" s="41" t="s">
        <v>40</v>
      </c>
      <c r="F33" s="136">
        <f>ROUND((SUM(BE121:BE156)),  2)</f>
        <v>0</v>
      </c>
      <c r="G33" s="137"/>
      <c r="H33" s="137"/>
      <c r="I33" s="138">
        <v>0.20000000000000001</v>
      </c>
      <c r="J33" s="136">
        <f>ROUND(((SUM(BE121:BE156))*I33),  2)</f>
        <v>0</v>
      </c>
      <c r="K33" s="34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41" t="s">
        <v>41</v>
      </c>
      <c r="F34" s="136">
        <f>ROUND((SUM(BF121:BF156)),  2)</f>
        <v>0</v>
      </c>
      <c r="G34" s="137"/>
      <c r="H34" s="137"/>
      <c r="I34" s="138">
        <v>0.20000000000000001</v>
      </c>
      <c r="J34" s="136">
        <f>ROUND(((SUM(BF121:BF156))*I34),  2)</f>
        <v>0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42</v>
      </c>
      <c r="F35" s="139">
        <f>ROUND((SUM(BG121:BG156)),  2)</f>
        <v>0</v>
      </c>
      <c r="G35" s="34"/>
      <c r="H35" s="34"/>
      <c r="I35" s="140">
        <v>0.20000000000000001</v>
      </c>
      <c r="J35" s="139">
        <f>0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43</v>
      </c>
      <c r="F36" s="139">
        <f>ROUND((SUM(BH121:BH156)),  2)</f>
        <v>0</v>
      </c>
      <c r="G36" s="34"/>
      <c r="H36" s="34"/>
      <c r="I36" s="140">
        <v>0.20000000000000001</v>
      </c>
      <c r="J36" s="139">
        <f>0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41" t="s">
        <v>44</v>
      </c>
      <c r="F37" s="136">
        <f>ROUND((SUM(BI121:BI156)),  2)</f>
        <v>0</v>
      </c>
      <c r="G37" s="137"/>
      <c r="H37" s="137"/>
      <c r="I37" s="138">
        <v>0</v>
      </c>
      <c r="J37" s="136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34"/>
      <c r="J38" s="34"/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41"/>
      <c r="D39" s="142" t="s">
        <v>45</v>
      </c>
      <c r="E39" s="82"/>
      <c r="F39" s="82"/>
      <c r="G39" s="143" t="s">
        <v>46</v>
      </c>
      <c r="H39" s="144" t="s">
        <v>47</v>
      </c>
      <c r="I39" s="82"/>
      <c r="J39" s="145">
        <f>SUM(J30:J37)</f>
        <v>0</v>
      </c>
      <c r="K39" s="146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L41" s="18"/>
    </row>
    <row r="42" s="1" customFormat="1" ht="14.4" customHeight="1">
      <c r="B42" s="18"/>
      <c r="L42" s="18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48</v>
      </c>
      <c r="E50" s="58"/>
      <c r="F50" s="58"/>
      <c r="G50" s="57" t="s">
        <v>49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50</v>
      </c>
      <c r="E61" s="37"/>
      <c r="F61" s="147" t="s">
        <v>51</v>
      </c>
      <c r="G61" s="59" t="s">
        <v>50</v>
      </c>
      <c r="H61" s="37"/>
      <c r="I61" s="37"/>
      <c r="J61" s="148" t="s">
        <v>51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52</v>
      </c>
      <c r="E65" s="60"/>
      <c r="F65" s="60"/>
      <c r="G65" s="57" t="s">
        <v>53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50</v>
      </c>
      <c r="E76" s="37"/>
      <c r="F76" s="147" t="s">
        <v>51</v>
      </c>
      <c r="G76" s="59" t="s">
        <v>50</v>
      </c>
      <c r="H76" s="37"/>
      <c r="I76" s="37"/>
      <c r="J76" s="148" t="s">
        <v>51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112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0" t="str">
        <f>E7</f>
        <v>Prístavba a stavebné úpravy kravína K 174 - Partizánska Lupča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108</v>
      </c>
      <c r="D86" s="34"/>
      <c r="E86" s="34"/>
      <c r="F86" s="34"/>
      <c r="G86" s="34"/>
      <c r="H86" s="34"/>
      <c r="I86" s="34"/>
      <c r="J86" s="34"/>
      <c r="K86" s="34"/>
      <c r="L86" s="56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8" t="str">
        <f>E9</f>
        <v>SO 03. - Kanalizačné prípojky, ŽB žumpa 11,5 m3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19</v>
      </c>
      <c r="D89" s="34"/>
      <c r="E89" s="34"/>
      <c r="F89" s="23" t="str">
        <f>F12</f>
        <v xml:space="preserve"> </v>
      </c>
      <c r="G89" s="34"/>
      <c r="H89" s="34"/>
      <c r="I89" s="28" t="s">
        <v>21</v>
      </c>
      <c r="J89" s="70" t="str">
        <f>IF(J12="","",J12)</f>
        <v>29. 4. 2022</v>
      </c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23</v>
      </c>
      <c r="D91" s="34"/>
      <c r="E91" s="34"/>
      <c r="F91" s="23" t="str">
        <f>E15</f>
        <v xml:space="preserve"> </v>
      </c>
      <c r="G91" s="34"/>
      <c r="H91" s="34"/>
      <c r="I91" s="28" t="s">
        <v>29</v>
      </c>
      <c r="J91" s="32" t="str">
        <f>E21</f>
        <v>AGROKONTAKT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27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>Ing. Jacková</v>
      </c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9" t="s">
        <v>113</v>
      </c>
      <c r="D94" s="141"/>
      <c r="E94" s="141"/>
      <c r="F94" s="141"/>
      <c r="G94" s="141"/>
      <c r="H94" s="141"/>
      <c r="I94" s="141"/>
      <c r="J94" s="150" t="s">
        <v>114</v>
      </c>
      <c r="K94" s="141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51" t="s">
        <v>115</v>
      </c>
      <c r="D96" s="34"/>
      <c r="E96" s="34"/>
      <c r="F96" s="34"/>
      <c r="G96" s="34"/>
      <c r="H96" s="34"/>
      <c r="I96" s="34"/>
      <c r="J96" s="97">
        <f>J121</f>
        <v>0</v>
      </c>
      <c r="K96" s="3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116</v>
      </c>
    </row>
    <row r="97" s="9" customFormat="1" ht="24.96" customHeight="1">
      <c r="A97" s="9"/>
      <c r="B97" s="152"/>
      <c r="C97" s="9"/>
      <c r="D97" s="153" t="s">
        <v>542</v>
      </c>
      <c r="E97" s="154"/>
      <c r="F97" s="154"/>
      <c r="G97" s="154"/>
      <c r="H97" s="154"/>
      <c r="I97" s="154"/>
      <c r="J97" s="155">
        <f>J122</f>
        <v>0</v>
      </c>
      <c r="K97" s="9"/>
      <c r="L97" s="152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6"/>
      <c r="C98" s="10"/>
      <c r="D98" s="157" t="s">
        <v>543</v>
      </c>
      <c r="E98" s="158"/>
      <c r="F98" s="158"/>
      <c r="G98" s="158"/>
      <c r="H98" s="158"/>
      <c r="I98" s="158"/>
      <c r="J98" s="159">
        <f>J123</f>
        <v>0</v>
      </c>
      <c r="K98" s="10"/>
      <c r="L98" s="15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6"/>
      <c r="C99" s="10"/>
      <c r="D99" s="157" t="s">
        <v>544</v>
      </c>
      <c r="E99" s="158"/>
      <c r="F99" s="158"/>
      <c r="G99" s="158"/>
      <c r="H99" s="158"/>
      <c r="I99" s="158"/>
      <c r="J99" s="159">
        <f>J136</f>
        <v>0</v>
      </c>
      <c r="K99" s="10"/>
      <c r="L99" s="156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6"/>
      <c r="C100" s="10"/>
      <c r="D100" s="157" t="s">
        <v>1008</v>
      </c>
      <c r="E100" s="158"/>
      <c r="F100" s="158"/>
      <c r="G100" s="158"/>
      <c r="H100" s="158"/>
      <c r="I100" s="158"/>
      <c r="J100" s="159">
        <f>J140</f>
        <v>0</v>
      </c>
      <c r="K100" s="10"/>
      <c r="L100" s="15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6"/>
      <c r="C101" s="10"/>
      <c r="D101" s="157" t="s">
        <v>1009</v>
      </c>
      <c r="E101" s="158"/>
      <c r="F101" s="158"/>
      <c r="G101" s="158"/>
      <c r="H101" s="158"/>
      <c r="I101" s="158"/>
      <c r="J101" s="159">
        <f>J155</f>
        <v>0</v>
      </c>
      <c r="K101" s="10"/>
      <c r="L101" s="15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34"/>
      <c r="J102" s="34"/>
      <c r="K102" s="34"/>
      <c r="L102" s="56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61"/>
      <c r="C103" s="62"/>
      <c r="D103" s="62"/>
      <c r="E103" s="62"/>
      <c r="F103" s="62"/>
      <c r="G103" s="62"/>
      <c r="H103" s="62"/>
      <c r="I103" s="62"/>
      <c r="J103" s="62"/>
      <c r="K103" s="62"/>
      <c r="L103" s="56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7" s="2" customFormat="1" ht="6.96" customHeight="1">
      <c r="A107" s="34"/>
      <c r="B107" s="63"/>
      <c r="C107" s="64"/>
      <c r="D107" s="64"/>
      <c r="E107" s="64"/>
      <c r="F107" s="64"/>
      <c r="G107" s="64"/>
      <c r="H107" s="64"/>
      <c r="I107" s="64"/>
      <c r="J107" s="64"/>
      <c r="K107" s="64"/>
      <c r="L107" s="56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4.96" customHeight="1">
      <c r="A108" s="34"/>
      <c r="B108" s="35"/>
      <c r="C108" s="19" t="s">
        <v>131</v>
      </c>
      <c r="D108" s="34"/>
      <c r="E108" s="34"/>
      <c r="F108" s="34"/>
      <c r="G108" s="34"/>
      <c r="H108" s="34"/>
      <c r="I108" s="34"/>
      <c r="J108" s="34"/>
      <c r="K108" s="34"/>
      <c r="L108" s="56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4"/>
      <c r="D109" s="34"/>
      <c r="E109" s="34"/>
      <c r="F109" s="34"/>
      <c r="G109" s="34"/>
      <c r="H109" s="34"/>
      <c r="I109" s="34"/>
      <c r="J109" s="34"/>
      <c r="K109" s="34"/>
      <c r="L109" s="56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15</v>
      </c>
      <c r="D110" s="34"/>
      <c r="E110" s="34"/>
      <c r="F110" s="34"/>
      <c r="G110" s="34"/>
      <c r="H110" s="34"/>
      <c r="I110" s="34"/>
      <c r="J110" s="34"/>
      <c r="K110" s="34"/>
      <c r="L110" s="56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6.5" customHeight="1">
      <c r="A111" s="34"/>
      <c r="B111" s="35"/>
      <c r="C111" s="34"/>
      <c r="D111" s="34"/>
      <c r="E111" s="130" t="str">
        <f>E7</f>
        <v>Prístavba a stavebné úpravy kravína K 174 - Partizánska Lupča</v>
      </c>
      <c r="F111" s="28"/>
      <c r="G111" s="28"/>
      <c r="H111" s="28"/>
      <c r="I111" s="34"/>
      <c r="J111" s="34"/>
      <c r="K111" s="34"/>
      <c r="L111" s="56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108</v>
      </c>
      <c r="D112" s="34"/>
      <c r="E112" s="34"/>
      <c r="F112" s="34"/>
      <c r="G112" s="34"/>
      <c r="H112" s="34"/>
      <c r="I112" s="34"/>
      <c r="J112" s="34"/>
      <c r="K112" s="34"/>
      <c r="L112" s="56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6.5" customHeight="1">
      <c r="A113" s="34"/>
      <c r="B113" s="35"/>
      <c r="C113" s="34"/>
      <c r="D113" s="34"/>
      <c r="E113" s="68" t="str">
        <f>E9</f>
        <v>SO 03. - Kanalizačné prípojky, ŽB žumpa 11,5 m3</v>
      </c>
      <c r="F113" s="34"/>
      <c r="G113" s="34"/>
      <c r="H113" s="34"/>
      <c r="I113" s="34"/>
      <c r="J113" s="34"/>
      <c r="K113" s="3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35"/>
      <c r="C114" s="34"/>
      <c r="D114" s="34"/>
      <c r="E114" s="34"/>
      <c r="F114" s="34"/>
      <c r="G114" s="34"/>
      <c r="H114" s="34"/>
      <c r="I114" s="34"/>
      <c r="J114" s="34"/>
      <c r="K114" s="34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2" customHeight="1">
      <c r="A115" s="34"/>
      <c r="B115" s="35"/>
      <c r="C115" s="28" t="s">
        <v>19</v>
      </c>
      <c r="D115" s="34"/>
      <c r="E115" s="34"/>
      <c r="F115" s="23" t="str">
        <f>F12</f>
        <v xml:space="preserve"> </v>
      </c>
      <c r="G115" s="34"/>
      <c r="H115" s="34"/>
      <c r="I115" s="28" t="s">
        <v>21</v>
      </c>
      <c r="J115" s="70" t="str">
        <f>IF(J12="","",J12)</f>
        <v>29. 4. 2022</v>
      </c>
      <c r="K115" s="34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34"/>
      <c r="J116" s="34"/>
      <c r="K116" s="34"/>
      <c r="L116" s="56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23</v>
      </c>
      <c r="D117" s="34"/>
      <c r="E117" s="34"/>
      <c r="F117" s="23" t="str">
        <f>E15</f>
        <v xml:space="preserve"> </v>
      </c>
      <c r="G117" s="34"/>
      <c r="H117" s="34"/>
      <c r="I117" s="28" t="s">
        <v>29</v>
      </c>
      <c r="J117" s="32" t="str">
        <f>E21</f>
        <v>AGROKONTAKT</v>
      </c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27</v>
      </c>
      <c r="D118" s="34"/>
      <c r="E118" s="34"/>
      <c r="F118" s="23" t="str">
        <f>IF(E18="","",E18)</f>
        <v>Vyplň údaj</v>
      </c>
      <c r="G118" s="34"/>
      <c r="H118" s="34"/>
      <c r="I118" s="28" t="s">
        <v>32</v>
      </c>
      <c r="J118" s="32" t="str">
        <f>E24</f>
        <v>Ing. Jacková</v>
      </c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0.32" customHeight="1">
      <c r="A119" s="34"/>
      <c r="B119" s="35"/>
      <c r="C119" s="34"/>
      <c r="D119" s="34"/>
      <c r="E119" s="34"/>
      <c r="F119" s="34"/>
      <c r="G119" s="34"/>
      <c r="H119" s="34"/>
      <c r="I119" s="34"/>
      <c r="J119" s="34"/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11" customFormat="1" ht="29.28" customHeight="1">
      <c r="A120" s="160"/>
      <c r="B120" s="161"/>
      <c r="C120" s="162" t="s">
        <v>132</v>
      </c>
      <c r="D120" s="163" t="s">
        <v>60</v>
      </c>
      <c r="E120" s="163" t="s">
        <v>56</v>
      </c>
      <c r="F120" s="163" t="s">
        <v>57</v>
      </c>
      <c r="G120" s="163" t="s">
        <v>133</v>
      </c>
      <c r="H120" s="163" t="s">
        <v>134</v>
      </c>
      <c r="I120" s="163" t="s">
        <v>135</v>
      </c>
      <c r="J120" s="164" t="s">
        <v>114</v>
      </c>
      <c r="K120" s="165" t="s">
        <v>136</v>
      </c>
      <c r="L120" s="166"/>
      <c r="M120" s="87" t="s">
        <v>1</v>
      </c>
      <c r="N120" s="88" t="s">
        <v>39</v>
      </c>
      <c r="O120" s="88" t="s">
        <v>137</v>
      </c>
      <c r="P120" s="88" t="s">
        <v>138</v>
      </c>
      <c r="Q120" s="88" t="s">
        <v>139</v>
      </c>
      <c r="R120" s="88" t="s">
        <v>140</v>
      </c>
      <c r="S120" s="88" t="s">
        <v>141</v>
      </c>
      <c r="T120" s="89" t="s">
        <v>142</v>
      </c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60"/>
      <c r="AE120" s="160"/>
    </row>
    <row r="121" s="2" customFormat="1" ht="22.8" customHeight="1">
      <c r="A121" s="34"/>
      <c r="B121" s="35"/>
      <c r="C121" s="94" t="s">
        <v>115</v>
      </c>
      <c r="D121" s="34"/>
      <c r="E121" s="34"/>
      <c r="F121" s="34"/>
      <c r="G121" s="34"/>
      <c r="H121" s="34"/>
      <c r="I121" s="34"/>
      <c r="J121" s="167">
        <f>BK121</f>
        <v>0</v>
      </c>
      <c r="K121" s="34"/>
      <c r="L121" s="35"/>
      <c r="M121" s="90"/>
      <c r="N121" s="74"/>
      <c r="O121" s="91"/>
      <c r="P121" s="168">
        <f>P122</f>
        <v>0</v>
      </c>
      <c r="Q121" s="91"/>
      <c r="R121" s="168">
        <f>R122</f>
        <v>513.69867199999987</v>
      </c>
      <c r="S121" s="91"/>
      <c r="T121" s="169">
        <f>T122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5" t="s">
        <v>74</v>
      </c>
      <c r="AU121" s="15" t="s">
        <v>116</v>
      </c>
      <c r="BK121" s="170">
        <f>BK122</f>
        <v>0</v>
      </c>
    </row>
    <row r="122" s="12" customFormat="1" ht="25.92" customHeight="1">
      <c r="A122" s="12"/>
      <c r="B122" s="171"/>
      <c r="C122" s="12"/>
      <c r="D122" s="172" t="s">
        <v>74</v>
      </c>
      <c r="E122" s="173" t="s">
        <v>551</v>
      </c>
      <c r="F122" s="173" t="s">
        <v>552</v>
      </c>
      <c r="G122" s="12"/>
      <c r="H122" s="12"/>
      <c r="I122" s="174"/>
      <c r="J122" s="175">
        <f>BK122</f>
        <v>0</v>
      </c>
      <c r="K122" s="12"/>
      <c r="L122" s="171"/>
      <c r="M122" s="176"/>
      <c r="N122" s="177"/>
      <c r="O122" s="177"/>
      <c r="P122" s="178">
        <f>P123+P136+P140+P155</f>
        <v>0</v>
      </c>
      <c r="Q122" s="177"/>
      <c r="R122" s="178">
        <f>R123+R136+R140+R155</f>
        <v>513.69867199999987</v>
      </c>
      <c r="S122" s="177"/>
      <c r="T122" s="179">
        <f>T123+T136+T140+T155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2" t="s">
        <v>82</v>
      </c>
      <c r="AT122" s="180" t="s">
        <v>74</v>
      </c>
      <c r="AU122" s="180" t="s">
        <v>75</v>
      </c>
      <c r="AY122" s="172" t="s">
        <v>145</v>
      </c>
      <c r="BK122" s="181">
        <f>BK123+BK136+BK140+BK155</f>
        <v>0</v>
      </c>
    </row>
    <row r="123" s="12" customFormat="1" ht="22.8" customHeight="1">
      <c r="A123" s="12"/>
      <c r="B123" s="171"/>
      <c r="C123" s="12"/>
      <c r="D123" s="172" t="s">
        <v>74</v>
      </c>
      <c r="E123" s="182" t="s">
        <v>553</v>
      </c>
      <c r="F123" s="182" t="s">
        <v>554</v>
      </c>
      <c r="G123" s="12"/>
      <c r="H123" s="12"/>
      <c r="I123" s="174"/>
      <c r="J123" s="183">
        <f>BK123</f>
        <v>0</v>
      </c>
      <c r="K123" s="12"/>
      <c r="L123" s="171"/>
      <c r="M123" s="176"/>
      <c r="N123" s="177"/>
      <c r="O123" s="177"/>
      <c r="P123" s="178">
        <f>SUM(P124:P135)</f>
        <v>0</v>
      </c>
      <c r="Q123" s="177"/>
      <c r="R123" s="178">
        <f>SUM(R124:R135)</f>
        <v>2.2560000000000002</v>
      </c>
      <c r="S123" s="177"/>
      <c r="T123" s="179">
        <f>SUM(T124:T135)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2" t="s">
        <v>82</v>
      </c>
      <c r="AT123" s="180" t="s">
        <v>74</v>
      </c>
      <c r="AU123" s="180" t="s">
        <v>82</v>
      </c>
      <c r="AY123" s="172" t="s">
        <v>145</v>
      </c>
      <c r="BK123" s="181">
        <f>SUM(BK124:BK135)</f>
        <v>0</v>
      </c>
    </row>
    <row r="124" s="2" customFormat="1" ht="24.15" customHeight="1">
      <c r="A124" s="34"/>
      <c r="B124" s="184"/>
      <c r="C124" s="185" t="s">
        <v>82</v>
      </c>
      <c r="D124" s="185" t="s">
        <v>147</v>
      </c>
      <c r="E124" s="186" t="s">
        <v>1010</v>
      </c>
      <c r="F124" s="187" t="s">
        <v>1011</v>
      </c>
      <c r="G124" s="188" t="s">
        <v>150</v>
      </c>
      <c r="H124" s="189">
        <v>70.5</v>
      </c>
      <c r="I124" s="190"/>
      <c r="J124" s="191">
        <f>ROUND(I124*H124,2)</f>
        <v>0</v>
      </c>
      <c r="K124" s="192"/>
      <c r="L124" s="35"/>
      <c r="M124" s="193" t="s">
        <v>1</v>
      </c>
      <c r="N124" s="194" t="s">
        <v>41</v>
      </c>
      <c r="O124" s="78"/>
      <c r="P124" s="195">
        <f>O124*H124</f>
        <v>0</v>
      </c>
      <c r="Q124" s="195">
        <v>0</v>
      </c>
      <c r="R124" s="195">
        <f>Q124*H124</f>
        <v>0</v>
      </c>
      <c r="S124" s="195">
        <v>0</v>
      </c>
      <c r="T124" s="196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151</v>
      </c>
      <c r="AT124" s="197" t="s">
        <v>147</v>
      </c>
      <c r="AU124" s="197" t="s">
        <v>87</v>
      </c>
      <c r="AY124" s="15" t="s">
        <v>145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87</v>
      </c>
      <c r="BK124" s="198">
        <f>ROUND(I124*H124,2)</f>
        <v>0</v>
      </c>
      <c r="BL124" s="15" t="s">
        <v>151</v>
      </c>
      <c r="BM124" s="197" t="s">
        <v>1012</v>
      </c>
    </row>
    <row r="125" s="2" customFormat="1" ht="24.15" customHeight="1">
      <c r="A125" s="34"/>
      <c r="B125" s="184"/>
      <c r="C125" s="185" t="s">
        <v>87</v>
      </c>
      <c r="D125" s="185" t="s">
        <v>147</v>
      </c>
      <c r="E125" s="186" t="s">
        <v>1013</v>
      </c>
      <c r="F125" s="187" t="s">
        <v>1014</v>
      </c>
      <c r="G125" s="188" t="s">
        <v>150</v>
      </c>
      <c r="H125" s="189">
        <v>70.5</v>
      </c>
      <c r="I125" s="190"/>
      <c r="J125" s="191">
        <f>ROUND(I125*H125,2)</f>
        <v>0</v>
      </c>
      <c r="K125" s="192"/>
      <c r="L125" s="35"/>
      <c r="M125" s="193" t="s">
        <v>1</v>
      </c>
      <c r="N125" s="194" t="s">
        <v>41</v>
      </c>
      <c r="O125" s="78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151</v>
      </c>
      <c r="AT125" s="197" t="s">
        <v>147</v>
      </c>
      <c r="AU125" s="197" t="s">
        <v>87</v>
      </c>
      <c r="AY125" s="15" t="s">
        <v>145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87</v>
      </c>
      <c r="BK125" s="198">
        <f>ROUND(I125*H125,2)</f>
        <v>0</v>
      </c>
      <c r="BL125" s="15" t="s">
        <v>151</v>
      </c>
      <c r="BM125" s="197" t="s">
        <v>1015</v>
      </c>
    </row>
    <row r="126" s="2" customFormat="1" ht="24.15" customHeight="1">
      <c r="A126" s="34"/>
      <c r="B126" s="184"/>
      <c r="C126" s="185" t="s">
        <v>156</v>
      </c>
      <c r="D126" s="185" t="s">
        <v>147</v>
      </c>
      <c r="E126" s="186" t="s">
        <v>555</v>
      </c>
      <c r="F126" s="187" t="s">
        <v>1016</v>
      </c>
      <c r="G126" s="188" t="s">
        <v>150</v>
      </c>
      <c r="H126" s="189">
        <v>26.399999999999999</v>
      </c>
      <c r="I126" s="190"/>
      <c r="J126" s="191">
        <f>ROUND(I126*H126,2)</f>
        <v>0</v>
      </c>
      <c r="K126" s="192"/>
      <c r="L126" s="35"/>
      <c r="M126" s="193" t="s">
        <v>1</v>
      </c>
      <c r="N126" s="194" t="s">
        <v>41</v>
      </c>
      <c r="O126" s="78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151</v>
      </c>
      <c r="AT126" s="197" t="s">
        <v>147</v>
      </c>
      <c r="AU126" s="197" t="s">
        <v>87</v>
      </c>
      <c r="AY126" s="15" t="s">
        <v>145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87</v>
      </c>
      <c r="BK126" s="198">
        <f>ROUND(I126*H126,2)</f>
        <v>0</v>
      </c>
      <c r="BL126" s="15" t="s">
        <v>151</v>
      </c>
      <c r="BM126" s="197" t="s">
        <v>1017</v>
      </c>
    </row>
    <row r="127" s="2" customFormat="1" ht="24.15" customHeight="1">
      <c r="A127" s="34"/>
      <c r="B127" s="184"/>
      <c r="C127" s="185" t="s">
        <v>151</v>
      </c>
      <c r="D127" s="185" t="s">
        <v>147</v>
      </c>
      <c r="E127" s="186" t="s">
        <v>558</v>
      </c>
      <c r="F127" s="187" t="s">
        <v>559</v>
      </c>
      <c r="G127" s="188" t="s">
        <v>150</v>
      </c>
      <c r="H127" s="189">
        <v>26.399999999999999</v>
      </c>
      <c r="I127" s="190"/>
      <c r="J127" s="191">
        <f>ROUND(I127*H127,2)</f>
        <v>0</v>
      </c>
      <c r="K127" s="192"/>
      <c r="L127" s="35"/>
      <c r="M127" s="193" t="s">
        <v>1</v>
      </c>
      <c r="N127" s="194" t="s">
        <v>41</v>
      </c>
      <c r="O127" s="78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151</v>
      </c>
      <c r="AT127" s="197" t="s">
        <v>147</v>
      </c>
      <c r="AU127" s="197" t="s">
        <v>87</v>
      </c>
      <c r="AY127" s="15" t="s">
        <v>145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87</v>
      </c>
      <c r="BK127" s="198">
        <f>ROUND(I127*H127,2)</f>
        <v>0</v>
      </c>
      <c r="BL127" s="15" t="s">
        <v>151</v>
      </c>
      <c r="BM127" s="197" t="s">
        <v>1018</v>
      </c>
    </row>
    <row r="128" s="2" customFormat="1" ht="24.15" customHeight="1">
      <c r="A128" s="34"/>
      <c r="B128" s="184"/>
      <c r="C128" s="185" t="s">
        <v>163</v>
      </c>
      <c r="D128" s="185" t="s">
        <v>147</v>
      </c>
      <c r="E128" s="186" t="s">
        <v>1019</v>
      </c>
      <c r="F128" s="187" t="s">
        <v>1020</v>
      </c>
      <c r="G128" s="188" t="s">
        <v>192</v>
      </c>
      <c r="H128" s="189">
        <v>48</v>
      </c>
      <c r="I128" s="190"/>
      <c r="J128" s="191">
        <f>ROUND(I128*H128,2)</f>
        <v>0</v>
      </c>
      <c r="K128" s="192"/>
      <c r="L128" s="35"/>
      <c r="M128" s="193" t="s">
        <v>1</v>
      </c>
      <c r="N128" s="194" t="s">
        <v>41</v>
      </c>
      <c r="O128" s="78"/>
      <c r="P128" s="195">
        <f>O128*H128</f>
        <v>0</v>
      </c>
      <c r="Q128" s="195">
        <v>0.047</v>
      </c>
      <c r="R128" s="195">
        <f>Q128*H128</f>
        <v>2.2560000000000002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151</v>
      </c>
      <c r="AT128" s="197" t="s">
        <v>147</v>
      </c>
      <c r="AU128" s="197" t="s">
        <v>87</v>
      </c>
      <c r="AY128" s="15" t="s">
        <v>145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87</v>
      </c>
      <c r="BK128" s="198">
        <f>ROUND(I128*H128,2)</f>
        <v>0</v>
      </c>
      <c r="BL128" s="15" t="s">
        <v>151</v>
      </c>
      <c r="BM128" s="197" t="s">
        <v>1021</v>
      </c>
    </row>
    <row r="129" s="2" customFormat="1" ht="24.15" customHeight="1">
      <c r="A129" s="34"/>
      <c r="B129" s="184"/>
      <c r="C129" s="185" t="s">
        <v>167</v>
      </c>
      <c r="D129" s="185" t="s">
        <v>147</v>
      </c>
      <c r="E129" s="186" t="s">
        <v>1022</v>
      </c>
      <c r="F129" s="187" t="s">
        <v>1023</v>
      </c>
      <c r="G129" s="188" t="s">
        <v>192</v>
      </c>
      <c r="H129" s="189">
        <v>48</v>
      </c>
      <c r="I129" s="190"/>
      <c r="J129" s="191">
        <f>ROUND(I129*H129,2)</f>
        <v>0</v>
      </c>
      <c r="K129" s="192"/>
      <c r="L129" s="35"/>
      <c r="M129" s="193" t="s">
        <v>1</v>
      </c>
      <c r="N129" s="194" t="s">
        <v>41</v>
      </c>
      <c r="O129" s="78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151</v>
      </c>
      <c r="AT129" s="197" t="s">
        <v>147</v>
      </c>
      <c r="AU129" s="197" t="s">
        <v>87</v>
      </c>
      <c r="AY129" s="15" t="s">
        <v>145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87</v>
      </c>
      <c r="BK129" s="198">
        <f>ROUND(I129*H129,2)</f>
        <v>0</v>
      </c>
      <c r="BL129" s="15" t="s">
        <v>151</v>
      </c>
      <c r="BM129" s="197" t="s">
        <v>1024</v>
      </c>
    </row>
    <row r="130" s="2" customFormat="1" ht="33" customHeight="1">
      <c r="A130" s="34"/>
      <c r="B130" s="184"/>
      <c r="C130" s="185" t="s">
        <v>171</v>
      </c>
      <c r="D130" s="185" t="s">
        <v>147</v>
      </c>
      <c r="E130" s="186" t="s">
        <v>564</v>
      </c>
      <c r="F130" s="187" t="s">
        <v>565</v>
      </c>
      <c r="G130" s="188" t="s">
        <v>566</v>
      </c>
      <c r="H130" s="189">
        <v>40.073</v>
      </c>
      <c r="I130" s="190"/>
      <c r="J130" s="191">
        <f>ROUND(I130*H130,2)</f>
        <v>0</v>
      </c>
      <c r="K130" s="192"/>
      <c r="L130" s="35"/>
      <c r="M130" s="193" t="s">
        <v>1</v>
      </c>
      <c r="N130" s="194" t="s">
        <v>41</v>
      </c>
      <c r="O130" s="78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151</v>
      </c>
      <c r="AT130" s="197" t="s">
        <v>147</v>
      </c>
      <c r="AU130" s="197" t="s">
        <v>87</v>
      </c>
      <c r="AY130" s="15" t="s">
        <v>145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87</v>
      </c>
      <c r="BK130" s="198">
        <f>ROUND(I130*H130,2)</f>
        <v>0</v>
      </c>
      <c r="BL130" s="15" t="s">
        <v>151</v>
      </c>
      <c r="BM130" s="197" t="s">
        <v>1025</v>
      </c>
    </row>
    <row r="131" s="2" customFormat="1" ht="24.15" customHeight="1">
      <c r="A131" s="34"/>
      <c r="B131" s="184"/>
      <c r="C131" s="185" t="s">
        <v>175</v>
      </c>
      <c r="D131" s="185" t="s">
        <v>147</v>
      </c>
      <c r="E131" s="186" t="s">
        <v>568</v>
      </c>
      <c r="F131" s="187" t="s">
        <v>569</v>
      </c>
      <c r="G131" s="188" t="s">
        <v>566</v>
      </c>
      <c r="H131" s="189">
        <v>40.073</v>
      </c>
      <c r="I131" s="190"/>
      <c r="J131" s="191">
        <f>ROUND(I131*H131,2)</f>
        <v>0</v>
      </c>
      <c r="K131" s="192"/>
      <c r="L131" s="35"/>
      <c r="M131" s="193" t="s">
        <v>1</v>
      </c>
      <c r="N131" s="194" t="s">
        <v>41</v>
      </c>
      <c r="O131" s="78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151</v>
      </c>
      <c r="AT131" s="197" t="s">
        <v>147</v>
      </c>
      <c r="AU131" s="197" t="s">
        <v>87</v>
      </c>
      <c r="AY131" s="15" t="s">
        <v>145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87</v>
      </c>
      <c r="BK131" s="198">
        <f>ROUND(I131*H131,2)</f>
        <v>0</v>
      </c>
      <c r="BL131" s="15" t="s">
        <v>151</v>
      </c>
      <c r="BM131" s="197" t="s">
        <v>1026</v>
      </c>
    </row>
    <row r="132" s="2" customFormat="1" ht="21.75" customHeight="1">
      <c r="A132" s="34"/>
      <c r="B132" s="184"/>
      <c r="C132" s="185" t="s">
        <v>179</v>
      </c>
      <c r="D132" s="185" t="s">
        <v>147</v>
      </c>
      <c r="E132" s="186" t="s">
        <v>1027</v>
      </c>
      <c r="F132" s="187" t="s">
        <v>1028</v>
      </c>
      <c r="G132" s="188" t="s">
        <v>150</v>
      </c>
      <c r="H132" s="189">
        <v>40.073</v>
      </c>
      <c r="I132" s="190"/>
      <c r="J132" s="191">
        <f>ROUND(I132*H132,2)</f>
        <v>0</v>
      </c>
      <c r="K132" s="192"/>
      <c r="L132" s="35"/>
      <c r="M132" s="193" t="s">
        <v>1</v>
      </c>
      <c r="N132" s="194" t="s">
        <v>41</v>
      </c>
      <c r="O132" s="78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151</v>
      </c>
      <c r="AT132" s="197" t="s">
        <v>147</v>
      </c>
      <c r="AU132" s="197" t="s">
        <v>87</v>
      </c>
      <c r="AY132" s="15" t="s">
        <v>145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87</v>
      </c>
      <c r="BK132" s="198">
        <f>ROUND(I132*H132,2)</f>
        <v>0</v>
      </c>
      <c r="BL132" s="15" t="s">
        <v>151</v>
      </c>
      <c r="BM132" s="197" t="s">
        <v>1029</v>
      </c>
    </row>
    <row r="133" s="2" customFormat="1" ht="16.5" customHeight="1">
      <c r="A133" s="34"/>
      <c r="B133" s="184"/>
      <c r="C133" s="185" t="s">
        <v>184</v>
      </c>
      <c r="D133" s="185" t="s">
        <v>147</v>
      </c>
      <c r="E133" s="186" t="s">
        <v>1030</v>
      </c>
      <c r="F133" s="187" t="s">
        <v>1031</v>
      </c>
      <c r="G133" s="188" t="s">
        <v>150</v>
      </c>
      <c r="H133" s="189">
        <v>40.073</v>
      </c>
      <c r="I133" s="190"/>
      <c r="J133" s="191">
        <f>ROUND(I133*H133,2)</f>
        <v>0</v>
      </c>
      <c r="K133" s="192"/>
      <c r="L133" s="35"/>
      <c r="M133" s="193" t="s">
        <v>1</v>
      </c>
      <c r="N133" s="194" t="s">
        <v>41</v>
      </c>
      <c r="O133" s="78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151</v>
      </c>
      <c r="AT133" s="197" t="s">
        <v>147</v>
      </c>
      <c r="AU133" s="197" t="s">
        <v>87</v>
      </c>
      <c r="AY133" s="15" t="s">
        <v>145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87</v>
      </c>
      <c r="BK133" s="198">
        <f>ROUND(I133*H133,2)</f>
        <v>0</v>
      </c>
      <c r="BL133" s="15" t="s">
        <v>151</v>
      </c>
      <c r="BM133" s="197" t="s">
        <v>1032</v>
      </c>
    </row>
    <row r="134" s="2" customFormat="1" ht="24.15" customHeight="1">
      <c r="A134" s="34"/>
      <c r="B134" s="184"/>
      <c r="C134" s="185" t="s">
        <v>189</v>
      </c>
      <c r="D134" s="185" t="s">
        <v>147</v>
      </c>
      <c r="E134" s="186" t="s">
        <v>1033</v>
      </c>
      <c r="F134" s="187" t="s">
        <v>1034</v>
      </c>
      <c r="G134" s="188" t="s">
        <v>150</v>
      </c>
      <c r="H134" s="189">
        <v>56.826999999999998</v>
      </c>
      <c r="I134" s="190"/>
      <c r="J134" s="191">
        <f>ROUND(I134*H134,2)</f>
        <v>0</v>
      </c>
      <c r="K134" s="192"/>
      <c r="L134" s="35"/>
      <c r="M134" s="193" t="s">
        <v>1</v>
      </c>
      <c r="N134" s="194" t="s">
        <v>41</v>
      </c>
      <c r="O134" s="78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151</v>
      </c>
      <c r="AT134" s="197" t="s">
        <v>147</v>
      </c>
      <c r="AU134" s="197" t="s">
        <v>87</v>
      </c>
      <c r="AY134" s="15" t="s">
        <v>145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87</v>
      </c>
      <c r="BK134" s="198">
        <f>ROUND(I134*H134,2)</f>
        <v>0</v>
      </c>
      <c r="BL134" s="15" t="s">
        <v>151</v>
      </c>
      <c r="BM134" s="197" t="s">
        <v>1035</v>
      </c>
    </row>
    <row r="135" s="2" customFormat="1" ht="16.5" customHeight="1">
      <c r="A135" s="34"/>
      <c r="B135" s="184"/>
      <c r="C135" s="185" t="s">
        <v>194</v>
      </c>
      <c r="D135" s="185" t="s">
        <v>147</v>
      </c>
      <c r="E135" s="186" t="s">
        <v>576</v>
      </c>
      <c r="F135" s="187" t="s">
        <v>1036</v>
      </c>
      <c r="G135" s="188" t="s">
        <v>150</v>
      </c>
      <c r="H135" s="189">
        <v>5.2800000000000002</v>
      </c>
      <c r="I135" s="190"/>
      <c r="J135" s="191">
        <f>ROUND(I135*H135,2)</f>
        <v>0</v>
      </c>
      <c r="K135" s="192"/>
      <c r="L135" s="35"/>
      <c r="M135" s="193" t="s">
        <v>1</v>
      </c>
      <c r="N135" s="194" t="s">
        <v>41</v>
      </c>
      <c r="O135" s="78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151</v>
      </c>
      <c r="AT135" s="197" t="s">
        <v>147</v>
      </c>
      <c r="AU135" s="197" t="s">
        <v>87</v>
      </c>
      <c r="AY135" s="15" t="s">
        <v>145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87</v>
      </c>
      <c r="BK135" s="198">
        <f>ROUND(I135*H135,2)</f>
        <v>0</v>
      </c>
      <c r="BL135" s="15" t="s">
        <v>151</v>
      </c>
      <c r="BM135" s="197" t="s">
        <v>1037</v>
      </c>
    </row>
    <row r="136" s="12" customFormat="1" ht="22.8" customHeight="1">
      <c r="A136" s="12"/>
      <c r="B136" s="171"/>
      <c r="C136" s="12"/>
      <c r="D136" s="172" t="s">
        <v>74</v>
      </c>
      <c r="E136" s="182" t="s">
        <v>579</v>
      </c>
      <c r="F136" s="182" t="s">
        <v>580</v>
      </c>
      <c r="G136" s="12"/>
      <c r="H136" s="12"/>
      <c r="I136" s="174"/>
      <c r="J136" s="183">
        <f>BK136</f>
        <v>0</v>
      </c>
      <c r="K136" s="12"/>
      <c r="L136" s="171"/>
      <c r="M136" s="176"/>
      <c r="N136" s="177"/>
      <c r="O136" s="177"/>
      <c r="P136" s="178">
        <f>SUM(P137:P139)</f>
        <v>0</v>
      </c>
      <c r="Q136" s="177"/>
      <c r="R136" s="178">
        <f>SUM(R137:R139)</f>
        <v>503.55951199999993</v>
      </c>
      <c r="S136" s="177"/>
      <c r="T136" s="179">
        <f>SUM(T137:T139)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72" t="s">
        <v>82</v>
      </c>
      <c r="AT136" s="180" t="s">
        <v>74</v>
      </c>
      <c r="AU136" s="180" t="s">
        <v>82</v>
      </c>
      <c r="AY136" s="172" t="s">
        <v>145</v>
      </c>
      <c r="BK136" s="181">
        <f>SUM(BK137:BK139)</f>
        <v>0</v>
      </c>
    </row>
    <row r="137" s="2" customFormat="1" ht="37.8" customHeight="1">
      <c r="A137" s="34"/>
      <c r="B137" s="184"/>
      <c r="C137" s="185" t="s">
        <v>198</v>
      </c>
      <c r="D137" s="185" t="s">
        <v>147</v>
      </c>
      <c r="E137" s="186" t="s">
        <v>1038</v>
      </c>
      <c r="F137" s="187" t="s">
        <v>1039</v>
      </c>
      <c r="G137" s="188" t="s">
        <v>150</v>
      </c>
      <c r="H137" s="189">
        <v>15.529999999999999</v>
      </c>
      <c r="I137" s="190"/>
      <c r="J137" s="191">
        <f>ROUND(I137*H137,2)</f>
        <v>0</v>
      </c>
      <c r="K137" s="192"/>
      <c r="L137" s="35"/>
      <c r="M137" s="193" t="s">
        <v>1</v>
      </c>
      <c r="N137" s="194" t="s">
        <v>41</v>
      </c>
      <c r="O137" s="78"/>
      <c r="P137" s="195">
        <f>O137*H137</f>
        <v>0</v>
      </c>
      <c r="Q137" s="195">
        <v>31.059999999999999</v>
      </c>
      <c r="R137" s="195">
        <f>Q137*H137</f>
        <v>482.36179999999996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151</v>
      </c>
      <c r="AT137" s="197" t="s">
        <v>147</v>
      </c>
      <c r="AU137" s="197" t="s">
        <v>87</v>
      </c>
      <c r="AY137" s="15" t="s">
        <v>145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87</v>
      </c>
      <c r="BK137" s="198">
        <f>ROUND(I137*H137,2)</f>
        <v>0</v>
      </c>
      <c r="BL137" s="15" t="s">
        <v>151</v>
      </c>
      <c r="BM137" s="197" t="s">
        <v>1040</v>
      </c>
    </row>
    <row r="138" s="2" customFormat="1" ht="24.15" customHeight="1">
      <c r="A138" s="34"/>
      <c r="B138" s="184"/>
      <c r="C138" s="185" t="s">
        <v>202</v>
      </c>
      <c r="D138" s="185" t="s">
        <v>147</v>
      </c>
      <c r="E138" s="186" t="s">
        <v>988</v>
      </c>
      <c r="F138" s="187" t="s">
        <v>1041</v>
      </c>
      <c r="G138" s="188" t="s">
        <v>150</v>
      </c>
      <c r="H138" s="189">
        <v>2.6400000000000001</v>
      </c>
      <c r="I138" s="190"/>
      <c r="J138" s="191">
        <f>ROUND(I138*H138,2)</f>
        <v>0</v>
      </c>
      <c r="K138" s="192"/>
      <c r="L138" s="35"/>
      <c r="M138" s="193" t="s">
        <v>1</v>
      </c>
      <c r="N138" s="194" t="s">
        <v>41</v>
      </c>
      <c r="O138" s="78"/>
      <c r="P138" s="195">
        <f>O138*H138</f>
        <v>0</v>
      </c>
      <c r="Q138" s="195">
        <v>4.992</v>
      </c>
      <c r="R138" s="195">
        <f>Q138*H138</f>
        <v>13.178880000000001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151</v>
      </c>
      <c r="AT138" s="197" t="s">
        <v>147</v>
      </c>
      <c r="AU138" s="197" t="s">
        <v>87</v>
      </c>
      <c r="AY138" s="15" t="s">
        <v>145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87</v>
      </c>
      <c r="BK138" s="198">
        <f>ROUND(I138*H138,2)</f>
        <v>0</v>
      </c>
      <c r="BL138" s="15" t="s">
        <v>151</v>
      </c>
      <c r="BM138" s="197" t="s">
        <v>1042</v>
      </c>
    </row>
    <row r="139" s="2" customFormat="1" ht="37.8" customHeight="1">
      <c r="A139" s="34"/>
      <c r="B139" s="184"/>
      <c r="C139" s="185" t="s">
        <v>207</v>
      </c>
      <c r="D139" s="185" t="s">
        <v>147</v>
      </c>
      <c r="E139" s="186" t="s">
        <v>584</v>
      </c>
      <c r="F139" s="187" t="s">
        <v>1043</v>
      </c>
      <c r="G139" s="188" t="s">
        <v>150</v>
      </c>
      <c r="H139" s="189">
        <v>1.9019999999999999</v>
      </c>
      <c r="I139" s="190"/>
      <c r="J139" s="191">
        <f>ROUND(I139*H139,2)</f>
        <v>0</v>
      </c>
      <c r="K139" s="192"/>
      <c r="L139" s="35"/>
      <c r="M139" s="193" t="s">
        <v>1</v>
      </c>
      <c r="N139" s="194" t="s">
        <v>41</v>
      </c>
      <c r="O139" s="78"/>
      <c r="P139" s="195">
        <f>O139*H139</f>
        <v>0</v>
      </c>
      <c r="Q139" s="195">
        <v>4.2160000000000002</v>
      </c>
      <c r="R139" s="195">
        <f>Q139*H139</f>
        <v>8.0188319999999997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151</v>
      </c>
      <c r="AT139" s="197" t="s">
        <v>147</v>
      </c>
      <c r="AU139" s="197" t="s">
        <v>87</v>
      </c>
      <c r="AY139" s="15" t="s">
        <v>145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87</v>
      </c>
      <c r="BK139" s="198">
        <f>ROUND(I139*H139,2)</f>
        <v>0</v>
      </c>
      <c r="BL139" s="15" t="s">
        <v>151</v>
      </c>
      <c r="BM139" s="197" t="s">
        <v>1044</v>
      </c>
    </row>
    <row r="140" s="12" customFormat="1" ht="22.8" customHeight="1">
      <c r="A140" s="12"/>
      <c r="B140" s="171"/>
      <c r="C140" s="12"/>
      <c r="D140" s="172" t="s">
        <v>74</v>
      </c>
      <c r="E140" s="182" t="s">
        <v>587</v>
      </c>
      <c r="F140" s="182" t="s">
        <v>593</v>
      </c>
      <c r="G140" s="12"/>
      <c r="H140" s="12"/>
      <c r="I140" s="174"/>
      <c r="J140" s="183">
        <f>BK140</f>
        <v>0</v>
      </c>
      <c r="K140" s="12"/>
      <c r="L140" s="171"/>
      <c r="M140" s="176"/>
      <c r="N140" s="177"/>
      <c r="O140" s="177"/>
      <c r="P140" s="178">
        <f>SUM(P141:P154)</f>
        <v>0</v>
      </c>
      <c r="Q140" s="177"/>
      <c r="R140" s="178">
        <f>SUM(R141:R154)</f>
        <v>7.8831600000000002</v>
      </c>
      <c r="S140" s="177"/>
      <c r="T140" s="179">
        <f>SUM(T141:T154)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72" t="s">
        <v>82</v>
      </c>
      <c r="AT140" s="180" t="s">
        <v>74</v>
      </c>
      <c r="AU140" s="180" t="s">
        <v>82</v>
      </c>
      <c r="AY140" s="172" t="s">
        <v>145</v>
      </c>
      <c r="BK140" s="181">
        <f>SUM(BK141:BK154)</f>
        <v>0</v>
      </c>
    </row>
    <row r="141" s="2" customFormat="1" ht="24.15" customHeight="1">
      <c r="A141" s="34"/>
      <c r="B141" s="184"/>
      <c r="C141" s="185" t="s">
        <v>211</v>
      </c>
      <c r="D141" s="185" t="s">
        <v>147</v>
      </c>
      <c r="E141" s="186" t="s">
        <v>1045</v>
      </c>
      <c r="F141" s="187" t="s">
        <v>1046</v>
      </c>
      <c r="G141" s="188" t="s">
        <v>605</v>
      </c>
      <c r="H141" s="189">
        <v>2</v>
      </c>
      <c r="I141" s="190"/>
      <c r="J141" s="191">
        <f>ROUND(I141*H141,2)</f>
        <v>0</v>
      </c>
      <c r="K141" s="192"/>
      <c r="L141" s="35"/>
      <c r="M141" s="193" t="s">
        <v>1</v>
      </c>
      <c r="N141" s="194" t="s">
        <v>41</v>
      </c>
      <c r="O141" s="78"/>
      <c r="P141" s="195">
        <f>O141*H141</f>
        <v>0</v>
      </c>
      <c r="Q141" s="195">
        <v>0.012999999999999999</v>
      </c>
      <c r="R141" s="195">
        <f>Q141*H141</f>
        <v>0.025999999999999999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151</v>
      </c>
      <c r="AT141" s="197" t="s">
        <v>147</v>
      </c>
      <c r="AU141" s="197" t="s">
        <v>87</v>
      </c>
      <c r="AY141" s="15" t="s">
        <v>145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87</v>
      </c>
      <c r="BK141" s="198">
        <f>ROUND(I141*H141,2)</f>
        <v>0</v>
      </c>
      <c r="BL141" s="15" t="s">
        <v>151</v>
      </c>
      <c r="BM141" s="197" t="s">
        <v>1047</v>
      </c>
    </row>
    <row r="142" s="2" customFormat="1" ht="24.15" customHeight="1">
      <c r="A142" s="34"/>
      <c r="B142" s="184"/>
      <c r="C142" s="185" t="s">
        <v>215</v>
      </c>
      <c r="D142" s="185" t="s">
        <v>147</v>
      </c>
      <c r="E142" s="186" t="s">
        <v>1048</v>
      </c>
      <c r="F142" s="187" t="s">
        <v>1049</v>
      </c>
      <c r="G142" s="188" t="s">
        <v>334</v>
      </c>
      <c r="H142" s="189">
        <v>12</v>
      </c>
      <c r="I142" s="190"/>
      <c r="J142" s="191">
        <f>ROUND(I142*H142,2)</f>
        <v>0</v>
      </c>
      <c r="K142" s="192"/>
      <c r="L142" s="35"/>
      <c r="M142" s="193" t="s">
        <v>1</v>
      </c>
      <c r="N142" s="194" t="s">
        <v>41</v>
      </c>
      <c r="O142" s="78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151</v>
      </c>
      <c r="AT142" s="197" t="s">
        <v>147</v>
      </c>
      <c r="AU142" s="197" t="s">
        <v>87</v>
      </c>
      <c r="AY142" s="15" t="s">
        <v>145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87</v>
      </c>
      <c r="BK142" s="198">
        <f>ROUND(I142*H142,2)</f>
        <v>0</v>
      </c>
      <c r="BL142" s="15" t="s">
        <v>151</v>
      </c>
      <c r="BM142" s="197" t="s">
        <v>1050</v>
      </c>
    </row>
    <row r="143" s="2" customFormat="1" ht="24.15" customHeight="1">
      <c r="A143" s="34"/>
      <c r="B143" s="184"/>
      <c r="C143" s="185" t="s">
        <v>219</v>
      </c>
      <c r="D143" s="185" t="s">
        <v>147</v>
      </c>
      <c r="E143" s="186" t="s">
        <v>631</v>
      </c>
      <c r="F143" s="187" t="s">
        <v>1051</v>
      </c>
      <c r="G143" s="188" t="s">
        <v>334</v>
      </c>
      <c r="H143" s="189">
        <v>4</v>
      </c>
      <c r="I143" s="190"/>
      <c r="J143" s="191">
        <f>ROUND(I143*H143,2)</f>
        <v>0</v>
      </c>
      <c r="K143" s="192"/>
      <c r="L143" s="35"/>
      <c r="M143" s="193" t="s">
        <v>1</v>
      </c>
      <c r="N143" s="194" t="s">
        <v>41</v>
      </c>
      <c r="O143" s="78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151</v>
      </c>
      <c r="AT143" s="197" t="s">
        <v>147</v>
      </c>
      <c r="AU143" s="197" t="s">
        <v>87</v>
      </c>
      <c r="AY143" s="15" t="s">
        <v>145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87</v>
      </c>
      <c r="BK143" s="198">
        <f>ROUND(I143*H143,2)</f>
        <v>0</v>
      </c>
      <c r="BL143" s="15" t="s">
        <v>151</v>
      </c>
      <c r="BM143" s="197" t="s">
        <v>1052</v>
      </c>
    </row>
    <row r="144" s="2" customFormat="1" ht="16.5" customHeight="1">
      <c r="A144" s="34"/>
      <c r="B144" s="184"/>
      <c r="C144" s="185" t="s">
        <v>223</v>
      </c>
      <c r="D144" s="185" t="s">
        <v>147</v>
      </c>
      <c r="E144" s="186" t="s">
        <v>1053</v>
      </c>
      <c r="F144" s="187" t="s">
        <v>1054</v>
      </c>
      <c r="G144" s="188" t="s">
        <v>334</v>
      </c>
      <c r="H144" s="189">
        <v>12</v>
      </c>
      <c r="I144" s="190"/>
      <c r="J144" s="191">
        <f>ROUND(I144*H144,2)</f>
        <v>0</v>
      </c>
      <c r="K144" s="192"/>
      <c r="L144" s="35"/>
      <c r="M144" s="193" t="s">
        <v>1</v>
      </c>
      <c r="N144" s="194" t="s">
        <v>41</v>
      </c>
      <c r="O144" s="78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151</v>
      </c>
      <c r="AT144" s="197" t="s">
        <v>147</v>
      </c>
      <c r="AU144" s="197" t="s">
        <v>87</v>
      </c>
      <c r="AY144" s="15" t="s">
        <v>145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87</v>
      </c>
      <c r="BK144" s="198">
        <f>ROUND(I144*H144,2)</f>
        <v>0</v>
      </c>
      <c r="BL144" s="15" t="s">
        <v>151</v>
      </c>
      <c r="BM144" s="197" t="s">
        <v>1055</v>
      </c>
    </row>
    <row r="145" s="2" customFormat="1" ht="16.5" customHeight="1">
      <c r="A145" s="34"/>
      <c r="B145" s="184"/>
      <c r="C145" s="185" t="s">
        <v>7</v>
      </c>
      <c r="D145" s="185" t="s">
        <v>147</v>
      </c>
      <c r="E145" s="186" t="s">
        <v>640</v>
      </c>
      <c r="F145" s="187" t="s">
        <v>1056</v>
      </c>
      <c r="G145" s="188" t="s">
        <v>334</v>
      </c>
      <c r="H145" s="189">
        <v>4</v>
      </c>
      <c r="I145" s="190"/>
      <c r="J145" s="191">
        <f>ROUND(I145*H145,2)</f>
        <v>0</v>
      </c>
      <c r="K145" s="192"/>
      <c r="L145" s="35"/>
      <c r="M145" s="193" t="s">
        <v>1</v>
      </c>
      <c r="N145" s="194" t="s">
        <v>41</v>
      </c>
      <c r="O145" s="78"/>
      <c r="P145" s="195">
        <f>O145*H145</f>
        <v>0</v>
      </c>
      <c r="Q145" s="195">
        <v>0</v>
      </c>
      <c r="R145" s="195">
        <f>Q145*H145</f>
        <v>0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151</v>
      </c>
      <c r="AT145" s="197" t="s">
        <v>147</v>
      </c>
      <c r="AU145" s="197" t="s">
        <v>87</v>
      </c>
      <c r="AY145" s="15" t="s">
        <v>145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87</v>
      </c>
      <c r="BK145" s="198">
        <f>ROUND(I145*H145,2)</f>
        <v>0</v>
      </c>
      <c r="BL145" s="15" t="s">
        <v>151</v>
      </c>
      <c r="BM145" s="197" t="s">
        <v>1057</v>
      </c>
    </row>
    <row r="146" s="2" customFormat="1" ht="16.5" customHeight="1">
      <c r="A146" s="34"/>
      <c r="B146" s="184"/>
      <c r="C146" s="185" t="s">
        <v>230</v>
      </c>
      <c r="D146" s="185" t="s">
        <v>147</v>
      </c>
      <c r="E146" s="186" t="s">
        <v>1058</v>
      </c>
      <c r="F146" s="187" t="s">
        <v>1059</v>
      </c>
      <c r="G146" s="188" t="s">
        <v>605</v>
      </c>
      <c r="H146" s="189">
        <v>1</v>
      </c>
      <c r="I146" s="190"/>
      <c r="J146" s="191">
        <f>ROUND(I146*H146,2)</f>
        <v>0</v>
      </c>
      <c r="K146" s="192"/>
      <c r="L146" s="35"/>
      <c r="M146" s="193" t="s">
        <v>1</v>
      </c>
      <c r="N146" s="194" t="s">
        <v>41</v>
      </c>
      <c r="O146" s="78"/>
      <c r="P146" s="195">
        <f>O146*H146</f>
        <v>0</v>
      </c>
      <c r="Q146" s="195">
        <v>2.5910000000000002</v>
      </c>
      <c r="R146" s="195">
        <f>Q146*H146</f>
        <v>2.5910000000000002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151</v>
      </c>
      <c r="AT146" s="197" t="s">
        <v>147</v>
      </c>
      <c r="AU146" s="197" t="s">
        <v>87</v>
      </c>
      <c r="AY146" s="15" t="s">
        <v>145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87</v>
      </c>
      <c r="BK146" s="198">
        <f>ROUND(I146*H146,2)</f>
        <v>0</v>
      </c>
      <c r="BL146" s="15" t="s">
        <v>151</v>
      </c>
      <c r="BM146" s="197" t="s">
        <v>1060</v>
      </c>
    </row>
    <row r="147" s="2" customFormat="1" ht="16.5" customHeight="1">
      <c r="A147" s="34"/>
      <c r="B147" s="184"/>
      <c r="C147" s="185" t="s">
        <v>234</v>
      </c>
      <c r="D147" s="185" t="s">
        <v>147</v>
      </c>
      <c r="E147" s="186" t="s">
        <v>1061</v>
      </c>
      <c r="F147" s="187" t="s">
        <v>1062</v>
      </c>
      <c r="G147" s="188" t="s">
        <v>605</v>
      </c>
      <c r="H147" s="189">
        <v>1</v>
      </c>
      <c r="I147" s="190"/>
      <c r="J147" s="191">
        <f>ROUND(I147*H147,2)</f>
        <v>0</v>
      </c>
      <c r="K147" s="192"/>
      <c r="L147" s="35"/>
      <c r="M147" s="193" t="s">
        <v>1</v>
      </c>
      <c r="N147" s="194" t="s">
        <v>41</v>
      </c>
      <c r="O147" s="78"/>
      <c r="P147" s="195">
        <f>O147*H147</f>
        <v>0</v>
      </c>
      <c r="Q147" s="195">
        <v>0.34100000000000003</v>
      </c>
      <c r="R147" s="195">
        <f>Q147*H147</f>
        <v>0.34100000000000003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151</v>
      </c>
      <c r="AT147" s="197" t="s">
        <v>147</v>
      </c>
      <c r="AU147" s="197" t="s">
        <v>87</v>
      </c>
      <c r="AY147" s="15" t="s">
        <v>145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87</v>
      </c>
      <c r="BK147" s="198">
        <f>ROUND(I147*H147,2)</f>
        <v>0</v>
      </c>
      <c r="BL147" s="15" t="s">
        <v>151</v>
      </c>
      <c r="BM147" s="197" t="s">
        <v>1063</v>
      </c>
    </row>
    <row r="148" s="2" customFormat="1" ht="16.5" customHeight="1">
      <c r="A148" s="34"/>
      <c r="B148" s="184"/>
      <c r="C148" s="185" t="s">
        <v>238</v>
      </c>
      <c r="D148" s="185" t="s">
        <v>147</v>
      </c>
      <c r="E148" s="186" t="s">
        <v>1064</v>
      </c>
      <c r="F148" s="187" t="s">
        <v>1065</v>
      </c>
      <c r="G148" s="188" t="s">
        <v>605</v>
      </c>
      <c r="H148" s="189">
        <v>2</v>
      </c>
      <c r="I148" s="190"/>
      <c r="J148" s="191">
        <f>ROUND(I148*H148,2)</f>
        <v>0</v>
      </c>
      <c r="K148" s="192"/>
      <c r="L148" s="35"/>
      <c r="M148" s="193" t="s">
        <v>1</v>
      </c>
      <c r="N148" s="194" t="s">
        <v>41</v>
      </c>
      <c r="O148" s="78"/>
      <c r="P148" s="195">
        <f>O148*H148</f>
        <v>0</v>
      </c>
      <c r="Q148" s="195">
        <v>0.027</v>
      </c>
      <c r="R148" s="195">
        <f>Q148*H148</f>
        <v>0.053999999999999999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151</v>
      </c>
      <c r="AT148" s="197" t="s">
        <v>147</v>
      </c>
      <c r="AU148" s="197" t="s">
        <v>87</v>
      </c>
      <c r="AY148" s="15" t="s">
        <v>145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87</v>
      </c>
      <c r="BK148" s="198">
        <f>ROUND(I148*H148,2)</f>
        <v>0</v>
      </c>
      <c r="BL148" s="15" t="s">
        <v>151</v>
      </c>
      <c r="BM148" s="197" t="s">
        <v>1066</v>
      </c>
    </row>
    <row r="149" s="2" customFormat="1" ht="24.15" customHeight="1">
      <c r="A149" s="34"/>
      <c r="B149" s="184"/>
      <c r="C149" s="199" t="s">
        <v>242</v>
      </c>
      <c r="D149" s="199" t="s">
        <v>203</v>
      </c>
      <c r="E149" s="200" t="s">
        <v>643</v>
      </c>
      <c r="F149" s="201" t="s">
        <v>1067</v>
      </c>
      <c r="G149" s="202" t="s">
        <v>605</v>
      </c>
      <c r="H149" s="203">
        <v>1</v>
      </c>
      <c r="I149" s="204"/>
      <c r="J149" s="205">
        <f>ROUND(I149*H149,2)</f>
        <v>0</v>
      </c>
      <c r="K149" s="206"/>
      <c r="L149" s="207"/>
      <c r="M149" s="208" t="s">
        <v>1</v>
      </c>
      <c r="N149" s="209" t="s">
        <v>41</v>
      </c>
      <c r="O149" s="78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175</v>
      </c>
      <c r="AT149" s="197" t="s">
        <v>203</v>
      </c>
      <c r="AU149" s="197" t="s">
        <v>87</v>
      </c>
      <c r="AY149" s="15" t="s">
        <v>145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87</v>
      </c>
      <c r="BK149" s="198">
        <f>ROUND(I149*H149,2)</f>
        <v>0</v>
      </c>
      <c r="BL149" s="15" t="s">
        <v>151</v>
      </c>
      <c r="BM149" s="197" t="s">
        <v>1068</v>
      </c>
    </row>
    <row r="150" s="2" customFormat="1" ht="16.5" customHeight="1">
      <c r="A150" s="34"/>
      <c r="B150" s="184"/>
      <c r="C150" s="199" t="s">
        <v>246</v>
      </c>
      <c r="D150" s="199" t="s">
        <v>203</v>
      </c>
      <c r="E150" s="200" t="s">
        <v>1069</v>
      </c>
      <c r="F150" s="201" t="s">
        <v>1070</v>
      </c>
      <c r="G150" s="202" t="s">
        <v>605</v>
      </c>
      <c r="H150" s="203">
        <v>2</v>
      </c>
      <c r="I150" s="204"/>
      <c r="J150" s="205">
        <f>ROUND(I150*H150,2)</f>
        <v>0</v>
      </c>
      <c r="K150" s="206"/>
      <c r="L150" s="207"/>
      <c r="M150" s="208" t="s">
        <v>1</v>
      </c>
      <c r="N150" s="209" t="s">
        <v>41</v>
      </c>
      <c r="O150" s="78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175</v>
      </c>
      <c r="AT150" s="197" t="s">
        <v>203</v>
      </c>
      <c r="AU150" s="197" t="s">
        <v>87</v>
      </c>
      <c r="AY150" s="15" t="s">
        <v>145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87</v>
      </c>
      <c r="BK150" s="198">
        <f>ROUND(I150*H150,2)</f>
        <v>0</v>
      </c>
      <c r="BL150" s="15" t="s">
        <v>151</v>
      </c>
      <c r="BM150" s="197" t="s">
        <v>1071</v>
      </c>
    </row>
    <row r="151" s="2" customFormat="1" ht="24.15" customHeight="1">
      <c r="A151" s="34"/>
      <c r="B151" s="184"/>
      <c r="C151" s="199" t="s">
        <v>250</v>
      </c>
      <c r="D151" s="199" t="s">
        <v>203</v>
      </c>
      <c r="E151" s="200" t="s">
        <v>1072</v>
      </c>
      <c r="F151" s="201" t="s">
        <v>650</v>
      </c>
      <c r="G151" s="202" t="s">
        <v>605</v>
      </c>
      <c r="H151" s="203">
        <v>2.1800000000000002</v>
      </c>
      <c r="I151" s="204"/>
      <c r="J151" s="205">
        <f>ROUND(I151*H151,2)</f>
        <v>0</v>
      </c>
      <c r="K151" s="206"/>
      <c r="L151" s="207"/>
      <c r="M151" s="208" t="s">
        <v>1</v>
      </c>
      <c r="N151" s="209" t="s">
        <v>41</v>
      </c>
      <c r="O151" s="78"/>
      <c r="P151" s="195">
        <f>O151*H151</f>
        <v>0</v>
      </c>
      <c r="Q151" s="195">
        <v>0.0060000000000000001</v>
      </c>
      <c r="R151" s="195">
        <f>Q151*H151</f>
        <v>0.013080000000000001</v>
      </c>
      <c r="S151" s="195">
        <v>0</v>
      </c>
      <c r="T151" s="196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175</v>
      </c>
      <c r="AT151" s="197" t="s">
        <v>203</v>
      </c>
      <c r="AU151" s="197" t="s">
        <v>87</v>
      </c>
      <c r="AY151" s="15" t="s">
        <v>145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87</v>
      </c>
      <c r="BK151" s="198">
        <f>ROUND(I151*H151,2)</f>
        <v>0</v>
      </c>
      <c r="BL151" s="15" t="s">
        <v>151</v>
      </c>
      <c r="BM151" s="197" t="s">
        <v>1073</v>
      </c>
    </row>
    <row r="152" s="2" customFormat="1" ht="24.15" customHeight="1">
      <c r="A152" s="34"/>
      <c r="B152" s="184"/>
      <c r="C152" s="199" t="s">
        <v>254</v>
      </c>
      <c r="D152" s="199" t="s">
        <v>203</v>
      </c>
      <c r="E152" s="200" t="s">
        <v>1074</v>
      </c>
      <c r="F152" s="201" t="s">
        <v>1075</v>
      </c>
      <c r="G152" s="202" t="s">
        <v>605</v>
      </c>
      <c r="H152" s="203">
        <v>2.1800000000000002</v>
      </c>
      <c r="I152" s="204"/>
      <c r="J152" s="205">
        <f>ROUND(I152*H152,2)</f>
        <v>0</v>
      </c>
      <c r="K152" s="206"/>
      <c r="L152" s="207"/>
      <c r="M152" s="208" t="s">
        <v>1</v>
      </c>
      <c r="N152" s="209" t="s">
        <v>41</v>
      </c>
      <c r="O152" s="78"/>
      <c r="P152" s="195">
        <f>O152*H152</f>
        <v>0</v>
      </c>
      <c r="Q152" s="195">
        <v>0.0060000000000000001</v>
      </c>
      <c r="R152" s="195">
        <f>Q152*H152</f>
        <v>0.013080000000000001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175</v>
      </c>
      <c r="AT152" s="197" t="s">
        <v>203</v>
      </c>
      <c r="AU152" s="197" t="s">
        <v>87</v>
      </c>
      <c r="AY152" s="15" t="s">
        <v>145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87</v>
      </c>
      <c r="BK152" s="198">
        <f>ROUND(I152*H152,2)</f>
        <v>0</v>
      </c>
      <c r="BL152" s="15" t="s">
        <v>151</v>
      </c>
      <c r="BM152" s="197" t="s">
        <v>1076</v>
      </c>
    </row>
    <row r="153" s="2" customFormat="1" ht="24.15" customHeight="1">
      <c r="A153" s="34"/>
      <c r="B153" s="184"/>
      <c r="C153" s="199" t="s">
        <v>259</v>
      </c>
      <c r="D153" s="199" t="s">
        <v>203</v>
      </c>
      <c r="E153" s="200" t="s">
        <v>673</v>
      </c>
      <c r="F153" s="201" t="s">
        <v>1077</v>
      </c>
      <c r="G153" s="202" t="s">
        <v>675</v>
      </c>
      <c r="H153" s="203">
        <v>2</v>
      </c>
      <c r="I153" s="204"/>
      <c r="J153" s="205">
        <f>ROUND(I153*H153,2)</f>
        <v>0</v>
      </c>
      <c r="K153" s="206"/>
      <c r="L153" s="207"/>
      <c r="M153" s="208" t="s">
        <v>1</v>
      </c>
      <c r="N153" s="209" t="s">
        <v>41</v>
      </c>
      <c r="O153" s="78"/>
      <c r="P153" s="195">
        <f>O153*H153</f>
        <v>0</v>
      </c>
      <c r="Q153" s="195">
        <v>2.3999999999999999</v>
      </c>
      <c r="R153" s="195">
        <f>Q153*H153</f>
        <v>4.7999999999999998</v>
      </c>
      <c r="S153" s="195">
        <v>0</v>
      </c>
      <c r="T153" s="196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7" t="s">
        <v>175</v>
      </c>
      <c r="AT153" s="197" t="s">
        <v>203</v>
      </c>
      <c r="AU153" s="197" t="s">
        <v>87</v>
      </c>
      <c r="AY153" s="15" t="s">
        <v>145</v>
      </c>
      <c r="BE153" s="198">
        <f>IF(N153="základná",J153,0)</f>
        <v>0</v>
      </c>
      <c r="BF153" s="198">
        <f>IF(N153="znížená",J153,0)</f>
        <v>0</v>
      </c>
      <c r="BG153" s="198">
        <f>IF(N153="zákl. prenesená",J153,0)</f>
        <v>0</v>
      </c>
      <c r="BH153" s="198">
        <f>IF(N153="zníž. prenesená",J153,0)</f>
        <v>0</v>
      </c>
      <c r="BI153" s="198">
        <f>IF(N153="nulová",J153,0)</f>
        <v>0</v>
      </c>
      <c r="BJ153" s="15" t="s">
        <v>87</v>
      </c>
      <c r="BK153" s="198">
        <f>ROUND(I153*H153,2)</f>
        <v>0</v>
      </c>
      <c r="BL153" s="15" t="s">
        <v>151</v>
      </c>
      <c r="BM153" s="197" t="s">
        <v>1078</v>
      </c>
    </row>
    <row r="154" s="2" customFormat="1" ht="21.75" customHeight="1">
      <c r="A154" s="34"/>
      <c r="B154" s="184"/>
      <c r="C154" s="199" t="s">
        <v>263</v>
      </c>
      <c r="D154" s="199" t="s">
        <v>203</v>
      </c>
      <c r="E154" s="200" t="s">
        <v>677</v>
      </c>
      <c r="F154" s="201" t="s">
        <v>1079</v>
      </c>
      <c r="G154" s="202" t="s">
        <v>675</v>
      </c>
      <c r="H154" s="203">
        <v>1</v>
      </c>
      <c r="I154" s="204"/>
      <c r="J154" s="205">
        <f>ROUND(I154*H154,2)</f>
        <v>0</v>
      </c>
      <c r="K154" s="206"/>
      <c r="L154" s="207"/>
      <c r="M154" s="208" t="s">
        <v>1</v>
      </c>
      <c r="N154" s="209" t="s">
        <v>41</v>
      </c>
      <c r="O154" s="78"/>
      <c r="P154" s="195">
        <f>O154*H154</f>
        <v>0</v>
      </c>
      <c r="Q154" s="195">
        <v>0.044999999999999998</v>
      </c>
      <c r="R154" s="195">
        <f>Q154*H154</f>
        <v>0.044999999999999998</v>
      </c>
      <c r="S154" s="195">
        <v>0</v>
      </c>
      <c r="T154" s="196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175</v>
      </c>
      <c r="AT154" s="197" t="s">
        <v>203</v>
      </c>
      <c r="AU154" s="197" t="s">
        <v>87</v>
      </c>
      <c r="AY154" s="15" t="s">
        <v>145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87</v>
      </c>
      <c r="BK154" s="198">
        <f>ROUND(I154*H154,2)</f>
        <v>0</v>
      </c>
      <c r="BL154" s="15" t="s">
        <v>151</v>
      </c>
      <c r="BM154" s="197" t="s">
        <v>1080</v>
      </c>
    </row>
    <row r="155" s="12" customFormat="1" ht="22.8" customHeight="1">
      <c r="A155" s="12"/>
      <c r="B155" s="171"/>
      <c r="C155" s="12"/>
      <c r="D155" s="172" t="s">
        <v>74</v>
      </c>
      <c r="E155" s="182" t="s">
        <v>592</v>
      </c>
      <c r="F155" s="182" t="s">
        <v>698</v>
      </c>
      <c r="G155" s="12"/>
      <c r="H155" s="12"/>
      <c r="I155" s="174"/>
      <c r="J155" s="183">
        <f>BK155</f>
        <v>0</v>
      </c>
      <c r="K155" s="12"/>
      <c r="L155" s="171"/>
      <c r="M155" s="176"/>
      <c r="N155" s="177"/>
      <c r="O155" s="177"/>
      <c r="P155" s="178">
        <f>P156</f>
        <v>0</v>
      </c>
      <c r="Q155" s="177"/>
      <c r="R155" s="178">
        <f>R156</f>
        <v>0</v>
      </c>
      <c r="S155" s="177"/>
      <c r="T155" s="179">
        <f>T156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72" t="s">
        <v>82</v>
      </c>
      <c r="AT155" s="180" t="s">
        <v>74</v>
      </c>
      <c r="AU155" s="180" t="s">
        <v>82</v>
      </c>
      <c r="AY155" s="172" t="s">
        <v>145</v>
      </c>
      <c r="BK155" s="181">
        <f>BK156</f>
        <v>0</v>
      </c>
    </row>
    <row r="156" s="2" customFormat="1" ht="33" customHeight="1">
      <c r="A156" s="34"/>
      <c r="B156" s="184"/>
      <c r="C156" s="185" t="s">
        <v>267</v>
      </c>
      <c r="D156" s="185" t="s">
        <v>147</v>
      </c>
      <c r="E156" s="186" t="s">
        <v>699</v>
      </c>
      <c r="F156" s="187" t="s">
        <v>700</v>
      </c>
      <c r="G156" s="188" t="s">
        <v>182</v>
      </c>
      <c r="H156" s="189">
        <v>45.743000000000002</v>
      </c>
      <c r="I156" s="190"/>
      <c r="J156" s="191">
        <f>ROUND(I156*H156,2)</f>
        <v>0</v>
      </c>
      <c r="K156" s="192"/>
      <c r="L156" s="35"/>
      <c r="M156" s="215" t="s">
        <v>1</v>
      </c>
      <c r="N156" s="216" t="s">
        <v>41</v>
      </c>
      <c r="O156" s="212"/>
      <c r="P156" s="213">
        <f>O156*H156</f>
        <v>0</v>
      </c>
      <c r="Q156" s="213">
        <v>0</v>
      </c>
      <c r="R156" s="213">
        <f>Q156*H156</f>
        <v>0</v>
      </c>
      <c r="S156" s="213">
        <v>0</v>
      </c>
      <c r="T156" s="214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7" t="s">
        <v>151</v>
      </c>
      <c r="AT156" s="197" t="s">
        <v>147</v>
      </c>
      <c r="AU156" s="197" t="s">
        <v>87</v>
      </c>
      <c r="AY156" s="15" t="s">
        <v>145</v>
      </c>
      <c r="BE156" s="198">
        <f>IF(N156="základná",J156,0)</f>
        <v>0</v>
      </c>
      <c r="BF156" s="198">
        <f>IF(N156="znížená",J156,0)</f>
        <v>0</v>
      </c>
      <c r="BG156" s="198">
        <f>IF(N156="zákl. prenesená",J156,0)</f>
        <v>0</v>
      </c>
      <c r="BH156" s="198">
        <f>IF(N156="zníž. prenesená",J156,0)</f>
        <v>0</v>
      </c>
      <c r="BI156" s="198">
        <f>IF(N156="nulová",J156,0)</f>
        <v>0</v>
      </c>
      <c r="BJ156" s="15" t="s">
        <v>87</v>
      </c>
      <c r="BK156" s="198">
        <f>ROUND(I156*H156,2)</f>
        <v>0</v>
      </c>
      <c r="BL156" s="15" t="s">
        <v>151</v>
      </c>
      <c r="BM156" s="197" t="s">
        <v>1081</v>
      </c>
    </row>
    <row r="157" s="2" customFormat="1" ht="6.96" customHeight="1">
      <c r="A157" s="34"/>
      <c r="B157" s="61"/>
      <c r="C157" s="62"/>
      <c r="D157" s="62"/>
      <c r="E157" s="62"/>
      <c r="F157" s="62"/>
      <c r="G157" s="62"/>
      <c r="H157" s="62"/>
      <c r="I157" s="62"/>
      <c r="J157" s="62"/>
      <c r="K157" s="62"/>
      <c r="L157" s="35"/>
      <c r="M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</row>
  </sheetData>
  <autoFilter ref="C120:K156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103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107</v>
      </c>
      <c r="L4" s="18"/>
      <c r="M4" s="129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0" t="str">
        <f>'Rekapitulácia stavby'!K6</f>
        <v>Prístavba a stavebné úpravy kravína K 174 - Partizánska Lupča</v>
      </c>
      <c r="F7" s="28"/>
      <c r="G7" s="28"/>
      <c r="H7" s="28"/>
      <c r="L7" s="18"/>
    </row>
    <row r="8" s="1" customFormat="1" ht="12" customHeight="1">
      <c r="B8" s="18"/>
      <c r="D8" s="28" t="s">
        <v>108</v>
      </c>
      <c r="L8" s="18"/>
    </row>
    <row r="9" s="2" customFormat="1" ht="16.5" customHeight="1">
      <c r="A9" s="34"/>
      <c r="B9" s="35"/>
      <c r="C9" s="34"/>
      <c r="D9" s="34"/>
      <c r="E9" s="130" t="s">
        <v>1082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110</v>
      </c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8" t="s">
        <v>1083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17</v>
      </c>
      <c r="E13" s="34"/>
      <c r="F13" s="23" t="s">
        <v>1</v>
      </c>
      <c r="G13" s="34"/>
      <c r="H13" s="34"/>
      <c r="I13" s="28" t="s">
        <v>18</v>
      </c>
      <c r="J13" s="23" t="s">
        <v>1</v>
      </c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19</v>
      </c>
      <c r="E14" s="34"/>
      <c r="F14" s="23" t="s">
        <v>20</v>
      </c>
      <c r="G14" s="34"/>
      <c r="H14" s="34"/>
      <c r="I14" s="28" t="s">
        <v>21</v>
      </c>
      <c r="J14" s="70" t="str">
        <f>'Rekapitulácia stavby'!AN8</f>
        <v>29. 4. 2022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23</v>
      </c>
      <c r="E16" s="34"/>
      <c r="F16" s="34"/>
      <c r="G16" s="34"/>
      <c r="H16" s="34"/>
      <c r="I16" s="28" t="s">
        <v>24</v>
      </c>
      <c r="J16" s="23" t="s">
        <v>1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25</v>
      </c>
      <c r="F17" s="34"/>
      <c r="G17" s="34"/>
      <c r="H17" s="34"/>
      <c r="I17" s="28" t="s">
        <v>26</v>
      </c>
      <c r="J17" s="23" t="s">
        <v>1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27</v>
      </c>
      <c r="E19" s="34"/>
      <c r="F19" s="34"/>
      <c r="G19" s="34"/>
      <c r="H19" s="34"/>
      <c r="I19" s="28" t="s">
        <v>24</v>
      </c>
      <c r="J19" s="29" t="str">
        <f>'Rekapitulácia stavby'!AN13</f>
        <v>Vyplň údaj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26</v>
      </c>
      <c r="J20" s="29" t="str">
        <f>'Rekapitulácia stavby'!AN14</f>
        <v>Vyplň údaj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29</v>
      </c>
      <c r="E22" s="34"/>
      <c r="F22" s="34"/>
      <c r="G22" s="34"/>
      <c r="H22" s="34"/>
      <c r="I22" s="28" t="s">
        <v>24</v>
      </c>
      <c r="J22" s="23" t="s">
        <v>1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">
        <v>30</v>
      </c>
      <c r="F23" s="34"/>
      <c r="G23" s="34"/>
      <c r="H23" s="34"/>
      <c r="I23" s="28" t="s">
        <v>26</v>
      </c>
      <c r="J23" s="23" t="s">
        <v>1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32</v>
      </c>
      <c r="E25" s="34"/>
      <c r="F25" s="34"/>
      <c r="G25" s="34"/>
      <c r="H25" s="34"/>
      <c r="I25" s="28" t="s">
        <v>24</v>
      </c>
      <c r="J25" s="23" t="s">
        <v>1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">
        <v>33</v>
      </c>
      <c r="F26" s="34"/>
      <c r="G26" s="34"/>
      <c r="H26" s="34"/>
      <c r="I26" s="28" t="s">
        <v>26</v>
      </c>
      <c r="J26" s="23" t="s">
        <v>1</v>
      </c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34</v>
      </c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31"/>
      <c r="B29" s="132"/>
      <c r="C29" s="131"/>
      <c r="D29" s="131"/>
      <c r="E29" s="32" t="s">
        <v>1</v>
      </c>
      <c r="F29" s="32"/>
      <c r="G29" s="32"/>
      <c r="H29" s="32"/>
      <c r="I29" s="131"/>
      <c r="J29" s="131"/>
      <c r="K29" s="131"/>
      <c r="L29" s="133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4" t="s">
        <v>35</v>
      </c>
      <c r="E32" s="34"/>
      <c r="F32" s="34"/>
      <c r="G32" s="34"/>
      <c r="H32" s="34"/>
      <c r="I32" s="34"/>
      <c r="J32" s="97">
        <f>ROUND(J122, 2)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91"/>
      <c r="E33" s="91"/>
      <c r="F33" s="91"/>
      <c r="G33" s="91"/>
      <c r="H33" s="91"/>
      <c r="I33" s="91"/>
      <c r="J33" s="91"/>
      <c r="K33" s="91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37</v>
      </c>
      <c r="G34" s="34"/>
      <c r="H34" s="34"/>
      <c r="I34" s="39" t="s">
        <v>36</v>
      </c>
      <c r="J34" s="39" t="s">
        <v>38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5" t="s">
        <v>39</v>
      </c>
      <c r="E35" s="41" t="s">
        <v>40</v>
      </c>
      <c r="F35" s="136">
        <f>ROUND((SUM(BE122:BE125)),  2)</f>
        <v>0</v>
      </c>
      <c r="G35" s="137"/>
      <c r="H35" s="137"/>
      <c r="I35" s="138">
        <v>0.20000000000000001</v>
      </c>
      <c r="J35" s="136">
        <f>ROUND(((SUM(BE122:BE125))*I35),  2)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41" t="s">
        <v>41</v>
      </c>
      <c r="F36" s="136">
        <f>ROUND((SUM(BF122:BF125)),  2)</f>
        <v>0</v>
      </c>
      <c r="G36" s="137"/>
      <c r="H36" s="137"/>
      <c r="I36" s="138">
        <v>0.20000000000000001</v>
      </c>
      <c r="J36" s="136">
        <f>ROUND(((SUM(BF122:BF125))*I36),  2)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9">
        <f>ROUND((SUM(BG122:BG125)),  2)</f>
        <v>0</v>
      </c>
      <c r="G37" s="34"/>
      <c r="H37" s="34"/>
      <c r="I37" s="140">
        <v>0.20000000000000001</v>
      </c>
      <c r="J37" s="139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43</v>
      </c>
      <c r="F38" s="139">
        <f>ROUND((SUM(BH122:BH125)),  2)</f>
        <v>0</v>
      </c>
      <c r="G38" s="34"/>
      <c r="H38" s="34"/>
      <c r="I38" s="140">
        <v>0.20000000000000001</v>
      </c>
      <c r="J38" s="139">
        <f>0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41" t="s">
        <v>44</v>
      </c>
      <c r="F39" s="136">
        <f>ROUND((SUM(BI122:BI125)),  2)</f>
        <v>0</v>
      </c>
      <c r="G39" s="137"/>
      <c r="H39" s="137"/>
      <c r="I39" s="138">
        <v>0</v>
      </c>
      <c r="J39" s="136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41"/>
      <c r="D41" s="142" t="s">
        <v>45</v>
      </c>
      <c r="E41" s="82"/>
      <c r="F41" s="82"/>
      <c r="G41" s="143" t="s">
        <v>46</v>
      </c>
      <c r="H41" s="144" t="s">
        <v>47</v>
      </c>
      <c r="I41" s="82"/>
      <c r="J41" s="145">
        <f>SUM(J32:J39)</f>
        <v>0</v>
      </c>
      <c r="K41" s="146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48</v>
      </c>
      <c r="E50" s="58"/>
      <c r="F50" s="58"/>
      <c r="G50" s="57" t="s">
        <v>49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50</v>
      </c>
      <c r="E61" s="37"/>
      <c r="F61" s="147" t="s">
        <v>51</v>
      </c>
      <c r="G61" s="59" t="s">
        <v>50</v>
      </c>
      <c r="H61" s="37"/>
      <c r="I61" s="37"/>
      <c r="J61" s="148" t="s">
        <v>51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52</v>
      </c>
      <c r="E65" s="60"/>
      <c r="F65" s="60"/>
      <c r="G65" s="57" t="s">
        <v>53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50</v>
      </c>
      <c r="E76" s="37"/>
      <c r="F76" s="147" t="s">
        <v>51</v>
      </c>
      <c r="G76" s="59" t="s">
        <v>50</v>
      </c>
      <c r="H76" s="37"/>
      <c r="I76" s="37"/>
      <c r="J76" s="148" t="s">
        <v>51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112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0" t="str">
        <f>E7</f>
        <v>Prístavba a stavebné úpravy kravína K 174 - Partizánska Lupča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108</v>
      </c>
      <c r="L86" s="18"/>
    </row>
    <row r="87" s="2" customFormat="1" ht="16.5" customHeight="1">
      <c r="A87" s="34"/>
      <c r="B87" s="35"/>
      <c r="C87" s="34"/>
      <c r="D87" s="34"/>
      <c r="E87" s="130" t="s">
        <v>1082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110</v>
      </c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8" t="str">
        <f>E11</f>
        <v>PS 01.1 - Kŕmenie, napájanie dojníc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19</v>
      </c>
      <c r="D91" s="34"/>
      <c r="E91" s="34"/>
      <c r="F91" s="23" t="str">
        <f>F14</f>
        <v>Hospodársky dvor Partizánska Lupča</v>
      </c>
      <c r="G91" s="34"/>
      <c r="H91" s="34"/>
      <c r="I91" s="28" t="s">
        <v>21</v>
      </c>
      <c r="J91" s="70" t="str">
        <f>IF(J14="","",J14)</f>
        <v>29. 4. 2022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5.15" customHeight="1">
      <c r="A93" s="34"/>
      <c r="B93" s="35"/>
      <c r="C93" s="28" t="s">
        <v>23</v>
      </c>
      <c r="D93" s="34"/>
      <c r="E93" s="34"/>
      <c r="F93" s="23" t="str">
        <f>E17</f>
        <v xml:space="preserve"> </v>
      </c>
      <c r="G93" s="34"/>
      <c r="H93" s="34"/>
      <c r="I93" s="28" t="s">
        <v>29</v>
      </c>
      <c r="J93" s="32" t="str">
        <f>E23</f>
        <v>AGROKONTAKT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27</v>
      </c>
      <c r="D94" s="34"/>
      <c r="E94" s="34"/>
      <c r="F94" s="23" t="str">
        <f>IF(E20="","",E20)</f>
        <v>Vyplň údaj</v>
      </c>
      <c r="G94" s="34"/>
      <c r="H94" s="34"/>
      <c r="I94" s="28" t="s">
        <v>32</v>
      </c>
      <c r="J94" s="32" t="str">
        <f>E26</f>
        <v>Ing. Jacková</v>
      </c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49" t="s">
        <v>113</v>
      </c>
      <c r="D96" s="141"/>
      <c r="E96" s="141"/>
      <c r="F96" s="141"/>
      <c r="G96" s="141"/>
      <c r="H96" s="141"/>
      <c r="I96" s="141"/>
      <c r="J96" s="150" t="s">
        <v>114</v>
      </c>
      <c r="K96" s="141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51" t="s">
        <v>115</v>
      </c>
      <c r="D98" s="34"/>
      <c r="E98" s="34"/>
      <c r="F98" s="34"/>
      <c r="G98" s="34"/>
      <c r="H98" s="34"/>
      <c r="I98" s="34"/>
      <c r="J98" s="97">
        <f>J122</f>
        <v>0</v>
      </c>
      <c r="K98" s="3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116</v>
      </c>
    </row>
    <row r="99" s="9" customFormat="1" ht="24.96" customHeight="1">
      <c r="A99" s="9"/>
      <c r="B99" s="152"/>
      <c r="C99" s="9"/>
      <c r="D99" s="153" t="s">
        <v>1084</v>
      </c>
      <c r="E99" s="154"/>
      <c r="F99" s="154"/>
      <c r="G99" s="154"/>
      <c r="H99" s="154"/>
      <c r="I99" s="154"/>
      <c r="J99" s="155">
        <f>J123</f>
        <v>0</v>
      </c>
      <c r="K99" s="9"/>
      <c r="L99" s="152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6"/>
      <c r="C100" s="10"/>
      <c r="D100" s="157" t="s">
        <v>1085</v>
      </c>
      <c r="E100" s="158"/>
      <c r="F100" s="158"/>
      <c r="G100" s="158"/>
      <c r="H100" s="158"/>
      <c r="I100" s="158"/>
      <c r="J100" s="159">
        <f>J124</f>
        <v>0</v>
      </c>
      <c r="K100" s="10"/>
      <c r="L100" s="15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34"/>
      <c r="J101" s="34"/>
      <c r="K101" s="34"/>
      <c r="L101" s="56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61"/>
      <c r="C102" s="62"/>
      <c r="D102" s="62"/>
      <c r="E102" s="62"/>
      <c r="F102" s="62"/>
      <c r="G102" s="62"/>
      <c r="H102" s="62"/>
      <c r="I102" s="62"/>
      <c r="J102" s="62"/>
      <c r="K102" s="62"/>
      <c r="L102" s="56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63"/>
      <c r="C106" s="64"/>
      <c r="D106" s="64"/>
      <c r="E106" s="64"/>
      <c r="F106" s="64"/>
      <c r="G106" s="64"/>
      <c r="H106" s="64"/>
      <c r="I106" s="64"/>
      <c r="J106" s="64"/>
      <c r="K106" s="64"/>
      <c r="L106" s="56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131</v>
      </c>
      <c r="D107" s="34"/>
      <c r="E107" s="34"/>
      <c r="F107" s="34"/>
      <c r="G107" s="34"/>
      <c r="H107" s="34"/>
      <c r="I107" s="34"/>
      <c r="J107" s="34"/>
      <c r="K107" s="34"/>
      <c r="L107" s="56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34"/>
      <c r="J108" s="34"/>
      <c r="K108" s="34"/>
      <c r="L108" s="56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15</v>
      </c>
      <c r="D109" s="34"/>
      <c r="E109" s="34"/>
      <c r="F109" s="34"/>
      <c r="G109" s="34"/>
      <c r="H109" s="34"/>
      <c r="I109" s="34"/>
      <c r="J109" s="34"/>
      <c r="K109" s="34"/>
      <c r="L109" s="56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6.5" customHeight="1">
      <c r="A110" s="34"/>
      <c r="B110" s="35"/>
      <c r="C110" s="34"/>
      <c r="D110" s="34"/>
      <c r="E110" s="130" t="str">
        <f>E7</f>
        <v>Prístavba a stavebné úpravy kravína K 174 - Partizánska Lupča</v>
      </c>
      <c r="F110" s="28"/>
      <c r="G110" s="28"/>
      <c r="H110" s="28"/>
      <c r="I110" s="34"/>
      <c r="J110" s="34"/>
      <c r="K110" s="34"/>
      <c r="L110" s="56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1" customFormat="1" ht="12" customHeight="1">
      <c r="B111" s="18"/>
      <c r="C111" s="28" t="s">
        <v>108</v>
      </c>
      <c r="L111" s="18"/>
    </row>
    <row r="112" s="2" customFormat="1" ht="16.5" customHeight="1">
      <c r="A112" s="34"/>
      <c r="B112" s="35"/>
      <c r="C112" s="34"/>
      <c r="D112" s="34"/>
      <c r="E112" s="130" t="s">
        <v>1082</v>
      </c>
      <c r="F112" s="34"/>
      <c r="G112" s="34"/>
      <c r="H112" s="34"/>
      <c r="I112" s="34"/>
      <c r="J112" s="34"/>
      <c r="K112" s="34"/>
      <c r="L112" s="56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2" customHeight="1">
      <c r="A113" s="34"/>
      <c r="B113" s="35"/>
      <c r="C113" s="28" t="s">
        <v>110</v>
      </c>
      <c r="D113" s="34"/>
      <c r="E113" s="34"/>
      <c r="F113" s="34"/>
      <c r="G113" s="34"/>
      <c r="H113" s="34"/>
      <c r="I113" s="34"/>
      <c r="J113" s="34"/>
      <c r="K113" s="3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6.5" customHeight="1">
      <c r="A114" s="34"/>
      <c r="B114" s="35"/>
      <c r="C114" s="34"/>
      <c r="D114" s="34"/>
      <c r="E114" s="68" t="str">
        <f>E11</f>
        <v>PS 01.1 - Kŕmenie, napájanie dojníc</v>
      </c>
      <c r="F114" s="34"/>
      <c r="G114" s="34"/>
      <c r="H114" s="34"/>
      <c r="I114" s="34"/>
      <c r="J114" s="34"/>
      <c r="K114" s="34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34"/>
      <c r="J115" s="34"/>
      <c r="K115" s="34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2" customHeight="1">
      <c r="A116" s="34"/>
      <c r="B116" s="35"/>
      <c r="C116" s="28" t="s">
        <v>19</v>
      </c>
      <c r="D116" s="34"/>
      <c r="E116" s="34"/>
      <c r="F116" s="23" t="str">
        <f>F14</f>
        <v>Hospodársky dvor Partizánska Lupča</v>
      </c>
      <c r="G116" s="34"/>
      <c r="H116" s="34"/>
      <c r="I116" s="28" t="s">
        <v>21</v>
      </c>
      <c r="J116" s="70" t="str">
        <f>IF(J14="","",J14)</f>
        <v>29. 4. 2022</v>
      </c>
      <c r="K116" s="34"/>
      <c r="L116" s="56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6.96" customHeight="1">
      <c r="A117" s="34"/>
      <c r="B117" s="35"/>
      <c r="C117" s="34"/>
      <c r="D117" s="34"/>
      <c r="E117" s="34"/>
      <c r="F117" s="34"/>
      <c r="G117" s="34"/>
      <c r="H117" s="34"/>
      <c r="I117" s="34"/>
      <c r="J117" s="34"/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23</v>
      </c>
      <c r="D118" s="34"/>
      <c r="E118" s="34"/>
      <c r="F118" s="23" t="str">
        <f>E17</f>
        <v xml:space="preserve"> </v>
      </c>
      <c r="G118" s="34"/>
      <c r="H118" s="34"/>
      <c r="I118" s="28" t="s">
        <v>29</v>
      </c>
      <c r="J118" s="32" t="str">
        <f>E23</f>
        <v>AGROKONTAKT</v>
      </c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27</v>
      </c>
      <c r="D119" s="34"/>
      <c r="E119" s="34"/>
      <c r="F119" s="23" t="str">
        <f>IF(E20="","",E20)</f>
        <v>Vyplň údaj</v>
      </c>
      <c r="G119" s="34"/>
      <c r="H119" s="34"/>
      <c r="I119" s="28" t="s">
        <v>32</v>
      </c>
      <c r="J119" s="32" t="str">
        <f>E26</f>
        <v>Ing. Jacková</v>
      </c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0.32" customHeight="1">
      <c r="A120" s="34"/>
      <c r="B120" s="35"/>
      <c r="C120" s="34"/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11" customFormat="1" ht="29.28" customHeight="1">
      <c r="A121" s="160"/>
      <c r="B121" s="161"/>
      <c r="C121" s="162" t="s">
        <v>132</v>
      </c>
      <c r="D121" s="163" t="s">
        <v>60</v>
      </c>
      <c r="E121" s="163" t="s">
        <v>56</v>
      </c>
      <c r="F121" s="163" t="s">
        <v>57</v>
      </c>
      <c r="G121" s="163" t="s">
        <v>133</v>
      </c>
      <c r="H121" s="163" t="s">
        <v>134</v>
      </c>
      <c r="I121" s="163" t="s">
        <v>135</v>
      </c>
      <c r="J121" s="164" t="s">
        <v>114</v>
      </c>
      <c r="K121" s="165" t="s">
        <v>136</v>
      </c>
      <c r="L121" s="166"/>
      <c r="M121" s="87" t="s">
        <v>1</v>
      </c>
      <c r="N121" s="88" t="s">
        <v>39</v>
      </c>
      <c r="O121" s="88" t="s">
        <v>137</v>
      </c>
      <c r="P121" s="88" t="s">
        <v>138</v>
      </c>
      <c r="Q121" s="88" t="s">
        <v>139</v>
      </c>
      <c r="R121" s="88" t="s">
        <v>140</v>
      </c>
      <c r="S121" s="88" t="s">
        <v>141</v>
      </c>
      <c r="T121" s="89" t="s">
        <v>142</v>
      </c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0"/>
      <c r="AE121" s="160"/>
    </row>
    <row r="122" s="2" customFormat="1" ht="22.8" customHeight="1">
      <c r="A122" s="34"/>
      <c r="B122" s="35"/>
      <c r="C122" s="94" t="s">
        <v>115</v>
      </c>
      <c r="D122" s="34"/>
      <c r="E122" s="34"/>
      <c r="F122" s="34"/>
      <c r="G122" s="34"/>
      <c r="H122" s="34"/>
      <c r="I122" s="34"/>
      <c r="J122" s="167">
        <f>BK122</f>
        <v>0</v>
      </c>
      <c r="K122" s="34"/>
      <c r="L122" s="35"/>
      <c r="M122" s="90"/>
      <c r="N122" s="74"/>
      <c r="O122" s="91"/>
      <c r="P122" s="168">
        <f>P123</f>
        <v>0</v>
      </c>
      <c r="Q122" s="91"/>
      <c r="R122" s="168">
        <f>R123</f>
        <v>0</v>
      </c>
      <c r="S122" s="91"/>
      <c r="T122" s="169">
        <f>T123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5" t="s">
        <v>74</v>
      </c>
      <c r="AU122" s="15" t="s">
        <v>116</v>
      </c>
      <c r="BK122" s="170">
        <f>BK123</f>
        <v>0</v>
      </c>
    </row>
    <row r="123" s="12" customFormat="1" ht="25.92" customHeight="1">
      <c r="A123" s="12"/>
      <c r="B123" s="171"/>
      <c r="C123" s="12"/>
      <c r="D123" s="172" t="s">
        <v>74</v>
      </c>
      <c r="E123" s="173" t="s">
        <v>1086</v>
      </c>
      <c r="F123" s="173" t="s">
        <v>1087</v>
      </c>
      <c r="G123" s="12"/>
      <c r="H123" s="12"/>
      <c r="I123" s="174"/>
      <c r="J123" s="175">
        <f>BK123</f>
        <v>0</v>
      </c>
      <c r="K123" s="12"/>
      <c r="L123" s="171"/>
      <c r="M123" s="176"/>
      <c r="N123" s="177"/>
      <c r="O123" s="177"/>
      <c r="P123" s="178">
        <f>P124</f>
        <v>0</v>
      </c>
      <c r="Q123" s="177"/>
      <c r="R123" s="178">
        <f>R124</f>
        <v>0</v>
      </c>
      <c r="S123" s="177"/>
      <c r="T123" s="179">
        <f>T124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2" t="s">
        <v>151</v>
      </c>
      <c r="AT123" s="180" t="s">
        <v>74</v>
      </c>
      <c r="AU123" s="180" t="s">
        <v>75</v>
      </c>
      <c r="AY123" s="172" t="s">
        <v>145</v>
      </c>
      <c r="BK123" s="181">
        <f>BK124</f>
        <v>0</v>
      </c>
    </row>
    <row r="124" s="12" customFormat="1" ht="22.8" customHeight="1">
      <c r="A124" s="12"/>
      <c r="B124" s="171"/>
      <c r="C124" s="12"/>
      <c r="D124" s="172" t="s">
        <v>74</v>
      </c>
      <c r="E124" s="182" t="s">
        <v>1088</v>
      </c>
      <c r="F124" s="182" t="s">
        <v>1089</v>
      </c>
      <c r="G124" s="12"/>
      <c r="H124" s="12"/>
      <c r="I124" s="174"/>
      <c r="J124" s="183">
        <f>BK124</f>
        <v>0</v>
      </c>
      <c r="K124" s="12"/>
      <c r="L124" s="171"/>
      <c r="M124" s="176"/>
      <c r="N124" s="177"/>
      <c r="O124" s="177"/>
      <c r="P124" s="178">
        <f>P125</f>
        <v>0</v>
      </c>
      <c r="Q124" s="177"/>
      <c r="R124" s="178">
        <f>R125</f>
        <v>0</v>
      </c>
      <c r="S124" s="177"/>
      <c r="T124" s="179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2" t="s">
        <v>151</v>
      </c>
      <c r="AT124" s="180" t="s">
        <v>74</v>
      </c>
      <c r="AU124" s="180" t="s">
        <v>82</v>
      </c>
      <c r="AY124" s="172" t="s">
        <v>145</v>
      </c>
      <c r="BK124" s="181">
        <f>BK125</f>
        <v>0</v>
      </c>
    </row>
    <row r="125" s="2" customFormat="1" ht="16.5" customHeight="1">
      <c r="A125" s="34"/>
      <c r="B125" s="184"/>
      <c r="C125" s="185" t="s">
        <v>82</v>
      </c>
      <c r="D125" s="185" t="s">
        <v>147</v>
      </c>
      <c r="E125" s="186" t="s">
        <v>1090</v>
      </c>
      <c r="F125" s="187" t="s">
        <v>102</v>
      </c>
      <c r="G125" s="188" t="s">
        <v>371</v>
      </c>
      <c r="H125" s="189">
        <v>1</v>
      </c>
      <c r="I125" s="190"/>
      <c r="J125" s="191">
        <f>ROUND(I125*H125,2)</f>
        <v>0</v>
      </c>
      <c r="K125" s="192"/>
      <c r="L125" s="35"/>
      <c r="M125" s="215" t="s">
        <v>1</v>
      </c>
      <c r="N125" s="216" t="s">
        <v>41</v>
      </c>
      <c r="O125" s="212"/>
      <c r="P125" s="213">
        <f>O125*H125</f>
        <v>0</v>
      </c>
      <c r="Q125" s="213">
        <v>0</v>
      </c>
      <c r="R125" s="213">
        <f>Q125*H125</f>
        <v>0</v>
      </c>
      <c r="S125" s="213">
        <v>0</v>
      </c>
      <c r="T125" s="214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1091</v>
      </c>
      <c r="AT125" s="197" t="s">
        <v>147</v>
      </c>
      <c r="AU125" s="197" t="s">
        <v>87</v>
      </c>
      <c r="AY125" s="15" t="s">
        <v>145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87</v>
      </c>
      <c r="BK125" s="198">
        <f>ROUND(I125*H125,2)</f>
        <v>0</v>
      </c>
      <c r="BL125" s="15" t="s">
        <v>1091</v>
      </c>
      <c r="BM125" s="197" t="s">
        <v>1092</v>
      </c>
    </row>
    <row r="126" s="2" customFormat="1" ht="6.96" customHeight="1">
      <c r="A126" s="34"/>
      <c r="B126" s="61"/>
      <c r="C126" s="62"/>
      <c r="D126" s="62"/>
      <c r="E126" s="62"/>
      <c r="F126" s="62"/>
      <c r="G126" s="62"/>
      <c r="H126" s="62"/>
      <c r="I126" s="62"/>
      <c r="J126" s="62"/>
      <c r="K126" s="62"/>
      <c r="L126" s="35"/>
      <c r="M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</sheetData>
  <autoFilter ref="C121:K125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0:H110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106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107</v>
      </c>
      <c r="L4" s="18"/>
      <c r="M4" s="129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0" t="str">
        <f>'Rekapitulácia stavby'!K6</f>
        <v>Prístavba a stavebné úpravy kravína K 174 - Partizánska Lupča</v>
      </c>
      <c r="F7" s="28"/>
      <c r="G7" s="28"/>
      <c r="H7" s="28"/>
      <c r="L7" s="18"/>
    </row>
    <row r="8" s="1" customFormat="1" ht="12" customHeight="1">
      <c r="B8" s="18"/>
      <c r="D8" s="28" t="s">
        <v>108</v>
      </c>
      <c r="L8" s="18"/>
    </row>
    <row r="9" s="2" customFormat="1" ht="16.5" customHeight="1">
      <c r="A9" s="34"/>
      <c r="B9" s="35"/>
      <c r="C9" s="34"/>
      <c r="D9" s="34"/>
      <c r="E9" s="130" t="s">
        <v>1082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110</v>
      </c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8" t="s">
        <v>1093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17</v>
      </c>
      <c r="E13" s="34"/>
      <c r="F13" s="23" t="s">
        <v>1</v>
      </c>
      <c r="G13" s="34"/>
      <c r="H13" s="34"/>
      <c r="I13" s="28" t="s">
        <v>18</v>
      </c>
      <c r="J13" s="23" t="s">
        <v>1</v>
      </c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19</v>
      </c>
      <c r="E14" s="34"/>
      <c r="F14" s="23" t="s">
        <v>20</v>
      </c>
      <c r="G14" s="34"/>
      <c r="H14" s="34"/>
      <c r="I14" s="28" t="s">
        <v>21</v>
      </c>
      <c r="J14" s="70" t="str">
        <f>'Rekapitulácia stavby'!AN8</f>
        <v>29. 4. 2022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23</v>
      </c>
      <c r="E16" s="34"/>
      <c r="F16" s="34"/>
      <c r="G16" s="34"/>
      <c r="H16" s="34"/>
      <c r="I16" s="28" t="s">
        <v>24</v>
      </c>
      <c r="J16" s="23" t="s">
        <v>1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25</v>
      </c>
      <c r="F17" s="34"/>
      <c r="G17" s="34"/>
      <c r="H17" s="34"/>
      <c r="I17" s="28" t="s">
        <v>26</v>
      </c>
      <c r="J17" s="23" t="s">
        <v>1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27</v>
      </c>
      <c r="E19" s="34"/>
      <c r="F19" s="34"/>
      <c r="G19" s="34"/>
      <c r="H19" s="34"/>
      <c r="I19" s="28" t="s">
        <v>24</v>
      </c>
      <c r="J19" s="29" t="str">
        <f>'Rekapitulácia stavby'!AN13</f>
        <v>Vyplň údaj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26</v>
      </c>
      <c r="J20" s="29" t="str">
        <f>'Rekapitulácia stavby'!AN14</f>
        <v>Vyplň údaj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29</v>
      </c>
      <c r="E22" s="34"/>
      <c r="F22" s="34"/>
      <c r="G22" s="34"/>
      <c r="H22" s="34"/>
      <c r="I22" s="28" t="s">
        <v>24</v>
      </c>
      <c r="J22" s="23" t="s">
        <v>1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">
        <v>30</v>
      </c>
      <c r="F23" s="34"/>
      <c r="G23" s="34"/>
      <c r="H23" s="34"/>
      <c r="I23" s="28" t="s">
        <v>26</v>
      </c>
      <c r="J23" s="23" t="s">
        <v>1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32</v>
      </c>
      <c r="E25" s="34"/>
      <c r="F25" s="34"/>
      <c r="G25" s="34"/>
      <c r="H25" s="34"/>
      <c r="I25" s="28" t="s">
        <v>24</v>
      </c>
      <c r="J25" s="23" t="s">
        <v>1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">
        <v>33</v>
      </c>
      <c r="F26" s="34"/>
      <c r="G26" s="34"/>
      <c r="H26" s="34"/>
      <c r="I26" s="28" t="s">
        <v>26</v>
      </c>
      <c r="J26" s="23" t="s">
        <v>1</v>
      </c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34</v>
      </c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31"/>
      <c r="B29" s="132"/>
      <c r="C29" s="131"/>
      <c r="D29" s="131"/>
      <c r="E29" s="32" t="s">
        <v>1</v>
      </c>
      <c r="F29" s="32"/>
      <c r="G29" s="32"/>
      <c r="H29" s="32"/>
      <c r="I29" s="131"/>
      <c r="J29" s="131"/>
      <c r="K29" s="131"/>
      <c r="L29" s="133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4" t="s">
        <v>35</v>
      </c>
      <c r="E32" s="34"/>
      <c r="F32" s="34"/>
      <c r="G32" s="34"/>
      <c r="H32" s="34"/>
      <c r="I32" s="34"/>
      <c r="J32" s="97">
        <f>ROUND(J122, 2)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91"/>
      <c r="E33" s="91"/>
      <c r="F33" s="91"/>
      <c r="G33" s="91"/>
      <c r="H33" s="91"/>
      <c r="I33" s="91"/>
      <c r="J33" s="91"/>
      <c r="K33" s="91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37</v>
      </c>
      <c r="G34" s="34"/>
      <c r="H34" s="34"/>
      <c r="I34" s="39" t="s">
        <v>36</v>
      </c>
      <c r="J34" s="39" t="s">
        <v>38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5" t="s">
        <v>39</v>
      </c>
      <c r="E35" s="41" t="s">
        <v>40</v>
      </c>
      <c r="F35" s="136">
        <f>ROUND((SUM(BE122:BE125)),  2)</f>
        <v>0</v>
      </c>
      <c r="G35" s="137"/>
      <c r="H35" s="137"/>
      <c r="I35" s="138">
        <v>0.20000000000000001</v>
      </c>
      <c r="J35" s="136">
        <f>ROUND(((SUM(BE122:BE125))*I35),  2)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41" t="s">
        <v>41</v>
      </c>
      <c r="F36" s="136">
        <f>ROUND((SUM(BF122:BF125)),  2)</f>
        <v>0</v>
      </c>
      <c r="G36" s="137"/>
      <c r="H36" s="137"/>
      <c r="I36" s="138">
        <v>0.20000000000000001</v>
      </c>
      <c r="J36" s="136">
        <f>ROUND(((SUM(BF122:BF125))*I36),  2)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9">
        <f>ROUND((SUM(BG122:BG125)),  2)</f>
        <v>0</v>
      </c>
      <c r="G37" s="34"/>
      <c r="H37" s="34"/>
      <c r="I37" s="140">
        <v>0.20000000000000001</v>
      </c>
      <c r="J37" s="139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43</v>
      </c>
      <c r="F38" s="139">
        <f>ROUND((SUM(BH122:BH125)),  2)</f>
        <v>0</v>
      </c>
      <c r="G38" s="34"/>
      <c r="H38" s="34"/>
      <c r="I38" s="140">
        <v>0.20000000000000001</v>
      </c>
      <c r="J38" s="139">
        <f>0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41" t="s">
        <v>44</v>
      </c>
      <c r="F39" s="136">
        <f>ROUND((SUM(BI122:BI125)),  2)</f>
        <v>0</v>
      </c>
      <c r="G39" s="137"/>
      <c r="H39" s="137"/>
      <c r="I39" s="138">
        <v>0</v>
      </c>
      <c r="J39" s="136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41"/>
      <c r="D41" s="142" t="s">
        <v>45</v>
      </c>
      <c r="E41" s="82"/>
      <c r="F41" s="82"/>
      <c r="G41" s="143" t="s">
        <v>46</v>
      </c>
      <c r="H41" s="144" t="s">
        <v>47</v>
      </c>
      <c r="I41" s="82"/>
      <c r="J41" s="145">
        <f>SUM(J32:J39)</f>
        <v>0</v>
      </c>
      <c r="K41" s="146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48</v>
      </c>
      <c r="E50" s="58"/>
      <c r="F50" s="58"/>
      <c r="G50" s="57" t="s">
        <v>49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50</v>
      </c>
      <c r="E61" s="37"/>
      <c r="F61" s="147" t="s">
        <v>51</v>
      </c>
      <c r="G61" s="59" t="s">
        <v>50</v>
      </c>
      <c r="H61" s="37"/>
      <c r="I61" s="37"/>
      <c r="J61" s="148" t="s">
        <v>51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52</v>
      </c>
      <c r="E65" s="60"/>
      <c r="F65" s="60"/>
      <c r="G65" s="57" t="s">
        <v>53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50</v>
      </c>
      <c r="E76" s="37"/>
      <c r="F76" s="147" t="s">
        <v>51</v>
      </c>
      <c r="G76" s="59" t="s">
        <v>50</v>
      </c>
      <c r="H76" s="37"/>
      <c r="I76" s="37"/>
      <c r="J76" s="148" t="s">
        <v>51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112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0" t="str">
        <f>E7</f>
        <v>Prístavba a stavebné úpravy kravína K 174 - Partizánska Lupča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108</v>
      </c>
      <c r="L86" s="18"/>
    </row>
    <row r="87" s="2" customFormat="1" ht="16.5" customHeight="1">
      <c r="A87" s="34"/>
      <c r="B87" s="35"/>
      <c r="C87" s="34"/>
      <c r="D87" s="34"/>
      <c r="E87" s="130" t="s">
        <v>1082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110</v>
      </c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8" t="str">
        <f>E11</f>
        <v>PS 01.2 - Ustajnenie dojníc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19</v>
      </c>
      <c r="D91" s="34"/>
      <c r="E91" s="34"/>
      <c r="F91" s="23" t="str">
        <f>F14</f>
        <v>Hospodársky dvor Partizánska Lupča</v>
      </c>
      <c r="G91" s="34"/>
      <c r="H91" s="34"/>
      <c r="I91" s="28" t="s">
        <v>21</v>
      </c>
      <c r="J91" s="70" t="str">
        <f>IF(J14="","",J14)</f>
        <v>29. 4. 2022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5.15" customHeight="1">
      <c r="A93" s="34"/>
      <c r="B93" s="35"/>
      <c r="C93" s="28" t="s">
        <v>23</v>
      </c>
      <c r="D93" s="34"/>
      <c r="E93" s="34"/>
      <c r="F93" s="23" t="str">
        <f>E17</f>
        <v xml:space="preserve"> </v>
      </c>
      <c r="G93" s="34"/>
      <c r="H93" s="34"/>
      <c r="I93" s="28" t="s">
        <v>29</v>
      </c>
      <c r="J93" s="32" t="str">
        <f>E23</f>
        <v>AGROKONTAKT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27</v>
      </c>
      <c r="D94" s="34"/>
      <c r="E94" s="34"/>
      <c r="F94" s="23" t="str">
        <f>IF(E20="","",E20)</f>
        <v>Vyplň údaj</v>
      </c>
      <c r="G94" s="34"/>
      <c r="H94" s="34"/>
      <c r="I94" s="28" t="s">
        <v>32</v>
      </c>
      <c r="J94" s="32" t="str">
        <f>E26</f>
        <v>Ing. Jacková</v>
      </c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49" t="s">
        <v>113</v>
      </c>
      <c r="D96" s="141"/>
      <c r="E96" s="141"/>
      <c r="F96" s="141"/>
      <c r="G96" s="141"/>
      <c r="H96" s="141"/>
      <c r="I96" s="141"/>
      <c r="J96" s="150" t="s">
        <v>114</v>
      </c>
      <c r="K96" s="141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51" t="s">
        <v>115</v>
      </c>
      <c r="D98" s="34"/>
      <c r="E98" s="34"/>
      <c r="F98" s="34"/>
      <c r="G98" s="34"/>
      <c r="H98" s="34"/>
      <c r="I98" s="34"/>
      <c r="J98" s="97">
        <f>J122</f>
        <v>0</v>
      </c>
      <c r="K98" s="3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116</v>
      </c>
    </row>
    <row r="99" s="9" customFormat="1" ht="24.96" customHeight="1">
      <c r="A99" s="9"/>
      <c r="B99" s="152"/>
      <c r="C99" s="9"/>
      <c r="D99" s="153" t="s">
        <v>1084</v>
      </c>
      <c r="E99" s="154"/>
      <c r="F99" s="154"/>
      <c r="G99" s="154"/>
      <c r="H99" s="154"/>
      <c r="I99" s="154"/>
      <c r="J99" s="155">
        <f>J123</f>
        <v>0</v>
      </c>
      <c r="K99" s="9"/>
      <c r="L99" s="152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6"/>
      <c r="C100" s="10"/>
      <c r="D100" s="157" t="s">
        <v>1085</v>
      </c>
      <c r="E100" s="158"/>
      <c r="F100" s="158"/>
      <c r="G100" s="158"/>
      <c r="H100" s="158"/>
      <c r="I100" s="158"/>
      <c r="J100" s="159">
        <f>J124</f>
        <v>0</v>
      </c>
      <c r="K100" s="10"/>
      <c r="L100" s="15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34"/>
      <c r="J101" s="34"/>
      <c r="K101" s="34"/>
      <c r="L101" s="56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61"/>
      <c r="C102" s="62"/>
      <c r="D102" s="62"/>
      <c r="E102" s="62"/>
      <c r="F102" s="62"/>
      <c r="G102" s="62"/>
      <c r="H102" s="62"/>
      <c r="I102" s="62"/>
      <c r="J102" s="62"/>
      <c r="K102" s="62"/>
      <c r="L102" s="56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63"/>
      <c r="C106" s="64"/>
      <c r="D106" s="64"/>
      <c r="E106" s="64"/>
      <c r="F106" s="64"/>
      <c r="G106" s="64"/>
      <c r="H106" s="64"/>
      <c r="I106" s="64"/>
      <c r="J106" s="64"/>
      <c r="K106" s="64"/>
      <c r="L106" s="56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131</v>
      </c>
      <c r="D107" s="34"/>
      <c r="E107" s="34"/>
      <c r="F107" s="34"/>
      <c r="G107" s="34"/>
      <c r="H107" s="34"/>
      <c r="I107" s="34"/>
      <c r="J107" s="34"/>
      <c r="K107" s="34"/>
      <c r="L107" s="56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34"/>
      <c r="J108" s="34"/>
      <c r="K108" s="34"/>
      <c r="L108" s="56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15</v>
      </c>
      <c r="D109" s="34"/>
      <c r="E109" s="34"/>
      <c r="F109" s="34"/>
      <c r="G109" s="34"/>
      <c r="H109" s="34"/>
      <c r="I109" s="34"/>
      <c r="J109" s="34"/>
      <c r="K109" s="34"/>
      <c r="L109" s="56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6.5" customHeight="1">
      <c r="A110" s="34"/>
      <c r="B110" s="35"/>
      <c r="C110" s="34"/>
      <c r="D110" s="34"/>
      <c r="E110" s="130" t="str">
        <f>E7</f>
        <v>Prístavba a stavebné úpravy kravína K 174 - Partizánska Lupča</v>
      </c>
      <c r="F110" s="28"/>
      <c r="G110" s="28"/>
      <c r="H110" s="28"/>
      <c r="I110" s="34"/>
      <c r="J110" s="34"/>
      <c r="K110" s="34"/>
      <c r="L110" s="56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1" customFormat="1" ht="12" customHeight="1">
      <c r="B111" s="18"/>
      <c r="C111" s="28" t="s">
        <v>108</v>
      </c>
      <c r="L111" s="18"/>
    </row>
    <row r="112" s="2" customFormat="1" ht="16.5" customHeight="1">
      <c r="A112" s="34"/>
      <c r="B112" s="35"/>
      <c r="C112" s="34"/>
      <c r="D112" s="34"/>
      <c r="E112" s="130" t="s">
        <v>1082</v>
      </c>
      <c r="F112" s="34"/>
      <c r="G112" s="34"/>
      <c r="H112" s="34"/>
      <c r="I112" s="34"/>
      <c r="J112" s="34"/>
      <c r="K112" s="34"/>
      <c r="L112" s="56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2" customHeight="1">
      <c r="A113" s="34"/>
      <c r="B113" s="35"/>
      <c r="C113" s="28" t="s">
        <v>110</v>
      </c>
      <c r="D113" s="34"/>
      <c r="E113" s="34"/>
      <c r="F113" s="34"/>
      <c r="G113" s="34"/>
      <c r="H113" s="34"/>
      <c r="I113" s="34"/>
      <c r="J113" s="34"/>
      <c r="K113" s="3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6.5" customHeight="1">
      <c r="A114" s="34"/>
      <c r="B114" s="35"/>
      <c r="C114" s="34"/>
      <c r="D114" s="34"/>
      <c r="E114" s="68" t="str">
        <f>E11</f>
        <v>PS 01.2 - Ustajnenie dojníc</v>
      </c>
      <c r="F114" s="34"/>
      <c r="G114" s="34"/>
      <c r="H114" s="34"/>
      <c r="I114" s="34"/>
      <c r="J114" s="34"/>
      <c r="K114" s="34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34"/>
      <c r="J115" s="34"/>
      <c r="K115" s="34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2" customHeight="1">
      <c r="A116" s="34"/>
      <c r="B116" s="35"/>
      <c r="C116" s="28" t="s">
        <v>19</v>
      </c>
      <c r="D116" s="34"/>
      <c r="E116" s="34"/>
      <c r="F116" s="23" t="str">
        <f>F14</f>
        <v>Hospodársky dvor Partizánska Lupča</v>
      </c>
      <c r="G116" s="34"/>
      <c r="H116" s="34"/>
      <c r="I116" s="28" t="s">
        <v>21</v>
      </c>
      <c r="J116" s="70" t="str">
        <f>IF(J14="","",J14)</f>
        <v>29. 4. 2022</v>
      </c>
      <c r="K116" s="34"/>
      <c r="L116" s="56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6.96" customHeight="1">
      <c r="A117" s="34"/>
      <c r="B117" s="35"/>
      <c r="C117" s="34"/>
      <c r="D117" s="34"/>
      <c r="E117" s="34"/>
      <c r="F117" s="34"/>
      <c r="G117" s="34"/>
      <c r="H117" s="34"/>
      <c r="I117" s="34"/>
      <c r="J117" s="34"/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23</v>
      </c>
      <c r="D118" s="34"/>
      <c r="E118" s="34"/>
      <c r="F118" s="23" t="str">
        <f>E17</f>
        <v xml:space="preserve"> </v>
      </c>
      <c r="G118" s="34"/>
      <c r="H118" s="34"/>
      <c r="I118" s="28" t="s">
        <v>29</v>
      </c>
      <c r="J118" s="32" t="str">
        <f>E23</f>
        <v>AGROKONTAKT</v>
      </c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27</v>
      </c>
      <c r="D119" s="34"/>
      <c r="E119" s="34"/>
      <c r="F119" s="23" t="str">
        <f>IF(E20="","",E20)</f>
        <v>Vyplň údaj</v>
      </c>
      <c r="G119" s="34"/>
      <c r="H119" s="34"/>
      <c r="I119" s="28" t="s">
        <v>32</v>
      </c>
      <c r="J119" s="32" t="str">
        <f>E26</f>
        <v>Ing. Jacková</v>
      </c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0.32" customHeight="1">
      <c r="A120" s="34"/>
      <c r="B120" s="35"/>
      <c r="C120" s="34"/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11" customFormat="1" ht="29.28" customHeight="1">
      <c r="A121" s="160"/>
      <c r="B121" s="161"/>
      <c r="C121" s="162" t="s">
        <v>132</v>
      </c>
      <c r="D121" s="163" t="s">
        <v>60</v>
      </c>
      <c r="E121" s="163" t="s">
        <v>56</v>
      </c>
      <c r="F121" s="163" t="s">
        <v>57</v>
      </c>
      <c r="G121" s="163" t="s">
        <v>133</v>
      </c>
      <c r="H121" s="163" t="s">
        <v>134</v>
      </c>
      <c r="I121" s="163" t="s">
        <v>135</v>
      </c>
      <c r="J121" s="164" t="s">
        <v>114</v>
      </c>
      <c r="K121" s="165" t="s">
        <v>136</v>
      </c>
      <c r="L121" s="166"/>
      <c r="M121" s="87" t="s">
        <v>1</v>
      </c>
      <c r="N121" s="88" t="s">
        <v>39</v>
      </c>
      <c r="O121" s="88" t="s">
        <v>137</v>
      </c>
      <c r="P121" s="88" t="s">
        <v>138</v>
      </c>
      <c r="Q121" s="88" t="s">
        <v>139</v>
      </c>
      <c r="R121" s="88" t="s">
        <v>140</v>
      </c>
      <c r="S121" s="88" t="s">
        <v>141</v>
      </c>
      <c r="T121" s="89" t="s">
        <v>142</v>
      </c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0"/>
      <c r="AE121" s="160"/>
    </row>
    <row r="122" s="2" customFormat="1" ht="22.8" customHeight="1">
      <c r="A122" s="34"/>
      <c r="B122" s="35"/>
      <c r="C122" s="94" t="s">
        <v>115</v>
      </c>
      <c r="D122" s="34"/>
      <c r="E122" s="34"/>
      <c r="F122" s="34"/>
      <c r="G122" s="34"/>
      <c r="H122" s="34"/>
      <c r="I122" s="34"/>
      <c r="J122" s="167">
        <f>BK122</f>
        <v>0</v>
      </c>
      <c r="K122" s="34"/>
      <c r="L122" s="35"/>
      <c r="M122" s="90"/>
      <c r="N122" s="74"/>
      <c r="O122" s="91"/>
      <c r="P122" s="168">
        <f>P123</f>
        <v>0</v>
      </c>
      <c r="Q122" s="91"/>
      <c r="R122" s="168">
        <f>R123</f>
        <v>0</v>
      </c>
      <c r="S122" s="91"/>
      <c r="T122" s="169">
        <f>T123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5" t="s">
        <v>74</v>
      </c>
      <c r="AU122" s="15" t="s">
        <v>116</v>
      </c>
      <c r="BK122" s="170">
        <f>BK123</f>
        <v>0</v>
      </c>
    </row>
    <row r="123" s="12" customFormat="1" ht="25.92" customHeight="1">
      <c r="A123" s="12"/>
      <c r="B123" s="171"/>
      <c r="C123" s="12"/>
      <c r="D123" s="172" t="s">
        <v>74</v>
      </c>
      <c r="E123" s="173" t="s">
        <v>1086</v>
      </c>
      <c r="F123" s="173" t="s">
        <v>1087</v>
      </c>
      <c r="G123" s="12"/>
      <c r="H123" s="12"/>
      <c r="I123" s="174"/>
      <c r="J123" s="175">
        <f>BK123</f>
        <v>0</v>
      </c>
      <c r="K123" s="12"/>
      <c r="L123" s="171"/>
      <c r="M123" s="176"/>
      <c r="N123" s="177"/>
      <c r="O123" s="177"/>
      <c r="P123" s="178">
        <f>P124</f>
        <v>0</v>
      </c>
      <c r="Q123" s="177"/>
      <c r="R123" s="178">
        <f>R124</f>
        <v>0</v>
      </c>
      <c r="S123" s="177"/>
      <c r="T123" s="179">
        <f>T124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2" t="s">
        <v>151</v>
      </c>
      <c r="AT123" s="180" t="s">
        <v>74</v>
      </c>
      <c r="AU123" s="180" t="s">
        <v>75</v>
      </c>
      <c r="AY123" s="172" t="s">
        <v>145</v>
      </c>
      <c r="BK123" s="181">
        <f>BK124</f>
        <v>0</v>
      </c>
    </row>
    <row r="124" s="12" customFormat="1" ht="22.8" customHeight="1">
      <c r="A124" s="12"/>
      <c r="B124" s="171"/>
      <c r="C124" s="12"/>
      <c r="D124" s="172" t="s">
        <v>74</v>
      </c>
      <c r="E124" s="182" t="s">
        <v>1088</v>
      </c>
      <c r="F124" s="182" t="s">
        <v>1089</v>
      </c>
      <c r="G124" s="12"/>
      <c r="H124" s="12"/>
      <c r="I124" s="174"/>
      <c r="J124" s="183">
        <f>BK124</f>
        <v>0</v>
      </c>
      <c r="K124" s="12"/>
      <c r="L124" s="171"/>
      <c r="M124" s="176"/>
      <c r="N124" s="177"/>
      <c r="O124" s="177"/>
      <c r="P124" s="178">
        <f>P125</f>
        <v>0</v>
      </c>
      <c r="Q124" s="177"/>
      <c r="R124" s="178">
        <f>R125</f>
        <v>0</v>
      </c>
      <c r="S124" s="177"/>
      <c r="T124" s="179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2" t="s">
        <v>151</v>
      </c>
      <c r="AT124" s="180" t="s">
        <v>74</v>
      </c>
      <c r="AU124" s="180" t="s">
        <v>82</v>
      </c>
      <c r="AY124" s="172" t="s">
        <v>145</v>
      </c>
      <c r="BK124" s="181">
        <f>BK125</f>
        <v>0</v>
      </c>
    </row>
    <row r="125" s="2" customFormat="1" ht="16.5" customHeight="1">
      <c r="A125" s="34"/>
      <c r="B125" s="184"/>
      <c r="C125" s="185" t="s">
        <v>82</v>
      </c>
      <c r="D125" s="185" t="s">
        <v>147</v>
      </c>
      <c r="E125" s="186" t="s">
        <v>1094</v>
      </c>
      <c r="F125" s="187" t="s">
        <v>105</v>
      </c>
      <c r="G125" s="188" t="s">
        <v>371</v>
      </c>
      <c r="H125" s="189">
        <v>1</v>
      </c>
      <c r="I125" s="190"/>
      <c r="J125" s="191">
        <f>ROUND(I125*H125,2)</f>
        <v>0</v>
      </c>
      <c r="K125" s="192"/>
      <c r="L125" s="35"/>
      <c r="M125" s="215" t="s">
        <v>1</v>
      </c>
      <c r="N125" s="216" t="s">
        <v>41</v>
      </c>
      <c r="O125" s="212"/>
      <c r="P125" s="213">
        <f>O125*H125</f>
        <v>0</v>
      </c>
      <c r="Q125" s="213">
        <v>0</v>
      </c>
      <c r="R125" s="213">
        <f>Q125*H125</f>
        <v>0</v>
      </c>
      <c r="S125" s="213">
        <v>0</v>
      </c>
      <c r="T125" s="214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1091</v>
      </c>
      <c r="AT125" s="197" t="s">
        <v>147</v>
      </c>
      <c r="AU125" s="197" t="s">
        <v>87</v>
      </c>
      <c r="AY125" s="15" t="s">
        <v>145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87</v>
      </c>
      <c r="BK125" s="198">
        <f>ROUND(I125*H125,2)</f>
        <v>0</v>
      </c>
      <c r="BL125" s="15" t="s">
        <v>1091</v>
      </c>
      <c r="BM125" s="197" t="s">
        <v>1095</v>
      </c>
    </row>
    <row r="126" s="2" customFormat="1" ht="6.96" customHeight="1">
      <c r="A126" s="34"/>
      <c r="B126" s="61"/>
      <c r="C126" s="62"/>
      <c r="D126" s="62"/>
      <c r="E126" s="62"/>
      <c r="F126" s="62"/>
      <c r="G126" s="62"/>
      <c r="H126" s="62"/>
      <c r="I126" s="62"/>
      <c r="J126" s="62"/>
      <c r="K126" s="62"/>
      <c r="L126" s="35"/>
      <c r="M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</sheetData>
  <autoFilter ref="C121:K125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0:H110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DESKTOP-0HTLVA6\PC</dc:creator>
  <cp:lastModifiedBy>DESKTOP-0HTLVA6\PC</cp:lastModifiedBy>
  <dcterms:created xsi:type="dcterms:W3CDTF">2023-12-19T14:19:08Z</dcterms:created>
  <dcterms:modified xsi:type="dcterms:W3CDTF">2023-12-19T14:19:14Z</dcterms:modified>
</cp:coreProperties>
</file>