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M:\rozne\"/>
    </mc:Choice>
  </mc:AlternateContent>
  <bookViews>
    <workbookView xWindow="0" yWindow="0" windowWidth="0" windowHeight="0"/>
  </bookViews>
  <sheets>
    <sheet name="Rekapitulácia stavby" sheetId="1" r:id="rId1"/>
    <sheet name="SO 01 - Most ev.č. 526-04..." sheetId="2" r:id="rId2"/>
    <sheet name="SO 02 - Preložka káblov S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'SO 01 - Most ev.č. 526-04...'!$C$130:$K$563</definedName>
    <definedName name="_xlnm.Print_Area" localSheetId="1">'SO 01 - Most ev.č. 526-04...'!$C$4:$J$76,'SO 01 - Most ev.č. 526-04...'!$C$82:$J$112,'SO 01 - Most ev.č. 526-04...'!$C$118:$J$563</definedName>
    <definedName name="_xlnm.Print_Titles" localSheetId="1">'SO 01 - Most ev.č. 526-04...'!$130:$130</definedName>
    <definedName name="_xlnm._FilterDatabase" localSheetId="2" hidden="1">'SO 02 - Preložka káblov S...'!$C$117:$K$210</definedName>
    <definedName name="_xlnm.Print_Area" localSheetId="2">'SO 02 - Preložka káblov S...'!$C$4:$J$76,'SO 02 - Preložka káblov S...'!$C$82:$J$99,'SO 02 - Preložka káblov S...'!$C$105:$J$210</definedName>
    <definedName name="_xlnm.Print_Titles" localSheetId="2">'SO 02 - Preložka káblov S...'!$117:$117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09"/>
  <c r="BH209"/>
  <c r="BG209"/>
  <c r="BE209"/>
  <c r="T209"/>
  <c r="R209"/>
  <c r="P209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BI128"/>
  <c r="BH128"/>
  <c r="BG128"/>
  <c r="BE128"/>
  <c r="T128"/>
  <c r="R128"/>
  <c r="P128"/>
  <c r="BI126"/>
  <c r="BH126"/>
  <c r="BG126"/>
  <c r="BE126"/>
  <c r="T126"/>
  <c r="R126"/>
  <c r="P126"/>
  <c r="BI124"/>
  <c r="BH124"/>
  <c r="BG124"/>
  <c r="BE124"/>
  <c r="T124"/>
  <c r="R124"/>
  <c r="P124"/>
  <c r="BI122"/>
  <c r="BH122"/>
  <c r="BG122"/>
  <c r="BE122"/>
  <c r="T122"/>
  <c r="R122"/>
  <c r="P122"/>
  <c r="BI120"/>
  <c r="BH120"/>
  <c r="BG120"/>
  <c r="BE120"/>
  <c r="T120"/>
  <c r="R120"/>
  <c r="P120"/>
  <c r="J115"/>
  <c r="J114"/>
  <c r="F114"/>
  <c r="F112"/>
  <c r="E110"/>
  <c r="J92"/>
  <c r="J91"/>
  <c r="F91"/>
  <c r="F89"/>
  <c r="E87"/>
  <c r="J18"/>
  <c r="E18"/>
  <c r="F92"/>
  <c r="J17"/>
  <c r="J12"/>
  <c r="J112"/>
  <c r="E7"/>
  <c r="E85"/>
  <c i="2" r="J37"/>
  <c r="J36"/>
  <c i="1" r="AY95"/>
  <c i="2" r="J35"/>
  <c i="1" r="AX95"/>
  <c i="2" r="BI561"/>
  <c r="BH561"/>
  <c r="BG561"/>
  <c r="BE561"/>
  <c r="T561"/>
  <c r="R561"/>
  <c r="P561"/>
  <c r="BI559"/>
  <c r="BH559"/>
  <c r="BG559"/>
  <c r="BE559"/>
  <c r="T559"/>
  <c r="R559"/>
  <c r="P559"/>
  <c r="BI557"/>
  <c r="BH557"/>
  <c r="BG557"/>
  <c r="BE557"/>
  <c r="T557"/>
  <c r="R557"/>
  <c r="P557"/>
  <c r="BI555"/>
  <c r="BH555"/>
  <c r="BG555"/>
  <c r="BE555"/>
  <c r="T555"/>
  <c r="R555"/>
  <c r="P555"/>
  <c r="BI548"/>
  <c r="BH548"/>
  <c r="BG548"/>
  <c r="BE548"/>
  <c r="T548"/>
  <c r="R548"/>
  <c r="P548"/>
  <c r="BI545"/>
  <c r="BH545"/>
  <c r="BG545"/>
  <c r="BE545"/>
  <c r="T545"/>
  <c r="R545"/>
  <c r="P545"/>
  <c r="BI542"/>
  <c r="BH542"/>
  <c r="BG542"/>
  <c r="BE542"/>
  <c r="T542"/>
  <c r="R542"/>
  <c r="P542"/>
  <c r="BI538"/>
  <c r="BH538"/>
  <c r="BG538"/>
  <c r="BE538"/>
  <c r="T538"/>
  <c r="R538"/>
  <c r="P538"/>
  <c r="BI535"/>
  <c r="BH535"/>
  <c r="BG535"/>
  <c r="BE535"/>
  <c r="T535"/>
  <c r="R535"/>
  <c r="P535"/>
  <c r="BI532"/>
  <c r="BH532"/>
  <c r="BG532"/>
  <c r="BE532"/>
  <c r="T532"/>
  <c r="R532"/>
  <c r="P532"/>
  <c r="BI529"/>
  <c r="BH529"/>
  <c r="BG529"/>
  <c r="BE529"/>
  <c r="T529"/>
  <c r="R529"/>
  <c r="P529"/>
  <c r="BI526"/>
  <c r="BH526"/>
  <c r="BG526"/>
  <c r="BE526"/>
  <c r="T526"/>
  <c r="R526"/>
  <c r="P526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2"/>
  <c r="BH512"/>
  <c r="BG512"/>
  <c r="BE512"/>
  <c r="T512"/>
  <c r="R512"/>
  <c r="P512"/>
  <c r="BI509"/>
  <c r="BH509"/>
  <c r="BG509"/>
  <c r="BE509"/>
  <c r="T509"/>
  <c r="R509"/>
  <c r="P509"/>
  <c r="BI504"/>
  <c r="BH504"/>
  <c r="BG504"/>
  <c r="BE504"/>
  <c r="T504"/>
  <c r="R504"/>
  <c r="P504"/>
  <c r="BI501"/>
  <c r="BH501"/>
  <c r="BG501"/>
  <c r="BE501"/>
  <c r="T501"/>
  <c r="R501"/>
  <c r="P501"/>
  <c r="BI498"/>
  <c r="BH498"/>
  <c r="BG498"/>
  <c r="BE498"/>
  <c r="T498"/>
  <c r="R498"/>
  <c r="P498"/>
  <c r="BI495"/>
  <c r="BH495"/>
  <c r="BG495"/>
  <c r="BE495"/>
  <c r="T495"/>
  <c r="R495"/>
  <c r="P495"/>
  <c r="BI492"/>
  <c r="BH492"/>
  <c r="BG492"/>
  <c r="BE492"/>
  <c r="T492"/>
  <c r="R492"/>
  <c r="P492"/>
  <c r="BI488"/>
  <c r="BH488"/>
  <c r="BG488"/>
  <c r="BE488"/>
  <c r="T488"/>
  <c r="T487"/>
  <c r="R488"/>
  <c r="R487"/>
  <c r="P488"/>
  <c r="P487"/>
  <c r="BI485"/>
  <c r="BH485"/>
  <c r="BG485"/>
  <c r="BE485"/>
  <c r="T485"/>
  <c r="R485"/>
  <c r="P485"/>
  <c r="BI483"/>
  <c r="BH483"/>
  <c r="BG483"/>
  <c r="BE483"/>
  <c r="T483"/>
  <c r="R483"/>
  <c r="P483"/>
  <c r="BI480"/>
  <c r="BH480"/>
  <c r="BG480"/>
  <c r="BE480"/>
  <c r="T480"/>
  <c r="R480"/>
  <c r="P480"/>
  <c r="BI478"/>
  <c r="BH478"/>
  <c r="BG478"/>
  <c r="BE478"/>
  <c r="T478"/>
  <c r="R478"/>
  <c r="P478"/>
  <c r="BI475"/>
  <c r="BH475"/>
  <c r="BG475"/>
  <c r="BE475"/>
  <c r="T475"/>
  <c r="R475"/>
  <c r="P475"/>
  <c r="BI472"/>
  <c r="BH472"/>
  <c r="BG472"/>
  <c r="BE472"/>
  <c r="T472"/>
  <c r="R472"/>
  <c r="P472"/>
  <c r="BI469"/>
  <c r="BH469"/>
  <c r="BG469"/>
  <c r="BE469"/>
  <c r="T469"/>
  <c r="R469"/>
  <c r="P469"/>
  <c r="BI464"/>
  <c r="BH464"/>
  <c r="BG464"/>
  <c r="BE464"/>
  <c r="T464"/>
  <c r="R464"/>
  <c r="P464"/>
  <c r="BI459"/>
  <c r="BH459"/>
  <c r="BG459"/>
  <c r="BE459"/>
  <c r="T459"/>
  <c r="R459"/>
  <c r="P459"/>
  <c r="BI456"/>
  <c r="BH456"/>
  <c r="BG456"/>
  <c r="BE456"/>
  <c r="T456"/>
  <c r="R456"/>
  <c r="P456"/>
  <c r="BI453"/>
  <c r="BH453"/>
  <c r="BG453"/>
  <c r="BE453"/>
  <c r="T453"/>
  <c r="R453"/>
  <c r="P453"/>
  <c r="BI450"/>
  <c r="BH450"/>
  <c r="BG450"/>
  <c r="BE450"/>
  <c r="T450"/>
  <c r="R450"/>
  <c r="P450"/>
  <c r="BI443"/>
  <c r="BH443"/>
  <c r="BG443"/>
  <c r="BE443"/>
  <c r="T443"/>
  <c r="R443"/>
  <c r="P443"/>
  <c r="BI439"/>
  <c r="BH439"/>
  <c r="BG439"/>
  <c r="BE439"/>
  <c r="T439"/>
  <c r="R439"/>
  <c r="P439"/>
  <c r="BI435"/>
  <c r="BH435"/>
  <c r="BG435"/>
  <c r="BE435"/>
  <c r="T435"/>
  <c r="R435"/>
  <c r="P435"/>
  <c r="BI432"/>
  <c r="BH432"/>
  <c r="BG432"/>
  <c r="BE432"/>
  <c r="T432"/>
  <c r="R432"/>
  <c r="P432"/>
  <c r="BI430"/>
  <c r="BH430"/>
  <c r="BG430"/>
  <c r="BE430"/>
  <c r="T430"/>
  <c r="R430"/>
  <c r="P430"/>
  <c r="BI428"/>
  <c r="BH428"/>
  <c r="BG428"/>
  <c r="BE428"/>
  <c r="T428"/>
  <c r="R428"/>
  <c r="P428"/>
  <c r="BI426"/>
  <c r="BH426"/>
  <c r="BG426"/>
  <c r="BE426"/>
  <c r="T426"/>
  <c r="R426"/>
  <c r="P426"/>
  <c r="BI424"/>
  <c r="BH424"/>
  <c r="BG424"/>
  <c r="BE424"/>
  <c r="T424"/>
  <c r="R424"/>
  <c r="P424"/>
  <c r="BI421"/>
  <c r="BH421"/>
  <c r="BG421"/>
  <c r="BE421"/>
  <c r="T421"/>
  <c r="R421"/>
  <c r="P421"/>
  <c r="BI413"/>
  <c r="BH413"/>
  <c r="BG413"/>
  <c r="BE413"/>
  <c r="T413"/>
  <c r="R413"/>
  <c r="P413"/>
  <c r="BI410"/>
  <c r="BH410"/>
  <c r="BG410"/>
  <c r="BE410"/>
  <c r="T410"/>
  <c r="R410"/>
  <c r="P410"/>
  <c r="BI405"/>
  <c r="BH405"/>
  <c r="BG405"/>
  <c r="BE405"/>
  <c r="T405"/>
  <c r="R405"/>
  <c r="P405"/>
  <c r="BI402"/>
  <c r="BH402"/>
  <c r="BG402"/>
  <c r="BE402"/>
  <c r="T402"/>
  <c r="R402"/>
  <c r="P402"/>
  <c r="BI400"/>
  <c r="BH400"/>
  <c r="BG400"/>
  <c r="BE400"/>
  <c r="T400"/>
  <c r="R400"/>
  <c r="P400"/>
  <c r="BI398"/>
  <c r="BH398"/>
  <c r="BG398"/>
  <c r="BE398"/>
  <c r="T398"/>
  <c r="R398"/>
  <c r="P398"/>
  <c r="BI396"/>
  <c r="BH396"/>
  <c r="BG396"/>
  <c r="BE396"/>
  <c r="T396"/>
  <c r="R396"/>
  <c r="P396"/>
  <c r="BI394"/>
  <c r="BH394"/>
  <c r="BG394"/>
  <c r="BE394"/>
  <c r="T394"/>
  <c r="R394"/>
  <c r="P394"/>
  <c r="BI392"/>
  <c r="BH392"/>
  <c r="BG392"/>
  <c r="BE392"/>
  <c r="T392"/>
  <c r="R392"/>
  <c r="P392"/>
  <c r="BI390"/>
  <c r="BH390"/>
  <c r="BG390"/>
  <c r="BE390"/>
  <c r="T390"/>
  <c r="R390"/>
  <c r="P390"/>
  <c r="BI388"/>
  <c r="BH388"/>
  <c r="BG388"/>
  <c r="BE388"/>
  <c r="T388"/>
  <c r="R388"/>
  <c r="P388"/>
  <c r="BI386"/>
  <c r="BH386"/>
  <c r="BG386"/>
  <c r="BE386"/>
  <c r="T386"/>
  <c r="R386"/>
  <c r="P386"/>
  <c r="BI380"/>
  <c r="BH380"/>
  <c r="BG380"/>
  <c r="BE380"/>
  <c r="T380"/>
  <c r="R380"/>
  <c r="P380"/>
  <c r="BI377"/>
  <c r="BH377"/>
  <c r="BG377"/>
  <c r="BE377"/>
  <c r="T377"/>
  <c r="R377"/>
  <c r="P377"/>
  <c r="BI375"/>
  <c r="BH375"/>
  <c r="BG375"/>
  <c r="BE375"/>
  <c r="T375"/>
  <c r="R375"/>
  <c r="P375"/>
  <c r="BI373"/>
  <c r="BH373"/>
  <c r="BG373"/>
  <c r="BE373"/>
  <c r="T373"/>
  <c r="R373"/>
  <c r="P373"/>
  <c r="BI370"/>
  <c r="BH370"/>
  <c r="BG370"/>
  <c r="BE370"/>
  <c r="T370"/>
  <c r="R370"/>
  <c r="P370"/>
  <c r="BI367"/>
  <c r="BH367"/>
  <c r="BG367"/>
  <c r="BE367"/>
  <c r="T367"/>
  <c r="R367"/>
  <c r="P367"/>
  <c r="BI364"/>
  <c r="BH364"/>
  <c r="BG364"/>
  <c r="BE364"/>
  <c r="T364"/>
  <c r="R364"/>
  <c r="P364"/>
  <c r="BI360"/>
  <c r="BH360"/>
  <c r="BG360"/>
  <c r="BE360"/>
  <c r="T360"/>
  <c r="T359"/>
  <c r="R360"/>
  <c r="R359"/>
  <c r="P360"/>
  <c r="P359"/>
  <c r="BI352"/>
  <c r="BH352"/>
  <c r="BG352"/>
  <c r="BE352"/>
  <c r="T352"/>
  <c r="R352"/>
  <c r="P352"/>
  <c r="BI349"/>
  <c r="BH349"/>
  <c r="BG349"/>
  <c r="BE349"/>
  <c r="T349"/>
  <c r="R349"/>
  <c r="P349"/>
  <c r="BI346"/>
  <c r="BH346"/>
  <c r="BG346"/>
  <c r="BE346"/>
  <c r="T346"/>
  <c r="R346"/>
  <c r="P346"/>
  <c r="BI343"/>
  <c r="BH343"/>
  <c r="BG343"/>
  <c r="BE343"/>
  <c r="T343"/>
  <c r="R343"/>
  <c r="P343"/>
  <c r="BI338"/>
  <c r="BH338"/>
  <c r="BG338"/>
  <c r="BE338"/>
  <c r="T338"/>
  <c r="R338"/>
  <c r="P338"/>
  <c r="BI332"/>
  <c r="BH332"/>
  <c r="BG332"/>
  <c r="BE332"/>
  <c r="T332"/>
  <c r="R332"/>
  <c r="P332"/>
  <c r="BI330"/>
  <c r="BH330"/>
  <c r="BG330"/>
  <c r="BE330"/>
  <c r="T330"/>
  <c r="R330"/>
  <c r="P330"/>
  <c r="BI327"/>
  <c r="BH327"/>
  <c r="BG327"/>
  <c r="BE327"/>
  <c r="T327"/>
  <c r="R327"/>
  <c r="P327"/>
  <c r="BI324"/>
  <c r="BH324"/>
  <c r="BG324"/>
  <c r="BE324"/>
  <c r="T324"/>
  <c r="R324"/>
  <c r="P324"/>
  <c r="BI321"/>
  <c r="BH321"/>
  <c r="BG321"/>
  <c r="BE321"/>
  <c r="T321"/>
  <c r="R321"/>
  <c r="P321"/>
  <c r="BI318"/>
  <c r="BH318"/>
  <c r="BG318"/>
  <c r="BE318"/>
  <c r="T318"/>
  <c r="R318"/>
  <c r="P318"/>
  <c r="BI315"/>
  <c r="BH315"/>
  <c r="BG315"/>
  <c r="BE315"/>
  <c r="T315"/>
  <c r="R315"/>
  <c r="P315"/>
  <c r="BI311"/>
  <c r="BH311"/>
  <c r="BG311"/>
  <c r="BE311"/>
  <c r="T311"/>
  <c r="R311"/>
  <c r="P311"/>
  <c r="BI308"/>
  <c r="BH308"/>
  <c r="BG308"/>
  <c r="BE308"/>
  <c r="T308"/>
  <c r="R308"/>
  <c r="P308"/>
  <c r="BI306"/>
  <c r="BH306"/>
  <c r="BG306"/>
  <c r="BE306"/>
  <c r="T306"/>
  <c r="R306"/>
  <c r="P306"/>
  <c r="BI303"/>
  <c r="BH303"/>
  <c r="BG303"/>
  <c r="BE303"/>
  <c r="T303"/>
  <c r="R303"/>
  <c r="P303"/>
  <c r="BI300"/>
  <c r="BH300"/>
  <c r="BG300"/>
  <c r="BE300"/>
  <c r="T300"/>
  <c r="R300"/>
  <c r="P300"/>
  <c r="BI298"/>
  <c r="BH298"/>
  <c r="BG298"/>
  <c r="BE298"/>
  <c r="T298"/>
  <c r="R298"/>
  <c r="P298"/>
  <c r="BI296"/>
  <c r="BH296"/>
  <c r="BG296"/>
  <c r="BE296"/>
  <c r="T296"/>
  <c r="R296"/>
  <c r="P296"/>
  <c r="BI291"/>
  <c r="BH291"/>
  <c r="BG291"/>
  <c r="BE291"/>
  <c r="T291"/>
  <c r="R291"/>
  <c r="P291"/>
  <c r="BI289"/>
  <c r="BH289"/>
  <c r="BG289"/>
  <c r="BE289"/>
  <c r="T289"/>
  <c r="R289"/>
  <c r="P289"/>
  <c r="BI287"/>
  <c r="BH287"/>
  <c r="BG287"/>
  <c r="BE287"/>
  <c r="T287"/>
  <c r="R287"/>
  <c r="P287"/>
  <c r="BI280"/>
  <c r="BH280"/>
  <c r="BG280"/>
  <c r="BE280"/>
  <c r="T280"/>
  <c r="R280"/>
  <c r="P280"/>
  <c r="BI276"/>
  <c r="BH276"/>
  <c r="BG276"/>
  <c r="BE276"/>
  <c r="T276"/>
  <c r="R276"/>
  <c r="P276"/>
  <c r="BI274"/>
  <c r="BH274"/>
  <c r="BG274"/>
  <c r="BE274"/>
  <c r="T274"/>
  <c r="R274"/>
  <c r="P274"/>
  <c r="BI272"/>
  <c r="BH272"/>
  <c r="BG272"/>
  <c r="BE272"/>
  <c r="T272"/>
  <c r="R272"/>
  <c r="P272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4"/>
  <c r="BH254"/>
  <c r="BG254"/>
  <c r="BE254"/>
  <c r="T254"/>
  <c r="R254"/>
  <c r="P254"/>
  <c r="BI249"/>
  <c r="BH249"/>
  <c r="BG249"/>
  <c r="BE249"/>
  <c r="T249"/>
  <c r="R249"/>
  <c r="P249"/>
  <c r="BI244"/>
  <c r="BH244"/>
  <c r="BG244"/>
  <c r="BE244"/>
  <c r="T244"/>
  <c r="R244"/>
  <c r="P244"/>
  <c r="BI239"/>
  <c r="BH239"/>
  <c r="BG239"/>
  <c r="BE239"/>
  <c r="T239"/>
  <c r="R239"/>
  <c r="P239"/>
  <c r="BI237"/>
  <c r="BH237"/>
  <c r="BG237"/>
  <c r="BE237"/>
  <c r="T237"/>
  <c r="R237"/>
  <c r="P237"/>
  <c r="BI235"/>
  <c r="BH235"/>
  <c r="BG235"/>
  <c r="BE235"/>
  <c r="T235"/>
  <c r="R235"/>
  <c r="P235"/>
  <c r="BI233"/>
  <c r="BH233"/>
  <c r="BG233"/>
  <c r="BE233"/>
  <c r="T233"/>
  <c r="R233"/>
  <c r="P233"/>
  <c r="BI231"/>
  <c r="BH231"/>
  <c r="BG231"/>
  <c r="BE231"/>
  <c r="T231"/>
  <c r="R231"/>
  <c r="P231"/>
  <c r="BI229"/>
  <c r="BH229"/>
  <c r="BG229"/>
  <c r="BE229"/>
  <c r="T229"/>
  <c r="R229"/>
  <c r="P229"/>
  <c r="BI227"/>
  <c r="BH227"/>
  <c r="BG227"/>
  <c r="BE227"/>
  <c r="T227"/>
  <c r="R227"/>
  <c r="P227"/>
  <c r="BI224"/>
  <c r="BH224"/>
  <c r="BG224"/>
  <c r="BE224"/>
  <c r="T224"/>
  <c r="R224"/>
  <c r="P224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09"/>
  <c r="BH209"/>
  <c r="BG209"/>
  <c r="BE209"/>
  <c r="T209"/>
  <c r="R209"/>
  <c r="P209"/>
  <c r="BI206"/>
  <c r="BH206"/>
  <c r="BG206"/>
  <c r="BE206"/>
  <c r="T206"/>
  <c r="R206"/>
  <c r="P206"/>
  <c r="BI203"/>
  <c r="BH203"/>
  <c r="BG203"/>
  <c r="BE203"/>
  <c r="T203"/>
  <c r="R203"/>
  <c r="P203"/>
  <c r="BI200"/>
  <c r="BH200"/>
  <c r="BG200"/>
  <c r="BE200"/>
  <c r="T200"/>
  <c r="R200"/>
  <c r="P200"/>
  <c r="BI198"/>
  <c r="BH198"/>
  <c r="BG198"/>
  <c r="BE198"/>
  <c r="T198"/>
  <c r="R198"/>
  <c r="P198"/>
  <c r="BI196"/>
  <c r="BH196"/>
  <c r="BG196"/>
  <c r="BE196"/>
  <c r="T196"/>
  <c r="R196"/>
  <c r="P196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2"/>
  <c r="BH162"/>
  <c r="BG162"/>
  <c r="BE162"/>
  <c r="T162"/>
  <c r="R162"/>
  <c r="P162"/>
  <c r="BI159"/>
  <c r="BH159"/>
  <c r="BG159"/>
  <c r="BE159"/>
  <c r="T159"/>
  <c r="R159"/>
  <c r="P159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J128"/>
  <c r="J127"/>
  <c r="F127"/>
  <c r="F125"/>
  <c r="E123"/>
  <c r="J92"/>
  <c r="J91"/>
  <c r="F91"/>
  <c r="F89"/>
  <c r="E87"/>
  <c r="J18"/>
  <c r="E18"/>
  <c r="F128"/>
  <c r="J17"/>
  <c r="J12"/>
  <c r="J125"/>
  <c r="E7"/>
  <c r="E85"/>
  <c i="1" r="L90"/>
  <c r="AM90"/>
  <c r="AM89"/>
  <c r="L89"/>
  <c r="AM87"/>
  <c r="L87"/>
  <c r="L85"/>
  <c r="L84"/>
  <c i="2" r="BK557"/>
  <c r="BK538"/>
  <c r="J523"/>
  <c r="BK492"/>
  <c r="BK469"/>
  <c r="J439"/>
  <c r="J413"/>
  <c r="BK375"/>
  <c r="BK343"/>
  <c r="J303"/>
  <c r="BK287"/>
  <c r="BK267"/>
  <c r="J239"/>
  <c r="BK227"/>
  <c r="BK198"/>
  <c r="BK146"/>
  <c r="J134"/>
  <c r="BK532"/>
  <c r="BK517"/>
  <c r="J469"/>
  <c r="J421"/>
  <c r="BK396"/>
  <c r="BK377"/>
  <c r="BK360"/>
  <c r="J330"/>
  <c r="BK308"/>
  <c r="J287"/>
  <c r="J254"/>
  <c r="BK231"/>
  <c r="J184"/>
  <c r="BK162"/>
  <c r="BK545"/>
  <c r="BK485"/>
  <c r="BK472"/>
  <c r="J453"/>
  <c r="J432"/>
  <c r="BK400"/>
  <c r="J386"/>
  <c r="BK311"/>
  <c r="BK291"/>
  <c r="BK263"/>
  <c r="BK237"/>
  <c r="J227"/>
  <c r="J206"/>
  <c r="BK179"/>
  <c r="BK159"/>
  <c r="BK140"/>
  <c r="J561"/>
  <c r="J529"/>
  <c r="J517"/>
  <c r="BK480"/>
  <c r="BK439"/>
  <c r="J424"/>
  <c r="J396"/>
  <c r="J380"/>
  <c r="J360"/>
  <c r="BK330"/>
  <c r="J311"/>
  <c r="J276"/>
  <c r="BK259"/>
  <c r="J209"/>
  <c r="BK193"/>
  <c r="J173"/>
  <c r="J149"/>
  <c i="3" r="BK209"/>
  <c r="BK185"/>
  <c r="J172"/>
  <c r="J156"/>
  <c r="BK142"/>
  <c r="BK136"/>
  <c r="BK122"/>
  <c r="J183"/>
  <c r="J168"/>
  <c r="J146"/>
  <c r="J120"/>
  <c r="BK205"/>
  <c r="J199"/>
  <c r="J194"/>
  <c r="BK175"/>
  <c r="J162"/>
  <c r="J144"/>
  <c r="J124"/>
  <c r="J205"/>
  <c r="BK192"/>
  <c r="BK179"/>
  <c r="J166"/>
  <c r="J154"/>
  <c r="J132"/>
  <c i="2" r="BK559"/>
  <c r="BK542"/>
  <c r="BK526"/>
  <c r="BK498"/>
  <c r="J485"/>
  <c r="J480"/>
  <c r="BK450"/>
  <c r="BK421"/>
  <c r="BK392"/>
  <c r="J364"/>
  <c r="BK338"/>
  <c r="J280"/>
  <c r="BK265"/>
  <c r="J237"/>
  <c r="BK209"/>
  <c r="J190"/>
  <c r="BK182"/>
  <c r="J140"/>
  <c r="J538"/>
  <c r="BK520"/>
  <c r="J488"/>
  <c r="J410"/>
  <c r="BK398"/>
  <c r="BK380"/>
  <c r="J352"/>
  <c r="J332"/>
  <c r="J318"/>
  <c r="J291"/>
  <c r="BK272"/>
  <c r="J244"/>
  <c r="BK203"/>
  <c r="J182"/>
  <c r="J159"/>
  <c r="J548"/>
  <c r="BK501"/>
  <c r="BK475"/>
  <c r="BK459"/>
  <c r="J430"/>
  <c r="J394"/>
  <c r="J373"/>
  <c r="BK327"/>
  <c r="BK306"/>
  <c r="BK276"/>
  <c r="BK239"/>
  <c r="J229"/>
  <c r="J214"/>
  <c r="BK187"/>
  <c r="J170"/>
  <c r="J143"/>
  <c r="J557"/>
  <c r="J535"/>
  <c r="J526"/>
  <c r="BK509"/>
  <c r="J498"/>
  <c r="J456"/>
  <c r="J435"/>
  <c r="BK410"/>
  <c r="J392"/>
  <c r="J375"/>
  <c r="BK349"/>
  <c r="BK324"/>
  <c r="J315"/>
  <c r="BK296"/>
  <c r="BK261"/>
  <c r="J235"/>
  <c r="BK214"/>
  <c r="BK196"/>
  <c r="J179"/>
  <c r="BK152"/>
  <c i="1" r="AS94"/>
  <c i="3" r="BK154"/>
  <c r="J130"/>
  <c r="BK124"/>
  <c r="J203"/>
  <c r="J181"/>
  <c r="J170"/>
  <c r="BK148"/>
  <c r="J140"/>
  <c r="BK207"/>
  <c r="BK203"/>
  <c r="J195"/>
  <c r="BK181"/>
  <c r="BK164"/>
  <c r="J150"/>
  <c r="J136"/>
  <c r="J122"/>
  <c r="BK194"/>
  <c r="J185"/>
  <c r="BK170"/>
  <c r="BK158"/>
  <c r="J134"/>
  <c r="BK128"/>
  <c i="2" r="BK561"/>
  <c r="BK535"/>
  <c r="J509"/>
  <c r="J495"/>
  <c r="BK483"/>
  <c r="BK464"/>
  <c r="BK430"/>
  <c r="J402"/>
  <c r="J377"/>
  <c r="BK346"/>
  <c r="J306"/>
  <c r="J296"/>
  <c r="J274"/>
  <c r="J265"/>
  <c r="BK235"/>
  <c r="BK217"/>
  <c r="J196"/>
  <c r="BK184"/>
  <c r="J137"/>
  <c r="BK555"/>
  <c r="BK512"/>
  <c r="BK428"/>
  <c r="BK402"/>
  <c r="J390"/>
  <c r="BK367"/>
  <c r="J349"/>
  <c r="J327"/>
  <c r="J300"/>
  <c r="BK274"/>
  <c r="BK249"/>
  <c r="J220"/>
  <c r="BK167"/>
  <c r="J152"/>
  <c r="J512"/>
  <c r="J483"/>
  <c r="J464"/>
  <c r="J450"/>
  <c r="BK435"/>
  <c r="BK413"/>
  <c r="BK388"/>
  <c r="BK352"/>
  <c r="J308"/>
  <c r="BK280"/>
  <c r="J261"/>
  <c r="BK233"/>
  <c r="BK224"/>
  <c r="J203"/>
  <c r="J162"/>
  <c r="BK149"/>
  <c r="BK134"/>
  <c r="J555"/>
  <c r="J520"/>
  <c r="J501"/>
  <c r="J478"/>
  <c r="BK453"/>
  <c r="BK432"/>
  <c r="BK405"/>
  <c r="J388"/>
  <c r="J367"/>
  <c r="J346"/>
  <c r="BK321"/>
  <c r="BK298"/>
  <c r="J267"/>
  <c r="BK254"/>
  <c r="J224"/>
  <c r="J198"/>
  <c r="BK170"/>
  <c r="J146"/>
  <c i="3" r="J197"/>
  <c r="BK160"/>
  <c r="BK150"/>
  <c r="J138"/>
  <c r="J128"/>
  <c r="BK201"/>
  <c r="J179"/>
  <c r="BK162"/>
  <c r="BK144"/>
  <c r="BK132"/>
  <c r="J201"/>
  <c r="BK197"/>
  <c r="J187"/>
  <c r="BK168"/>
  <c r="J148"/>
  <c r="BK126"/>
  <c r="J209"/>
  <c r="BK195"/>
  <c r="BK187"/>
  <c r="J175"/>
  <c r="J164"/>
  <c r="J152"/>
  <c r="BK130"/>
  <c i="2" r="BK548"/>
  <c r="J532"/>
  <c r="J504"/>
  <c r="BK488"/>
  <c r="J475"/>
  <c r="J459"/>
  <c r="J426"/>
  <c r="J400"/>
  <c r="BK373"/>
  <c r="BK332"/>
  <c r="J298"/>
  <c r="J272"/>
  <c r="J263"/>
  <c r="BK229"/>
  <c r="BK200"/>
  <c r="J187"/>
  <c r="BK176"/>
  <c r="J559"/>
  <c r="BK529"/>
  <c r="BK495"/>
  <c r="BK424"/>
  <c r="J405"/>
  <c r="BK394"/>
  <c r="J370"/>
  <c r="J343"/>
  <c r="J321"/>
  <c r="BK315"/>
  <c r="J289"/>
  <c r="J259"/>
  <c r="J233"/>
  <c r="J193"/>
  <c r="BK173"/>
  <c r="BK155"/>
  <c r="J542"/>
  <c r="J492"/>
  <c r="BK478"/>
  <c r="BK456"/>
  <c r="J443"/>
  <c r="BK426"/>
  <c r="BK390"/>
  <c r="BK370"/>
  <c r="J324"/>
  <c r="BK303"/>
  <c r="BK244"/>
  <c r="J231"/>
  <c r="BK220"/>
  <c r="J200"/>
  <c r="J176"/>
  <c r="J155"/>
  <c r="BK137"/>
  <c r="J545"/>
  <c r="BK523"/>
  <c r="BK504"/>
  <c r="J472"/>
  <c r="BK443"/>
  <c r="J428"/>
  <c r="J398"/>
  <c r="BK386"/>
  <c r="BK364"/>
  <c r="J338"/>
  <c r="BK318"/>
  <c r="BK300"/>
  <c r="BK289"/>
  <c r="J249"/>
  <c r="J217"/>
  <c r="BK206"/>
  <c r="BK190"/>
  <c r="J167"/>
  <c r="BK143"/>
  <c i="3" r="J189"/>
  <c r="BK177"/>
  <c r="J158"/>
  <c r="BK146"/>
  <c r="BK134"/>
  <c r="J126"/>
  <c r="J207"/>
  <c r="J192"/>
  <c r="BK172"/>
  <c r="J160"/>
  <c r="J142"/>
  <c r="BK183"/>
  <c r="BK166"/>
  <c r="BK152"/>
  <c r="BK140"/>
  <c r="BK120"/>
  <c r="BK199"/>
  <c r="BK189"/>
  <c r="J177"/>
  <c r="BK156"/>
  <c r="BK138"/>
  <c i="2" l="1" r="T133"/>
  <c r="P195"/>
  <c r="P223"/>
  <c r="T279"/>
  <c r="BK314"/>
  <c r="J314"/>
  <c r="J102"/>
  <c r="T363"/>
  <c r="BK379"/>
  <c r="J379"/>
  <c r="J105"/>
  <c r="T491"/>
  <c r="T490"/>
  <c r="BK547"/>
  <c r="J547"/>
  <c r="J111"/>
  <c r="P133"/>
  <c r="BK195"/>
  <c r="J195"/>
  <c r="J99"/>
  <c r="T223"/>
  <c r="R279"/>
  <c r="R314"/>
  <c r="BK363"/>
  <c r="J363"/>
  <c r="J104"/>
  <c r="R379"/>
  <c r="BK491"/>
  <c r="J491"/>
  <c r="J108"/>
  <c r="BK541"/>
  <c r="J541"/>
  <c r="J110"/>
  <c r="T541"/>
  <c r="T540"/>
  <c r="R547"/>
  <c i="3" r="P119"/>
  <c r="BK174"/>
  <c r="J174"/>
  <c r="J98"/>
  <c i="2" r="R133"/>
  <c r="T195"/>
  <c r="R223"/>
  <c r="BK279"/>
  <c r="J279"/>
  <c r="J101"/>
  <c r="P314"/>
  <c r="P363"/>
  <c r="P379"/>
  <c r="P491"/>
  <c r="P490"/>
  <c r="P541"/>
  <c r="P540"/>
  <c r="T547"/>
  <c i="3" r="R119"/>
  <c r="P174"/>
  <c i="2" r="BK133"/>
  <c r="R195"/>
  <c r="BK223"/>
  <c r="J223"/>
  <c r="J100"/>
  <c r="P279"/>
  <c r="T314"/>
  <c r="R363"/>
  <c r="T379"/>
  <c r="R491"/>
  <c r="R490"/>
  <c r="R541"/>
  <c r="R540"/>
  <c r="P547"/>
  <c i="3" r="BK119"/>
  <c r="J119"/>
  <c r="J97"/>
  <c r="T119"/>
  <c r="R174"/>
  <c r="T174"/>
  <c i="2" r="BK359"/>
  <c r="J359"/>
  <c r="J103"/>
  <c r="BK487"/>
  <c r="J487"/>
  <c r="J106"/>
  <c r="BK490"/>
  <c r="J490"/>
  <c r="J107"/>
  <c i="3" r="E108"/>
  <c r="BF124"/>
  <c r="BF132"/>
  <c r="BF150"/>
  <c r="BF154"/>
  <c r="BF162"/>
  <c r="BF172"/>
  <c r="BF175"/>
  <c r="BF192"/>
  <c r="BF194"/>
  <c r="BF203"/>
  <c r="BF207"/>
  <c r="F115"/>
  <c r="BF120"/>
  <c r="BF122"/>
  <c r="BF142"/>
  <c r="BF148"/>
  <c r="BF156"/>
  <c r="BF164"/>
  <c r="BF168"/>
  <c r="BF170"/>
  <c r="BF177"/>
  <c r="BF185"/>
  <c r="BF187"/>
  <c r="BF197"/>
  <c r="BF209"/>
  <c i="2" r="J133"/>
  <c r="J98"/>
  <c i="3" r="BF138"/>
  <c r="BF140"/>
  <c r="BF144"/>
  <c r="BF146"/>
  <c r="BF152"/>
  <c r="BF158"/>
  <c r="BF160"/>
  <c r="BF166"/>
  <c r="BF179"/>
  <c r="BF181"/>
  <c r="BF183"/>
  <c r="BF189"/>
  <c r="BF201"/>
  <c r="BF205"/>
  <c r="J89"/>
  <c r="BF126"/>
  <c r="BF128"/>
  <c r="BF130"/>
  <c r="BF134"/>
  <c r="BF136"/>
  <c r="BF195"/>
  <c r="BF199"/>
  <c i="2" r="J89"/>
  <c r="E121"/>
  <c r="BF143"/>
  <c r="BF146"/>
  <c r="BF162"/>
  <c r="BF176"/>
  <c r="BF220"/>
  <c r="BF233"/>
  <c r="BF237"/>
  <c r="BF244"/>
  <c r="BF249"/>
  <c r="BF267"/>
  <c r="BF276"/>
  <c r="BF298"/>
  <c r="BF308"/>
  <c r="BF332"/>
  <c r="BF343"/>
  <c r="BF364"/>
  <c r="BF377"/>
  <c r="BF386"/>
  <c r="BF392"/>
  <c r="BF396"/>
  <c r="BF400"/>
  <c r="BF421"/>
  <c r="BF432"/>
  <c r="BF439"/>
  <c r="BF453"/>
  <c r="BF469"/>
  <c r="BF475"/>
  <c r="BF478"/>
  <c r="BF480"/>
  <c r="BF483"/>
  <c r="BF495"/>
  <c r="BF501"/>
  <c r="BF520"/>
  <c r="BF526"/>
  <c r="BF538"/>
  <c r="BF542"/>
  <c r="BF545"/>
  <c r="BF555"/>
  <c r="BF559"/>
  <c r="BF134"/>
  <c r="BF140"/>
  <c r="BF152"/>
  <c r="BF167"/>
  <c r="BF173"/>
  <c r="BF193"/>
  <c r="BF203"/>
  <c r="BF206"/>
  <c r="BF209"/>
  <c r="BF214"/>
  <c r="BF224"/>
  <c r="BF227"/>
  <c r="BF239"/>
  <c r="BF306"/>
  <c r="BF321"/>
  <c r="BF324"/>
  <c r="BF349"/>
  <c r="BF352"/>
  <c r="BF370"/>
  <c r="BF380"/>
  <c r="BF388"/>
  <c r="BF426"/>
  <c r="BF430"/>
  <c r="BF450"/>
  <c r="BF456"/>
  <c r="BF459"/>
  <c r="BF488"/>
  <c r="BF504"/>
  <c r="BF509"/>
  <c r="BF512"/>
  <c r="BF548"/>
  <c r="BF557"/>
  <c r="F92"/>
  <c r="BF159"/>
  <c r="BF170"/>
  <c r="BF182"/>
  <c r="BF184"/>
  <c r="BF187"/>
  <c r="BF190"/>
  <c r="BF200"/>
  <c r="BF229"/>
  <c r="BF254"/>
  <c r="BF259"/>
  <c r="BF261"/>
  <c r="BF263"/>
  <c r="BF265"/>
  <c r="BF274"/>
  <c r="BF280"/>
  <c r="BF287"/>
  <c r="BF289"/>
  <c r="BF315"/>
  <c r="BF318"/>
  <c r="BF327"/>
  <c r="BF330"/>
  <c r="BF346"/>
  <c r="BF390"/>
  <c r="BF402"/>
  <c r="BF405"/>
  <c r="BF413"/>
  <c r="BF443"/>
  <c r="BF485"/>
  <c r="BF523"/>
  <c r="BF535"/>
  <c r="BF561"/>
  <c r="BF137"/>
  <c r="BF149"/>
  <c r="BF155"/>
  <c r="BF179"/>
  <c r="BF196"/>
  <c r="BF198"/>
  <c r="BF217"/>
  <c r="BF231"/>
  <c r="BF235"/>
  <c r="BF272"/>
  <c r="BF291"/>
  <c r="BF296"/>
  <c r="BF300"/>
  <c r="BF303"/>
  <c r="BF311"/>
  <c r="BF338"/>
  <c r="BF360"/>
  <c r="BF367"/>
  <c r="BF373"/>
  <c r="BF375"/>
  <c r="BF394"/>
  <c r="BF398"/>
  <c r="BF410"/>
  <c r="BF424"/>
  <c r="BF428"/>
  <c r="BF435"/>
  <c r="BF464"/>
  <c r="BF472"/>
  <c r="BF492"/>
  <c r="BF498"/>
  <c r="BF517"/>
  <c r="BF529"/>
  <c r="BF532"/>
  <c r="F33"/>
  <c i="1" r="AZ95"/>
  <c i="2" r="F35"/>
  <c i="1" r="BB95"/>
  <c i="2" r="J33"/>
  <c i="1" r="AV95"/>
  <c i="3" r="F37"/>
  <c i="1" r="BD96"/>
  <c i="2" r="F36"/>
  <c i="1" r="BC95"/>
  <c i="3" r="J33"/>
  <c i="1" r="AV96"/>
  <c i="3" r="F33"/>
  <c i="1" r="AZ96"/>
  <c i="2" r="F37"/>
  <c i="1" r="BD95"/>
  <c i="3" r="F36"/>
  <c i="1" r="BC96"/>
  <c i="3" r="F35"/>
  <c i="1" r="BB96"/>
  <c i="3" l="1" r="T118"/>
  <c i="2" r="P132"/>
  <c r="P131"/>
  <c i="1" r="AU95"/>
  <c i="3" r="R118"/>
  <c i="2" r="R132"/>
  <c r="R131"/>
  <c i="3" r="P118"/>
  <c i="1" r="AU96"/>
  <c i="2" r="BK132"/>
  <c r="J132"/>
  <c r="J97"/>
  <c r="T132"/>
  <c r="T131"/>
  <c r="BK540"/>
  <c r="J540"/>
  <c r="J109"/>
  <c i="3" r="BK118"/>
  <c r="J118"/>
  <c r="J96"/>
  <c i="2" r="BK131"/>
  <c r="J131"/>
  <c r="J96"/>
  <c r="J34"/>
  <c i="1" r="AW95"/>
  <c r="AT95"/>
  <c r="BB94"/>
  <c r="AX94"/>
  <c r="BD94"/>
  <c r="W33"/>
  <c i="3" r="J34"/>
  <c i="1" r="AW96"/>
  <c r="AT96"/>
  <c i="2" r="F34"/>
  <c i="1" r="BA95"/>
  <c r="AZ94"/>
  <c r="AV94"/>
  <c r="AK29"/>
  <c r="BC94"/>
  <c r="W32"/>
  <c i="3" r="F34"/>
  <c i="1" r="BA96"/>
  <c l="1" r="AU94"/>
  <c i="3" r="J30"/>
  <c i="1" r="AG96"/>
  <c r="AY94"/>
  <c r="W29"/>
  <c r="W31"/>
  <c i="2" r="J30"/>
  <c i="1" r="AG95"/>
  <c r="AG94"/>
  <c r="AK26"/>
  <c r="BA94"/>
  <c r="W30"/>
  <c i="3" l="1" r="J39"/>
  <c i="2" r="J39"/>
  <c i="1" r="AN95"/>
  <c r="AN96"/>
  <c r="AW94"/>
  <c r="AK30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<sst xmlns="http://schemas.openxmlformats.org/spreadsheetml/2006/main">
  <si>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</si>
  <si>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</si>
  <si>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</si>
  <si>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</si>
  <si>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</si>
  <si>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{71e5d500-5a96-4b6f-99a1-2570e5d141fb}</t>
  </si>
  <si>
    <t>0,001</t>
  </si>
  <si>
    <t>20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</si>
  <si>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</si>
  <si>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</si>
  <si>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</si>
  <si>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</si>
  <si>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2022/06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</si>
  <si>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</si>
  <si>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</si>
  <si>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Sanácia mostu ev.č. 526-048, Hnúšťa</t>
  </si>
  <si>
    <t>JKSO:</t>
  </si>
  <si>
    <t>KS:</t>
  </si>
  <si>
    <t>Miesto:</t>
  </si>
  <si>
    <t>Hnúšťa</t>
  </si>
  <si>
    <t>Dátum:</t>
  </si>
  <si>
    <t>29. 6. 2022</t>
  </si>
  <si>
    <t>Objednávateľ:</t>
  </si>
  <si>
    <t>IČO:</t>
  </si>
  <si>
    <t>Banskobyst. samospráv. kraj, Nám. SNP 23, 97401 B.</t>
  </si>
  <si>
    <t>IČ DPH:</t>
  </si>
  <si>
    <t>Zhotoviteľ:</t>
  </si>
  <si>
    <t>Vyplň údaj</t>
  </si>
  <si>
    <t>Projektant:</t>
  </si>
  <si>
    <t xml:space="preserve">HADE s.r.o., Jarabinková 8D, 82109 Bratislava  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</si>
  <si>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</si>
  <si>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</si>
  <si>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</si>
  <si>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</si>
  <si>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</si>
  <si>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</si>
  <si>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</si>
  <si>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</si>
  <si>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</si>
  <si>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</si>
  <si>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</si>
  <si>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</si>
  <si>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</si>
  <si>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</si>
  <si>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</si>
  <si>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</si>
  <si>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</si>
  <si>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</si>
  <si>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</si>
  <si>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</si>
  <si>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</si>
  <si>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</si>
  <si>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</si>
  <si>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</si>
  <si>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</si>
  <si>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</si>
  <si>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</si>
  <si>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</si>
  <si>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</si>
  <si>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</si>
  <si>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</si>
  <si>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</si>
  <si>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</si>
  <si>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</si>
  <si>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</si>
  <si>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</si>
  <si>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</si>
  <si>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</si>
  <si>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</si>
  <si>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</si>
  <si>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</si>
  <si>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</si>
  <si>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</si>
  <si>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</si>
  <si>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</si>
  <si>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</si>
  <si>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</si>
  <si>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</si>
  <si>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</si>
  <si>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</si>
  <si>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Most ev.č. 526-048, Hnúšťa</t>
  </si>
  <si>
    <t>STA</t>
  </si>
  <si>
    <t>1</t>
  </si>
  <si>
    <t>{161082ed-2a69-4aea-a9e7-7fa845b5e0ee}</t>
  </si>
  <si>
    <t>SO 02</t>
  </si>
  <si>
    <t>Preložka káblov Slovak Telekom</t>
  </si>
  <si>
    <t>{27fa5557-e72b-46fc-baa8-246be6479026}</t>
  </si>
  <si>
    <t>KRYCÍ LIST ROZPOČTU</t>
  </si>
  <si>
    <t>Objekt:</t>
  </si>
  <si>
    <t>SO 01 - Most ev.č. 526-048, Hnúšťa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</si>
  <si>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</si>
  <si>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</si>
  <si>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</si>
  <si>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</si>
  <si>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</si>
  <si>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</si>
  <si>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</si>
  <si>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</si>
  <si>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</si>
  <si>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</si>
  <si>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</si>
  <si>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</si>
  <si>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8 - Rúrové vedenie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</si>
  <si>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</si>
  <si>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</si>
  <si>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</si>
  <si>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</si>
  <si>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>M - Práce a dodávky M</t>
  </si>
  <si>
    <t xml:space="preserve">    21-M - Elektromontáže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</si>
  <si>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</si>
  <si>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</si>
  <si>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</si>
  <si>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</si>
  <si>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</si>
  <si>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</si>
  <si>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</si>
  <si>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</si>
  <si>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</si>
  <si>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</si>
  <si>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</si>
  <si>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</si>
  <si>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</si>
  <si>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</si>
  <si>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</si>
  <si>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</si>
  <si>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</si>
  <si>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</si>
  <si>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113152120.S</t>
  </si>
  <si>
    <t xml:space="preserve">Frézovanie asf. podkladu alebo krytu bez prek., plochy do 500 m2, pruh š. do 0,5 m, hr. 40 mm  0,102 t</t>
  </si>
  <si>
    <t>m2</t>
  </si>
  <si>
    <t>4</t>
  </si>
  <si>
    <t>2</t>
  </si>
  <si>
    <t>1845351764</t>
  </si>
  <si>
    <t>PP</t>
  </si>
  <si>
    <t>Odstránenie asfaltového podkladu alebo krytu frézovaním, s naložením na dopravný prostriedok bez prekážok v trase, plochy do 500 m2, pruh šírky do 0,5 m hr. 40 mm -0,102 t</t>
  </si>
  <si>
    <t>VV</t>
  </si>
  <si>
    <t xml:space="preserve">"frézovanie vozovky v napojeniach"    44,8+54,5</t>
  </si>
  <si>
    <t>113152140.S</t>
  </si>
  <si>
    <t xml:space="preserve">Frézovanie asf. podkladu alebo krytu bez prek., plochy do 500 m2, pruh š. do 0,5 m, hr. 100 mm  0,254 t</t>
  </si>
  <si>
    <t>1219390757</t>
  </si>
  <si>
    <t>Odstránenie asfaltového podkladu alebo krytu frézovaním, s naložením na dopravný prostriedok bez prekážok v trase, plochy do 500 m2, pruh šírky do 0,5 m hr. 100 mm -0,254 t</t>
  </si>
  <si>
    <t xml:space="preserve">"pred a za mostom"      92,9+114,9+86,7+42,8</t>
  </si>
  <si>
    <t>3</t>
  </si>
  <si>
    <t>113152150.S</t>
  </si>
  <si>
    <t xml:space="preserve">Frézovanie asf. podkladu alebo krytu bez prek., plochy do 500 m2, pruh š. do 0,5 m, hr. 210 mm  0,533 t</t>
  </si>
  <si>
    <t>-1326540568</t>
  </si>
  <si>
    <t xml:space="preserve">"frezovanie vozovky na moste hr. 160-260mm (priemer 210mm)"     16,425*9,99</t>
  </si>
  <si>
    <t>113307223.S</t>
  </si>
  <si>
    <t xml:space="preserve">Odstránenie podkladu v ploche nad 200 m2 z kameniva hrubého drveného, hr.200 do 300 m,  -0,40000t</t>
  </si>
  <si>
    <t>-1300139795</t>
  </si>
  <si>
    <t>Odstránenie podkladov s premiestnením hmôt na skládku na vzdialenosť do 20 m alebo s naložením na dopravný prostriedok, v ploche jednotlivo nad 200 m2 z kameniva hrubého drveného, hr. vrstvy nad 200 do 300 mm -0,400 t</t>
  </si>
  <si>
    <t xml:space="preserve">"odbúranie vrstiev vozovky v prechodovej oblast, odhad hrúbky"     114,9+86,7</t>
  </si>
  <si>
    <t>5</t>
  </si>
  <si>
    <t>113307232.S</t>
  </si>
  <si>
    <t xml:space="preserve">Odstránenie podkladu v ploche nad 200 m2 z betónu prostého, hr. vrstvy nad 150 do 300 mm,  -0,50000t</t>
  </si>
  <si>
    <t>480628911</t>
  </si>
  <si>
    <t>Odstránenie podkladov s premiestnením hmôt na skládku na vzdialenosť do 20 m alebo s naložením na dopravný prostriedok, v ploche jednotlivo nad 200 m2 z betónu prostého, hr. vrstvy nad 150 do 300 mm -0,500 t</t>
  </si>
  <si>
    <t xml:space="preserve">"odbúranie vrstiev vozovky v prechodovej oblasti, odhad hräbky vrstvy"     114,9+86,7</t>
  </si>
  <si>
    <t>6</t>
  </si>
  <si>
    <t>129103101.S</t>
  </si>
  <si>
    <t xml:space="preserve">Čistenie koryta vodotoku </t>
  </si>
  <si>
    <t>m3</t>
  </si>
  <si>
    <t>-866986754</t>
  </si>
  <si>
    <t>Čistenie otvorených korýt vodotokov s prehodením rozpojeného nánosu do 3 m alebo s naložením na dopravný prostriedok pri šírke pôvodného dna do 5 m a hĺbke koryta do 2,5 m v horninách 1 a 2</t>
  </si>
  <si>
    <t xml:space="preserve">"precistenie koryta potoka"     400,0*0,15</t>
  </si>
  <si>
    <t>7</t>
  </si>
  <si>
    <t>131201101.S</t>
  </si>
  <si>
    <t>Výkop nezapaženej jamy v hornine 3, do 100 m3</t>
  </si>
  <si>
    <t>-77601677</t>
  </si>
  <si>
    <t>Hĺbenie nezapažených jám a zárezov, okrem zárezov so šikmými stenami pre podzemné vedenie, s urovnaním dna do predpísaného profilu a spádu, v hornine 3 do 100 m3</t>
  </si>
  <si>
    <t xml:space="preserve">"vykopove prace pre založenie sikmych krídel, sklon svahu 1:1"     31,2</t>
  </si>
  <si>
    <t>8</t>
  </si>
  <si>
    <t>131201201.S</t>
  </si>
  <si>
    <t>Výkop zapaženej jamy v hornine 3, do 100 m3</t>
  </si>
  <si>
    <t>1651437511</t>
  </si>
  <si>
    <t>Hĺbenie zapažených jám a zárezov s urovnaním dna do predpísaného profilu a spádu, s prípadným nutným premiestnením výkopu vo výkopisku, v hornine 3 do 100 m3</t>
  </si>
  <si>
    <t xml:space="preserve">"vykopové práce pre prechodovú oblasť"    330,0</t>
  </si>
  <si>
    <t>Súčet</t>
  </si>
  <si>
    <t>9</t>
  </si>
  <si>
    <t>151730011.S</t>
  </si>
  <si>
    <t>Paženie do ocelových zápor s odstranením paženia, hĺbky výkopku do 4 m</t>
  </si>
  <si>
    <t>-328235290</t>
  </si>
  <si>
    <t>Paženie do oceľových zápor s odstránením paženia, hĺbky výkopku do 4 m</t>
  </si>
  <si>
    <t xml:space="preserve">"medzi etapami"     2,6*9*2</t>
  </si>
  <si>
    <t>10</t>
  </si>
  <si>
    <t>162501122.S</t>
  </si>
  <si>
    <t>Vodorovné premiestnenie výkopku po spevnenej ceste z horniny tr.1-4, nad 100 do 1000 m3 na vzdialenosť do 3000 m</t>
  </si>
  <si>
    <t>741295488</t>
  </si>
  <si>
    <t>Vodorovné premiestnenie výkopku za sucha pre všetky druhy dopravných prostriedkov bez naloženia výkopu, avšak so zložením bez rozhrnutia po spevnenej ceste, z horniny 1 až 4 v množstve nad 100 do 1000 m3 na vzdialenosť nad 2500 do 3000 m</t>
  </si>
  <si>
    <t xml:space="preserve">"dovoz ornice"     193,0*0,15</t>
  </si>
  <si>
    <t xml:space="preserve">"odvoz nevhodnej zeminy zo stavby"     330,0*0,5+31,2*0,5</t>
  </si>
  <si>
    <t>11</t>
  </si>
  <si>
    <t>162501123.S</t>
  </si>
  <si>
    <t>Vodorovné premiestnenie výkopku po spevnenej ceste z horniny tr.1-4, nad 100 do 1000 m3, príplatok k cene za každých ďalšich a začatých 1000 m</t>
  </si>
  <si>
    <t>-1751876240</t>
  </si>
  <si>
    <t>Vodorovné premiestnenie výkopku za sucha pre všetky druhy dopravných prostriedkov bez naloženia výkopu, avšak so zložením bez rozhrnutia po spevnenej ceste, z horniny 1 až 4 v množstve nad 100 do 1000 m3 na vzdialenosť príplatok k cene za k.ď. i začatých 1000 m</t>
  </si>
  <si>
    <t>209,55*17 'Prepočítané koeficientom množstva</t>
  </si>
  <si>
    <t>12</t>
  </si>
  <si>
    <t>167101101.S</t>
  </si>
  <si>
    <t>Nakladanie neuľahnutého výkopku z hornín tr.1-4 do 100 m3</t>
  </si>
  <si>
    <t>-1451506319</t>
  </si>
  <si>
    <t>Nakladanie a prekladanie neuľahnutého výkopku nakladanie výkopku z hornín do 100 m3 1 až 4</t>
  </si>
  <si>
    <t xml:space="preserve">"ornica pre zahumusovanie"     193,0*0,15</t>
  </si>
  <si>
    <t>13</t>
  </si>
  <si>
    <t>171203211.S</t>
  </si>
  <si>
    <t>Uloženie netried. sypanín z hornín 1 až 4, bez zhutnenia s prímesou ílovej hliny do 20 % objemu</t>
  </si>
  <si>
    <t>1900605622</t>
  </si>
  <si>
    <t>Uloženie netriedených sypanín z hornín 1 až 4 do zemných hrádzí, pre akúkoľvek šírku koruny bez predpísaného zhutnenia s prímesou ílovej hliny do 20 % objemu</t>
  </si>
  <si>
    <t xml:space="preserve">"zemny val pre usmernenie potoka, malo priepustna zemina, nezhutnene"     116,1</t>
  </si>
  <si>
    <t>14</t>
  </si>
  <si>
    <t>171209002.S</t>
  </si>
  <si>
    <t>Poplatok za skladovanie - zemina a kamenivo (17 05) ostatné</t>
  </si>
  <si>
    <t>t</t>
  </si>
  <si>
    <t>292055199</t>
  </si>
  <si>
    <t>Poplatok za skladovanie stavebného odpadu (17) zemina a kamenivo (17 05) ostatné (O) (17 05 04, 06)</t>
  </si>
  <si>
    <t xml:space="preserve">"poplatok za skládku nevhodnej zeminy"     180,6*1,8</t>
  </si>
  <si>
    <t>15</t>
  </si>
  <si>
    <t>175101202.S</t>
  </si>
  <si>
    <t>Obsyp objektov sypaninou z vhodných hornín 1 až 4 s prehodením sypaniny</t>
  </si>
  <si>
    <t>2059435204</t>
  </si>
  <si>
    <t>Obsyp objektov sypaninou z vhodných hornín 1 až 4 alebo mater. uloženým vo vzdial. do 30 m od vonkajšieho kraja objektu, pre akúkoľvek mieru zhutnenia s prehodením sypaniny</t>
  </si>
  <si>
    <t xml:space="preserve">"spätné zásypy z nakupovaného materiálu"     286,1</t>
  </si>
  <si>
    <t>16</t>
  </si>
  <si>
    <t>180401212.S</t>
  </si>
  <si>
    <t>Založenie trávnika lúčneho výsevom na svahu nad 1:5 do 1:2</t>
  </si>
  <si>
    <t>2090715985</t>
  </si>
  <si>
    <t>Založenie trávnika na pôde vopred pripravenej s pokosením, naložením, odvozom odpadu do 20 km a so zložením lúčneho výsevom na svahu nad 1:5 do 1:2</t>
  </si>
  <si>
    <t>17</t>
  </si>
  <si>
    <t>M</t>
  </si>
  <si>
    <t>005720001400.S</t>
  </si>
  <si>
    <t>Osivá tráv - semená parkovej zmesi</t>
  </si>
  <si>
    <t>kg</t>
  </si>
  <si>
    <t>510333486</t>
  </si>
  <si>
    <t>193*0,0309 'Prepočítané koeficientom množstva</t>
  </si>
  <si>
    <t>18</t>
  </si>
  <si>
    <t>181301102.S</t>
  </si>
  <si>
    <t>Rozprestretie ornice v rovine, plocha do 500 m2, hr.do 150 mm</t>
  </si>
  <si>
    <t>1829260633</t>
  </si>
  <si>
    <t>Rozprestretie a urovnanie ornice s príp. nutným premiestnením hromád alebo dočasných skládok na miesto spotreby zo vzdial. do 30 m v rovine pri súvislej ploche. do 500 m2, hrúbky vrstvy do 150 mm</t>
  </si>
  <si>
    <t xml:space="preserve">"zahumusovanie svahov"     193,0</t>
  </si>
  <si>
    <t>19</t>
  </si>
  <si>
    <t>184802710R.S</t>
  </si>
  <si>
    <t>Mechanické čistenie plôch</t>
  </si>
  <si>
    <t>-1783465211</t>
  </si>
  <si>
    <t>Mechanické odburinenie trávnikov, chodníkov plocha do 500 m2 v rovine alebo na svahu do 1:5</t>
  </si>
  <si>
    <t xml:space="preserve">"vycistenie okolia mosta"     945,0</t>
  </si>
  <si>
    <t>185803112.S</t>
  </si>
  <si>
    <t>Ošetrenie trávnika na svahu nad 1:5 do 1:2</t>
  </si>
  <si>
    <t>1638504991</t>
  </si>
  <si>
    <t>Ošetrenie trávnika bez ohľadu na spôsob založenia, t.j. pokosenie so zhrabaním, naložením hrabanky na dopravný prostriedok s odvozom do 20 km a so zložením na svahu nad 1:5 do 1:2</t>
  </si>
  <si>
    <t>Zakladanie</t>
  </si>
  <si>
    <t>21</t>
  </si>
  <si>
    <t>226941111.S</t>
  </si>
  <si>
    <t>Osadenie oceľových zápor pre paženie hĺbených výkopov, dĺžky do 8 m</t>
  </si>
  <si>
    <t>m</t>
  </si>
  <si>
    <t>677056929</t>
  </si>
  <si>
    <t>Osadenie oceľových zápor pre paženie hĺbených výkopov do vopred vykonaných vrtov, so zabetónovaním spodného konca, s príp. nutným obsypom zápory pieskom, dĺžky od 0 do 8 m</t>
  </si>
  <si>
    <t>22</t>
  </si>
  <si>
    <t>134870001130.S</t>
  </si>
  <si>
    <t>Oceľový nosník HEB 160, z valcovanej ocele S235JR</t>
  </si>
  <si>
    <t>-1500576734</t>
  </si>
  <si>
    <t>23</t>
  </si>
  <si>
    <t>229942113.S</t>
  </si>
  <si>
    <t>Rúrkové mikropilóty tlakové i ťahové z ocele 11 523 časť hladká, pri priemere nad 105 do 115 mm</t>
  </si>
  <si>
    <t>1209258392</t>
  </si>
  <si>
    <t>11*2*7,4</t>
  </si>
  <si>
    <t>24</t>
  </si>
  <si>
    <t>229946113.S</t>
  </si>
  <si>
    <t>Hlava rúrkovej mikropilóty namáhanej len tlakom pri priemere mikropilóty nad 105 do 115 mm</t>
  </si>
  <si>
    <t>ks</t>
  </si>
  <si>
    <t>-609251857</t>
  </si>
  <si>
    <t>Hlavy rúrkových mikropilót namáhaných len tlakom pri priemere mikropilóty nad 105 do 115 mm</t>
  </si>
  <si>
    <t>11*2</t>
  </si>
  <si>
    <t>25</t>
  </si>
  <si>
    <t>262303572</t>
  </si>
  <si>
    <t>Vrty pre injektáž zvislé povrchové, D nad 195 do 245 mm v hĺbke 0 - 25 m, v hornine III</t>
  </si>
  <si>
    <t>1034073110</t>
  </si>
  <si>
    <t>2*11*4</t>
  </si>
  <si>
    <t>26</t>
  </si>
  <si>
    <t>271571111.S</t>
  </si>
  <si>
    <t>Vankúše zhutnené pod základy zo štrkopiesku</t>
  </si>
  <si>
    <t>-944798708</t>
  </si>
  <si>
    <t>Vankúše zhutnené pod základy zo štrkopiesku triedeného</t>
  </si>
  <si>
    <t xml:space="preserve">"štrkový vankúš"      19,2</t>
  </si>
  <si>
    <t xml:space="preserve">"prechodove bloky - strkovy podsyp"     1,0</t>
  </si>
  <si>
    <t>27</t>
  </si>
  <si>
    <t>271573001.S</t>
  </si>
  <si>
    <t>Násyp pod základové konštrukcie so zhutnením zo štrkopiesku fr.0-32 mm</t>
  </si>
  <si>
    <t>-1143089489</t>
  </si>
  <si>
    <t>Násyp pod základové konštrukcie so zhutnením zo štrkopiesku fr. 0-32 mm</t>
  </si>
  <si>
    <t xml:space="preserve">"štrkopiesok pod schodisko"     0,9</t>
  </si>
  <si>
    <t>28</t>
  </si>
  <si>
    <t>274311117.S</t>
  </si>
  <si>
    <t>Základové pásy, prahy, vence mostných konštrukcií z betónu prostého tr. C 25/30</t>
  </si>
  <si>
    <t>1012117813</t>
  </si>
  <si>
    <t>Základové konštrukcie z betónu prostého vo výkope alebo na hlavách pilót pásy, prahy, vence a ostruhy tr. C 25/30</t>
  </si>
  <si>
    <t xml:space="preserve">"podkladný betón pod schodisko"     2,8</t>
  </si>
  <si>
    <t>29</t>
  </si>
  <si>
    <t>281602211.S</t>
  </si>
  <si>
    <t>Injektovanie povrchové s dvojitým obturátorom mikropilót alebo kotiev tlakom do 0, 6 MPa (m)</t>
  </si>
  <si>
    <t>-1513858100</t>
  </si>
  <si>
    <t>Injektovanie povrchové nízkotlakové s dvojitým obturátorom mikropilót alebo kotiev tlakom do 0,6 MPa</t>
  </si>
  <si>
    <t>11*2*7</t>
  </si>
  <si>
    <t>Zvislé a kompletné konštrukcie</t>
  </si>
  <si>
    <t>30</t>
  </si>
  <si>
    <t>317141111.S</t>
  </si>
  <si>
    <t>Osadenie ríms z kompozitného materiálu s kotvením dĺžky do 2 m</t>
  </si>
  <si>
    <t>1619425020</t>
  </si>
  <si>
    <t>Osadenie mostných ríms zo sklovláknitých betónových tvaroviek s kotvením do boku nosnej konštrukcie dĺžky dielca do 2 m</t>
  </si>
  <si>
    <t xml:space="preserve">" dlzka 50m = 50ks"     50,0</t>
  </si>
  <si>
    <t>31</t>
  </si>
  <si>
    <t>593200</t>
  </si>
  <si>
    <t>Rímsový prefabrikát kompozitný</t>
  </si>
  <si>
    <t>-751543714</t>
  </si>
  <si>
    <t>Rímsový prefabrikát</t>
  </si>
  <si>
    <t>32</t>
  </si>
  <si>
    <t>317171121.S</t>
  </si>
  <si>
    <t>Kotvenie monolitického betónu rímsy do mostovky kotvou do vývrtu</t>
  </si>
  <si>
    <t>-1853474443</t>
  </si>
  <si>
    <t>33</t>
  </si>
  <si>
    <t>317321119.S</t>
  </si>
  <si>
    <t>Mostové rímsy z betónu železového triedy C 35/45 s PP vláknami</t>
  </si>
  <si>
    <t>1060626435</t>
  </si>
  <si>
    <t>Rímsy zo železového betónu mostných konštrukcií tr. C 35/45</t>
  </si>
  <si>
    <t>34</t>
  </si>
  <si>
    <t>317353121.S</t>
  </si>
  <si>
    <t>Debnenie mostných ríms všetkých tvarov - zhotovenie</t>
  </si>
  <si>
    <t>-791484365</t>
  </si>
  <si>
    <t>Debnenie mostných ríms montáž akéhokoľvek tvaru</t>
  </si>
  <si>
    <t>35</t>
  </si>
  <si>
    <t>317353221.S</t>
  </si>
  <si>
    <t>Debnenie mostových ríms všetkých tvarov - odstránenie</t>
  </si>
  <si>
    <t>-1557296828</t>
  </si>
  <si>
    <t>Debnenie mostných ríms demontáž akéhokoľvek tvaru</t>
  </si>
  <si>
    <t>36</t>
  </si>
  <si>
    <t>317361216.S</t>
  </si>
  <si>
    <t>Výstuž mostných ríms z betonárskej ocele B500 (10505)</t>
  </si>
  <si>
    <t>-1571974977</t>
  </si>
  <si>
    <t>Výstuž mostných železobetónových ríms z betonárskej ocele B500 (10 505)</t>
  </si>
  <si>
    <t>37</t>
  </si>
  <si>
    <t>334313116.S</t>
  </si>
  <si>
    <t>Mostné opory z betónu prostého tr. C 16/20</t>
  </si>
  <si>
    <t>-928672327</t>
  </si>
  <si>
    <t xml:space="preserve">" podkladný betón pod prechodové dosky"    12,2</t>
  </si>
  <si>
    <t xml:space="preserve">"podkladný betón po krídla"     14,6</t>
  </si>
  <si>
    <t>38</t>
  </si>
  <si>
    <t>334323128.S</t>
  </si>
  <si>
    <t>Mostné opory a úložné prahy z betónu železového tr. C 30/37</t>
  </si>
  <si>
    <t>-1478842421</t>
  </si>
  <si>
    <t xml:space="preserve">"nový úložný prah opôr"      50,4</t>
  </si>
  <si>
    <t xml:space="preserve">"obetónovanie spodnej stavby hrúbky 100 mm"     73,68*0,1*1,2</t>
  </si>
  <si>
    <t>39</t>
  </si>
  <si>
    <t>334323138.S</t>
  </si>
  <si>
    <t>Mostné krídla a záverné stienky z betónu železového tr. C 30/37</t>
  </si>
  <si>
    <t>281741719</t>
  </si>
  <si>
    <t xml:space="preserve">"nové krídla rovnobežné"     61,9</t>
  </si>
  <si>
    <t xml:space="preserve">"nové krídla šikmé"     29,5</t>
  </si>
  <si>
    <t>40</t>
  </si>
  <si>
    <t>334351113.S</t>
  </si>
  <si>
    <t>Debnenie mostných konštrukcií-krídiel, stien výšky do 20 m, zhotovenie</t>
  </si>
  <si>
    <t>-333769846</t>
  </si>
  <si>
    <t>Debnenie mostných konštrukcií krídiel, stien rebrových a doskových hr. do 450mm zhotovenie</t>
  </si>
  <si>
    <t xml:space="preserve">"nové krídla rovnobežné"     151,9</t>
  </si>
  <si>
    <t xml:space="preserve">"nové krídla šikmé"     75,5</t>
  </si>
  <si>
    <t>41</t>
  </si>
  <si>
    <t>334351115.S</t>
  </si>
  <si>
    <t>Debnenie mostných konštrukcií-úložných prahov výšky do 20 m, zhotovenie</t>
  </si>
  <si>
    <t>-1878198840</t>
  </si>
  <si>
    <t>Debnenie mostných konštrukcií úložných prahov zhotovenie</t>
  </si>
  <si>
    <t>42</t>
  </si>
  <si>
    <t>334351213.S</t>
  </si>
  <si>
    <t>Debnenie mostných konštrukcií-krídiel, stien výšky do 20 m, odstránenie</t>
  </si>
  <si>
    <t>-1388724964</t>
  </si>
  <si>
    <t>Debnenie mostných konštrukcií krídiel, stien rebrových a doskových hr. do 450mm odstránenie</t>
  </si>
  <si>
    <t>43</t>
  </si>
  <si>
    <t>334351215.S</t>
  </si>
  <si>
    <t>Debnenie mostných konštrukcií-úložných prahov výšky do 20 m, odstránenie</t>
  </si>
  <si>
    <t>1571328716</t>
  </si>
  <si>
    <t>Debnenie mostných konštrukcií úložných prahov odstránenie</t>
  </si>
  <si>
    <t>44</t>
  </si>
  <si>
    <t>334362116.S</t>
  </si>
  <si>
    <t>Výstuž drieku opôr z betonárskej ocele B500 (10505) mostných konštrukcií</t>
  </si>
  <si>
    <t>-1959768574</t>
  </si>
  <si>
    <t>Výstuž betonárska mostných opôr, úložných prahov, krídel, stienok, blokov ložísk, pilierov a stĺpov z ocele B500 (10 505) driekov opôr</t>
  </si>
  <si>
    <t>45</t>
  </si>
  <si>
    <t>334362126.S</t>
  </si>
  <si>
    <t>Výstuž krídel a záverných stienok z betonárskej ocele B500 (10505) mostných konštrukcií</t>
  </si>
  <si>
    <t>-1476785742</t>
  </si>
  <si>
    <t>Výstuž betonárska mostných opôr, úložných prahov, krídel, stienok, blokov ložísk, pilierov a stĺpov z ocele B500 (10 505) krídel a záverných stienok</t>
  </si>
  <si>
    <t xml:space="preserve">"nové krídla rovnobežné"     7,2</t>
  </si>
  <si>
    <t xml:space="preserve">"nové krídla šikmé"     2,3</t>
  </si>
  <si>
    <t>46</t>
  </si>
  <si>
    <t>334362211.S</t>
  </si>
  <si>
    <t>Výstuž opôr, prahov, krídel, pilierov, stĺpov zo zváraných sietí do 3,5 kg/m2 mostných konštrukcií</t>
  </si>
  <si>
    <t>-463403690</t>
  </si>
  <si>
    <t>Výstuž betonárska mostných opôr, úložných prahov, krídel, stienok, blokov ložísk, pilierov a stĺpov zo zváraných sietí do 3,5 kg/m2</t>
  </si>
  <si>
    <t>47</t>
  </si>
  <si>
    <t>341351153R.S</t>
  </si>
  <si>
    <t>Debnenie ríms zabudované</t>
  </si>
  <si>
    <t>1957153701</t>
  </si>
  <si>
    <t>Debnenie zabudované stien obvodových i vnútorných nosných, výplňových, s medzerou hrúbky 150 až 250 mm (pre uloženie výstuže a zaliatie betónovou zmesou), obojstranné (za výmeru každej strany) zo štiepkocementových dosiek hr. 50 mm</t>
  </si>
  <si>
    <t>48</t>
  </si>
  <si>
    <t>388995214.S</t>
  </si>
  <si>
    <t>Chránička káblov z rúr HDPE v mostnej rímse nad DN 140 do DN 160</t>
  </si>
  <si>
    <t>-1596912998</t>
  </si>
  <si>
    <t>Chránička káblov v rímse z rúr HDPE nad DN 140 do DN 160</t>
  </si>
  <si>
    <t xml:space="preserve">"na moste"     24,5</t>
  </si>
  <si>
    <t>Vodorovné konštrukcie</t>
  </si>
  <si>
    <t>49</t>
  </si>
  <si>
    <t>421321111R.S</t>
  </si>
  <si>
    <t xml:space="preserve">Mostné nosné konštrukcie </t>
  </si>
  <si>
    <t>971209040</t>
  </si>
  <si>
    <t>Mostné nosné konštrukcie doskové, klenbové, trámové z betónu železového klenby, z betónu tr. C 35/45</t>
  </si>
  <si>
    <t>obostavaný priestor</t>
  </si>
  <si>
    <t>"spriahajuca doska hr.200mm + prefabrikovane predpate nosniky dl.15m"0,85*11,5*16,33</t>
  </si>
  <si>
    <t>"vratane debnenia a betonarskej vystuze spriahajucej dosky"</t>
  </si>
  <si>
    <t>"vratane dovozu a montaze"</t>
  </si>
  <si>
    <t>50</t>
  </si>
  <si>
    <t>421321218.S</t>
  </si>
  <si>
    <t>Mostné nosné konštrukcie doskové prechodové z betónu železového tr. C 30/37</t>
  </si>
  <si>
    <t>256705291</t>
  </si>
  <si>
    <t>Mostné nosné konštrukcie doskové, klenbové, trámové z betónu železového dosky prechodové, z betónu tr. C 30/37</t>
  </si>
  <si>
    <t>51</t>
  </si>
  <si>
    <t>421321219.S</t>
  </si>
  <si>
    <t>Mostné nosné konštrukcie doskové prechodové z betónu železového tr. C 35/45</t>
  </si>
  <si>
    <t>-861182328</t>
  </si>
  <si>
    <t>Mostné nosné konštrukcie doskové, klenbové, trámové z betónu železového dosky prechodové, z betónu tr. C 35/45</t>
  </si>
  <si>
    <t>52</t>
  </si>
  <si>
    <t>421351212.S</t>
  </si>
  <si>
    <t>Debnenie boku prechodovej dosky konštrukcie mostov - zhotovenie</t>
  </si>
  <si>
    <t>1431720797</t>
  </si>
  <si>
    <t>Debnenie doskových konštrukcií mostov z betónu železového alebo predpätého zhotovenie bokov prechodovej dosky</t>
  </si>
  <si>
    <t xml:space="preserve">"debnenie prechodových dosiek"       9,9</t>
  </si>
  <si>
    <t xml:space="preserve">"debnenie podkladného betónu"     5,9</t>
  </si>
  <si>
    <t>53</t>
  </si>
  <si>
    <t>421351312.S</t>
  </si>
  <si>
    <t>Debnenie boku prechodovej dosky konštrukcie mostov - odstránenie</t>
  </si>
  <si>
    <t>-211127362</t>
  </si>
  <si>
    <t>Debnenie doskových konštrukcií mostov z betónu železového alebo predpätého odstránenie bokov prechodovej dosky</t>
  </si>
  <si>
    <t>54</t>
  </si>
  <si>
    <t>421362116.S</t>
  </si>
  <si>
    <t>Výstuž prechodovej dosky z betonárskej ocele B500 (10505) mostných konštrukcií</t>
  </si>
  <si>
    <t>-737541765</t>
  </si>
  <si>
    <t>Výstuž doskových mostných konštrukcií z betonárskej ocele B500 (10 505) prechodovej dosky</t>
  </si>
  <si>
    <t>55</t>
  </si>
  <si>
    <t>430321414.S</t>
  </si>
  <si>
    <t>Schodiskové konštrukcie, betón železový tr. C 25/30</t>
  </si>
  <si>
    <t>915140292</t>
  </si>
  <si>
    <t>Betón schodiskových konštrukcií - stupňov, schodníc, ramien podest s nosníkmi- železový (bez výstuže) tr.C 25/30</t>
  </si>
  <si>
    <t xml:space="preserve">"schodisko svahove"     0,8</t>
  </si>
  <si>
    <t>56</t>
  </si>
  <si>
    <t>451475121.S</t>
  </si>
  <si>
    <t>Podkladová vrstva plastbetónová samonivelačná - prvá vrstva hr. 10 mm</t>
  </si>
  <si>
    <t>-313446083</t>
  </si>
  <si>
    <t>Podkladová vrstva plastbetónová samonivelačná, hrúbky do 10 mm prvá vrstva</t>
  </si>
  <si>
    <t xml:space="preserve">"pre vyrovnanie uloznej plochy nosnikov"     0,75*22</t>
  </si>
  <si>
    <t>57</t>
  </si>
  <si>
    <t>451475122.S</t>
  </si>
  <si>
    <t>Podkladová vrstva plastbetónová samonivelačná - každá ďalšia vrstva hr. 10 mm</t>
  </si>
  <si>
    <t>330300664</t>
  </si>
  <si>
    <t>Podkladová vrstva plastbetónová samonivelačná, hrúbky do 10 mm každá ďalšia vrstva</t>
  </si>
  <si>
    <t>58</t>
  </si>
  <si>
    <t>451478011.S</t>
  </si>
  <si>
    <t>Podkladová vrstva plastbetónová drenážna na moste</t>
  </si>
  <si>
    <t>318282812</t>
  </si>
  <si>
    <t>Podkladová vrstva plastbetónová drenážna</t>
  </si>
  <si>
    <t xml:space="preserve">"drenážny kanálik z plastbetónu fr. 8/16 š. 100mm"    0,11</t>
  </si>
  <si>
    <t>59</t>
  </si>
  <si>
    <t>458501111.S</t>
  </si>
  <si>
    <t>Výplňové kliny za oporou z kameniva ťaženého hutneného po vrstvách</t>
  </si>
  <si>
    <t>767195279</t>
  </si>
  <si>
    <t>Výplňové protimrazové kliny za oporami z kameniva hutneného po vrstvách ťaženého</t>
  </si>
  <si>
    <t xml:space="preserve">"prechodový klin"     156,7</t>
  </si>
  <si>
    <t>Komunikácie</t>
  </si>
  <si>
    <t>60</t>
  </si>
  <si>
    <t>564861115.S</t>
  </si>
  <si>
    <t>Podklad zo štrkodrviny s rozprestretím a zhutnením, po zhutnení hr. 240 mm</t>
  </si>
  <si>
    <t>-358734444</t>
  </si>
  <si>
    <t>Podklad zo štrkodrvy s rozprestretím a zhutnením, po zhutnení hr. 240 mm</t>
  </si>
  <si>
    <t>114,9+86,7</t>
  </si>
  <si>
    <t>61</t>
  </si>
  <si>
    <t>567133113.S</t>
  </si>
  <si>
    <t>Podklad z kameniva stmeleného cementom s rozprestretím a zhutnením, CBGM C 5/6, po zhutnení hr. 180 mm</t>
  </si>
  <si>
    <t>-615287181</t>
  </si>
  <si>
    <t>Podklad z kameniva stmeleného cementom bez dilatačných škár, s rozprestretím a zhutnením CBGM C 5/6, po zhutnení hr. 180 mm</t>
  </si>
  <si>
    <t>62</t>
  </si>
  <si>
    <t>569851111.S</t>
  </si>
  <si>
    <t>Spevnenie krajníc alebo komun. pre peších s rozpr. a zhutnením, štrkodrvinou hr. 150 mm</t>
  </si>
  <si>
    <t>1319847351</t>
  </si>
  <si>
    <t>Spevnenie krajníc alebo komunikácií pre peších s rozprestretím a zhutnením, po zhutnení štrkodrvou hr. 150 mm</t>
  </si>
  <si>
    <t xml:space="preserve">"dosypanie krajníc ŠD"     15,5+22,5+58+57,5</t>
  </si>
  <si>
    <t>63</t>
  </si>
  <si>
    <t>569903311.S</t>
  </si>
  <si>
    <t>Zhotovenie zemných krajníc z hornín akejkoľvek triedy so zhutnením</t>
  </si>
  <si>
    <t>608082087</t>
  </si>
  <si>
    <t xml:space="preserve">"rozšírenie krajnice zo zeminy vhodnej do násypov"    76,8</t>
  </si>
  <si>
    <t>64</t>
  </si>
  <si>
    <t>583410004100.S</t>
  </si>
  <si>
    <t>Štrkodrva frakcia 0-22 mm</t>
  </si>
  <si>
    <t>-230921506</t>
  </si>
  <si>
    <t>76,800*1,8</t>
  </si>
  <si>
    <t>65</t>
  </si>
  <si>
    <t>573111114.S</t>
  </si>
  <si>
    <t>Postrek asfaltový infiltračný s posypom kamenivom z asfaltu cestného v množstve 2,00 kg/m2</t>
  </si>
  <si>
    <t>-1225042413</t>
  </si>
  <si>
    <t>66</t>
  </si>
  <si>
    <t>573231107.S</t>
  </si>
  <si>
    <t>Postrek asfaltový spojovací bez posypu kamenivom z cestnej emulzie v množstve 0,50 kg/m2</t>
  </si>
  <si>
    <t>812593926</t>
  </si>
  <si>
    <t xml:space="preserve">"na moste modifikovaný, dve vrstvy"     9,5*16,36*2</t>
  </si>
  <si>
    <t xml:space="preserve">"mimo mosta modifikovaný"     436,6</t>
  </si>
  <si>
    <t xml:space="preserve">"mimo mosta"     337,3</t>
  </si>
  <si>
    <t>67</t>
  </si>
  <si>
    <t>576131311.S</t>
  </si>
  <si>
    <t xml:space="preserve">Koberec asfaltový modifikovaný I.tr. mastixový SMA 11 O  strednozrnný, po zhutnení hr. 40 mm š. do 3 m</t>
  </si>
  <si>
    <t>1598070090</t>
  </si>
  <si>
    <t>Koberec asfaltový modifikovaný I.tr. mastixový SMA 11 O strednozrnný s rozprestretím a zhutnením v pruhu šírky do 3 m, po zhutnení hr. 40 mm</t>
  </si>
  <si>
    <t xml:space="preserve">"mimo mosta"     44,8+54,5+92,9+42,8+114,9+86,7</t>
  </si>
  <si>
    <t xml:space="preserve">"na moste"     9,5*16,36</t>
  </si>
  <si>
    <t>68</t>
  </si>
  <si>
    <t>577154331.S</t>
  </si>
  <si>
    <t>Asfaltový betón vrstva obrusná alebo ložná AC 16 v pruhu š. do 3 m z nemodifik. asfaltu tr. II, po zhutnení hr. 60 mm</t>
  </si>
  <si>
    <t>632253150</t>
  </si>
  <si>
    <t>Asfaltový betón vrstva obrusná alebo ložná AC 16 s rozprestretím a zhutnením z nemodifikovaného asfaltu tr. II, v pruhu šírky do 3 m, po zhutnení hr. 60 mm</t>
  </si>
  <si>
    <t xml:space="preserve">"mimo mosta"     92,9+42,8+114,9+86,7</t>
  </si>
  <si>
    <t>69</t>
  </si>
  <si>
    <t>577174411.S</t>
  </si>
  <si>
    <t>Asfaltový betón vrstva ložná AC 22 L v pruhu š. do 3 m z nemodifik. asfaltu tr. I, po zhutnení hr. 80 mm</t>
  </si>
  <si>
    <t>-239703907</t>
  </si>
  <si>
    <t>Asfaltový betón vrstva ložná AC 22 L s rozprestretím a zhutnením z nemodifikovaného asfaltu tr. I, v pruhu šírky do 3 m, po zhutnení hr. 80 mm</t>
  </si>
  <si>
    <t xml:space="preserve">"mimo mosta"     114,9+86,7</t>
  </si>
  <si>
    <t>70</t>
  </si>
  <si>
    <t>578142114.S</t>
  </si>
  <si>
    <t>Liaty asfalt z kameniva ťaženého alebo drveného hrubozrnný MA 16 O, hr. 45 mm</t>
  </si>
  <si>
    <t>831543424</t>
  </si>
  <si>
    <t>Liaty asfalt z kameniva ťaženého alebo drveného s rozprestretím hrubozrnný MA 16 O hr. 45 mm</t>
  </si>
  <si>
    <t xml:space="preserve">"na moste"    9,5*16,36</t>
  </si>
  <si>
    <t>71</t>
  </si>
  <si>
    <t>599142111.S</t>
  </si>
  <si>
    <t>Úprava zálievky dilatačných alebo pracovných škár hĺbky do 40 mm, šírky nad 20 do 40 mm</t>
  </si>
  <si>
    <t>-133903933</t>
  </si>
  <si>
    <t>Úprava zálievky dilatačných alebo pracovných škár v cementobetónovom kryte hĺbky do 40 mm, šírky nad 20 do 40 mm</t>
  </si>
  <si>
    <t>asfaltová zálievka modifikovaná, nové vrstvy vozovky</t>
  </si>
  <si>
    <t xml:space="preserve">"v pracovnej skare medzi etapami"     60,0</t>
  </si>
  <si>
    <t xml:space="preserve">"nad prechodovymi doskami - zaciatok + koniec"     45,0</t>
  </si>
  <si>
    <t xml:space="preserve">"na zaciatku a na konci useku priecne"     32,0</t>
  </si>
  <si>
    <t>Úpravy povrchov, podlahy, osadenie</t>
  </si>
  <si>
    <t>72</t>
  </si>
  <si>
    <t>622661211.S</t>
  </si>
  <si>
    <t>Náter betónu mosta epoxidový disperzný 1x impregnačný OS-A</t>
  </si>
  <si>
    <t>-1267253856</t>
  </si>
  <si>
    <t>Náter mostných betónových konštrukcií epoxidový disperzný 1x impregnačný OS-A</t>
  </si>
  <si>
    <t xml:space="preserve">"zapečaťujúca vrstva na moste"      184,9</t>
  </si>
  <si>
    <t>Rúrové vedenie</t>
  </si>
  <si>
    <t>73</t>
  </si>
  <si>
    <t>871266000.S</t>
  </si>
  <si>
    <t>Montáž kanalizačného PVC-U potrubia hladkého viacvrstvového DN 100</t>
  </si>
  <si>
    <t>-1985224012</t>
  </si>
  <si>
    <t xml:space="preserve">"debniaca rura trubicka odvodnenia"     0,5</t>
  </si>
  <si>
    <t>74</t>
  </si>
  <si>
    <t>286120000500.S</t>
  </si>
  <si>
    <t>Rúra PVC hladký, kanalizačný, gravitačný systém Dxr 110x3,2 mm, dĺ. 5 m, SN4 - napenená (viacvrstvová)</t>
  </si>
  <si>
    <t>472145231</t>
  </si>
  <si>
    <t>0,5*0,2 'Prepočítané koeficientom množstva</t>
  </si>
  <si>
    <t>75</t>
  </si>
  <si>
    <t>871356006.S</t>
  </si>
  <si>
    <t>Montáž kanalizačného PVC-U potrubia hladkého viacvrstvového DN 200</t>
  </si>
  <si>
    <t>-235012775</t>
  </si>
  <si>
    <t xml:space="preserve">"debniaca rura odvodnovac"     0,2</t>
  </si>
  <si>
    <t>76</t>
  </si>
  <si>
    <t>286110000200.S</t>
  </si>
  <si>
    <t>Rúra PVC-U hladký, kanalizačný, gravitačný systém Dxr 200x5,9 mm, dĺ. 5m, SN8 - napenená (viacvrstvová)</t>
  </si>
  <si>
    <t>-1216370102</t>
  </si>
  <si>
    <t>77</t>
  </si>
  <si>
    <t>899203111.S</t>
  </si>
  <si>
    <t>Osadenie liatinovej mreže vrátane rámu a koša na bahno hmotnosti jednotlivo nad 100 do 150 kg</t>
  </si>
  <si>
    <t>-1087579728</t>
  </si>
  <si>
    <t>Osadenie liatinových mreží vrátane rámov a košov na bahno hmotnosti jednotlivo nad 100 do 150 kg</t>
  </si>
  <si>
    <t>78</t>
  </si>
  <si>
    <t>552410003500.S</t>
  </si>
  <si>
    <t xml:space="preserve">Mreža liatinová </t>
  </si>
  <si>
    <t>507998046</t>
  </si>
  <si>
    <t>Mreža liatinová štvorcová 500x500 mm na teleskopickú rúru DN 425, tr. zaťaženia D400</t>
  </si>
  <si>
    <t>Ostatné konštrukcie a práce-búranie</t>
  </si>
  <si>
    <t>79</t>
  </si>
  <si>
    <t>911131112.S</t>
  </si>
  <si>
    <t>Osadenie a montáž cestného zábradlia kompozitného</t>
  </si>
  <si>
    <t>-1488999933</t>
  </si>
  <si>
    <t>Osadenie a montáž cestného zábradlia oceľového s vykopaním alebo vyvŕtaním jamôk pre stĺpiky s odstránením výkopku na vzdialenosť do 10 m s oceľovými stĺpikmi</t>
  </si>
  <si>
    <t xml:space="preserve">"zabradlie na kridlach kompozitne"     9,9</t>
  </si>
  <si>
    <t xml:space="preserve">"kompozitne zabradlie - schodisko"     9,5</t>
  </si>
  <si>
    <t>"</t>
  </si>
  <si>
    <t>80</t>
  </si>
  <si>
    <t>553520001600.S</t>
  </si>
  <si>
    <t>Zábradlie</t>
  </si>
  <si>
    <t>903758496</t>
  </si>
  <si>
    <t>Zábradlie na schody a podesty, výplň bezpečnostné sklo 4.4.1 číre, výška do 1200 mm, hliníkový rám, kotvenie bočné alebo do podlahy, vhodné do interiéru aj exteriéru</t>
  </si>
  <si>
    <t>81</t>
  </si>
  <si>
    <t>911332332.S</t>
  </si>
  <si>
    <t>Osadenie a montáž cestného zvodidla oceľového jednostranného úrovne zachytenia H2 so zabaranením stĺpikov pri vz. 2,54 m</t>
  </si>
  <si>
    <t>1312492374</t>
  </si>
  <si>
    <t>Osadenie a montáž cestného zvodidla oceľového jednostranného úroveň zachytenia H2, so zabaranením stĺpikov pri vzdialenosti 2,54 m</t>
  </si>
  <si>
    <t>82</t>
  </si>
  <si>
    <t>553550000510.S</t>
  </si>
  <si>
    <t>Zvodidlo cestné jednostranné oceľové, vzdialenosť stĺpikov 2,54 m, úroveň zachytenia H2, komplet</t>
  </si>
  <si>
    <t>-1211933413</t>
  </si>
  <si>
    <t>83</t>
  </si>
  <si>
    <t>911334122.S</t>
  </si>
  <si>
    <t>Zvodidlo oceľové zábradlové úroveň zachytenia H2 kotvené do rímsy s výplňou zo zvislých tyčí</t>
  </si>
  <si>
    <t>-173592540</t>
  </si>
  <si>
    <t>Zábradlové zvodidlo oceľové, mostné s osadením stĺpikov kotvených do rímsy, so zvodnicou ZSNH4/H2 s výplňou zo zvislých tyčí</t>
  </si>
  <si>
    <t>84</t>
  </si>
  <si>
    <t>914112111.S</t>
  </si>
  <si>
    <t>Montáž tabuľky s označením evidenčného čísla mostu</t>
  </si>
  <si>
    <t>-1306975494</t>
  </si>
  <si>
    <t>Montáž tabuľky s označením evidenčného čísla mostu na stĺpik</t>
  </si>
  <si>
    <t>85</t>
  </si>
  <si>
    <t>404410176334.S</t>
  </si>
  <si>
    <t>Číslovanie, rozmer 175x280 mm, retroreflexia RA1, pozinkovaná</t>
  </si>
  <si>
    <t>607489369</t>
  </si>
  <si>
    <t>86</t>
  </si>
  <si>
    <t>915711111.S</t>
  </si>
  <si>
    <t>Vodorovné dopravné značenie striekané farbou retroreflexná</t>
  </si>
  <si>
    <t>kpl.</t>
  </si>
  <si>
    <t>-1701249319</t>
  </si>
  <si>
    <t>Vodorovné značenie krytov striekané farbou deliacich čiar súvislých, šírky 125 mm, biela retroreflexná</t>
  </si>
  <si>
    <t>87</t>
  </si>
  <si>
    <t>917862112.S</t>
  </si>
  <si>
    <t>Osadenie chodník. obrubníka betónového stojatého do lôžka z betónu prosteho tr. C 16/20 s bočnou oporou</t>
  </si>
  <si>
    <t>1422186025</t>
  </si>
  <si>
    <t>Osadenie chodníkového obrubníka betónového stojatého so zaliatím a zatrením škár cementovou maltou, so zhotovením lôžka s bočnou oporou z betónu prostého tr. C 16/20</t>
  </si>
  <si>
    <t>88</t>
  </si>
  <si>
    <t>592170003500.S</t>
  </si>
  <si>
    <t>Obrubník rovný, lxšxv 1000x100x200 mm, prírodný</t>
  </si>
  <si>
    <t>-2066137925</t>
  </si>
  <si>
    <t>27,5*1,01 'Prepočítané koeficientom množstva</t>
  </si>
  <si>
    <t>89</t>
  </si>
  <si>
    <t>931991112.S</t>
  </si>
  <si>
    <t>Zhotovenie tesnenia dilatačnej škáry gumovým profilovým pásom alebo pásom z PVC v stene</t>
  </si>
  <si>
    <t>-131338504</t>
  </si>
  <si>
    <t xml:space="preserve">"tesnenie pri obrube rims"   48,8</t>
  </si>
  <si>
    <t xml:space="preserve">"vypln skary ozubu PD"     21,1</t>
  </si>
  <si>
    <t>90</t>
  </si>
  <si>
    <t>931992121.S</t>
  </si>
  <si>
    <t>Výplň dilatačných škár z extrudovaného polystyrénu hr. 20 mm</t>
  </si>
  <si>
    <t>1511420054</t>
  </si>
  <si>
    <t>Výplň dilatačných škár z polystyrénu extrudovaného, hr. 20 mm</t>
  </si>
  <si>
    <t xml:space="preserve">"vypln skary ozubu PD"     16,9</t>
  </si>
  <si>
    <t>91</t>
  </si>
  <si>
    <t>931994142.S</t>
  </si>
  <si>
    <t>Tesnenie dilatačnej škáry betónovej konštrukcia polyuretanovým tmelom do pl. 4,0 cm2</t>
  </si>
  <si>
    <t>-979639172</t>
  </si>
  <si>
    <t>Tesnenie škáry betónovej konštrukcie pásmi, profilmi, tmelmi tmelom polyuretánovým škáry dilatačnej do 4,0 cm2</t>
  </si>
  <si>
    <t xml:space="preserve">"lic opory - v prac. Skare medzi novou a starou oporou, medzi etapami"     35,9</t>
  </si>
  <si>
    <t xml:space="preserve">"nosná konštrukcia, medzi etapami, vratane penetracneho nateru a separacie"     16,4</t>
  </si>
  <si>
    <t xml:space="preserve">"tesnenie pri obrube rims"     48,8</t>
  </si>
  <si>
    <t xml:space="preserve">"tesniaci tmel p.š. rims a licneho prefabrikatu"   54,2</t>
  </si>
  <si>
    <t>92</t>
  </si>
  <si>
    <t>936172001.S</t>
  </si>
  <si>
    <t>Pozorované body, dodávka a osadenie</t>
  </si>
  <si>
    <t>34228324</t>
  </si>
  <si>
    <t>Osadenie kovových doplnkov mostného vybavenia jednotlivo roštov a rámov do 50 kg uchytených skrutkami</t>
  </si>
  <si>
    <t xml:space="preserve">"geodeticke body"     10,0</t>
  </si>
  <si>
    <t>93</t>
  </si>
  <si>
    <t>936941221.S</t>
  </si>
  <si>
    <t>Osadenie odvodňovača mostovky</t>
  </si>
  <si>
    <t>-432960085</t>
  </si>
  <si>
    <t>Odvodňovač izolácie mostovky osadenie do plastbetónu, odvodňovača nerezového</t>
  </si>
  <si>
    <t>94</t>
  </si>
  <si>
    <t>552410004000.S</t>
  </si>
  <si>
    <t>Mostný odvodňovač-vpust HSD-2, odtok DN 150 zvislý, 300x500 mm, liatinový s prítlačnou prírubou</t>
  </si>
  <si>
    <t>-2098847750</t>
  </si>
  <si>
    <t>95</t>
  </si>
  <si>
    <t>936942321.S</t>
  </si>
  <si>
    <t>Trubička odvodnenia izolácie, dodávka + montáž</t>
  </si>
  <si>
    <t>-860390820</t>
  </si>
  <si>
    <t>Osadenie mostnej vpusti a predlžovacej tvarovky tvarovky predlžovacej F</t>
  </si>
  <si>
    <t>96</t>
  </si>
  <si>
    <t>936943231.S</t>
  </si>
  <si>
    <t>Montáž odvodnenia mosta z potrubia liatinového DN 150</t>
  </si>
  <si>
    <t>1585280495</t>
  </si>
  <si>
    <t>Montáž odvodnenia mosta z potrubia liatinového bez spojok, profilu DN 150 potrubia</t>
  </si>
  <si>
    <t>97</t>
  </si>
  <si>
    <t>552510002200.S</t>
  </si>
  <si>
    <t>Rúra hrdlová z tvárnej liatiny DN 150, tlaková trieda C64 s ťažkou protikoróznou ochranou do extr. podmienok a zaisteným násuvným spojom, pre vodu</t>
  </si>
  <si>
    <t>2005976906</t>
  </si>
  <si>
    <t>1*1,01 'Prepočítané koeficientom množstva</t>
  </si>
  <si>
    <t>98</t>
  </si>
  <si>
    <t>938902031.S</t>
  </si>
  <si>
    <t xml:space="preserve">Otryskanie degradovaného betónu vodou do 20 mm,  -0,02200t</t>
  </si>
  <si>
    <t>-1345640913</t>
  </si>
  <si>
    <t>Otryskanie degradovaného betónu na betónovej konštrukcii vodou do 20 mm -0,022t</t>
  </si>
  <si>
    <t xml:space="preserve">"otryskanie spodnej stavby tlakovou vodou, odhad hr. 5 mm"     73,68</t>
  </si>
  <si>
    <t>99</t>
  </si>
  <si>
    <t>961041211.S</t>
  </si>
  <si>
    <t xml:space="preserve">Búranie mostných základov, muriva a pilierov alebo nosných konštrukcií z prost.,betónu,  -2,20000t</t>
  </si>
  <si>
    <t>1032554819</t>
  </si>
  <si>
    <t>Búranie mostných základov, muriva a pilierov alebo nosných konštrukcií z prost. betónu -2,200 t</t>
  </si>
  <si>
    <t xml:space="preserve">"vybúranie spádového betónu"     16,41</t>
  </si>
  <si>
    <t>100</t>
  </si>
  <si>
    <t>961051111.S</t>
  </si>
  <si>
    <t xml:space="preserve">Búranie mostných základov, muriva a pilierov alebo nosných konštrukcií zo železobetónu,  -2,40000t</t>
  </si>
  <si>
    <t>-1775853311</t>
  </si>
  <si>
    <t>Búranie mostných základov, muriva a pilierov alebo nosných konštrukcií zo železobetónu -2,400 t</t>
  </si>
  <si>
    <t xml:space="preserve">"odbúranie jestv. rímsy s kamenným obrubníkom"     (22,53+23,425)*0,26</t>
  </si>
  <si>
    <t xml:space="preserve">"odbúranie časti opôr"     1,7*11,3*2+0,75*(7+6,5)*(5,7+5,26)/2</t>
  </si>
  <si>
    <t xml:space="preserve">"odbúranie nosnej konštrukcie"     15,525*11,3*0,4+6*0,9*0,47*15,525+5*0,29*0,8*(5*1,435)</t>
  </si>
  <si>
    <t xml:space="preserve">"odbúranie šikmých krídel"     4,17*0,75*4,8+3,25*0,75*4,5</t>
  </si>
  <si>
    <t>101</t>
  </si>
  <si>
    <t>966005311.S</t>
  </si>
  <si>
    <t xml:space="preserve">Rozobranie cestného zábradlia a zvodidiel s jednou pásnicou,  -0,04200t</t>
  </si>
  <si>
    <t>992401625</t>
  </si>
  <si>
    <t>Rozobratie a odstránenie cestného zábradlia a zvodidiel s jednou pásnicou a s premiestnením hmôt na skládku na vzdialenosť do 10 m alebo s naložením na dopravný prostriedok, so zásypom jám po odstránených stĺpoch a s jeho zhutnením cestného zvodidla vr. stĺpikov, s jednou pásnicou -0,042 t</t>
  </si>
  <si>
    <t xml:space="preserve">"zvodidlo pred mostom"     24,0</t>
  </si>
  <si>
    <t>102</t>
  </si>
  <si>
    <t>966006211.S</t>
  </si>
  <si>
    <t xml:space="preserve">Odstránenie (demontáž) zvislej dopravnej značky zo stĺpov, stĺpikov alebo konzol,  -0,00400t</t>
  </si>
  <si>
    <t>-696808857</t>
  </si>
  <si>
    <t>Odstránenie (demontáž) zvislých dopravných značiek s odprataním materiálu na skládku na vzdialenosť do 20 m alebo s naložením na dopravný prostriedok zo stĺpov, stĺpikov alebo konzol -0,004 t</t>
  </si>
  <si>
    <t xml:space="preserve">"odstránenie tabuliek s evidenčným číslom mosta"     1,0</t>
  </si>
  <si>
    <t>103</t>
  </si>
  <si>
    <t>966075141.S</t>
  </si>
  <si>
    <t xml:space="preserve">Odstránenie konštrukcií na mostoch kamenných alebo betónových kovového zábradlia v celku,  -0,01800t</t>
  </si>
  <si>
    <t>-1413760916</t>
  </si>
  <si>
    <t>Odstránenie rôznych konštrukcií na mostoch kamenných alebo betónových kovového zábradlia v celku -0,018 t</t>
  </si>
  <si>
    <t xml:space="preserve">"oceľové zábradlie na moste"     47,0</t>
  </si>
  <si>
    <t>104</t>
  </si>
  <si>
    <t>966077121.S</t>
  </si>
  <si>
    <t xml:space="preserve">Odstránenie doplnkových oceľov. konštrukcií hmotnosti jednotlivo nad 20 do 50 kg,  -0,18400t</t>
  </si>
  <si>
    <t>-1362702345</t>
  </si>
  <si>
    <t>Odstránenie doplnkových oceľov. konštrukcií hmotnosti jednotlivo nad 20 do 50 kg -0,184 t</t>
  </si>
  <si>
    <t xml:space="preserve">"odstránenie oceľových ložísk, odhad 40 kg/ks"     12,0</t>
  </si>
  <si>
    <t xml:space="preserve">"demontáž odvodňovačov, odhad 30 kg/ks"     2   </t>
  </si>
  <si>
    <t>105</t>
  </si>
  <si>
    <t>971045821.S</t>
  </si>
  <si>
    <t>Vrty príklepovým prerážacím vrtákom do D 45 mm do stien alebo smerom dole do betónu -0.00004t</t>
  </si>
  <si>
    <t>cm</t>
  </si>
  <si>
    <t>24479179</t>
  </si>
  <si>
    <t>Vrty príklepovým prerážacím vrtákom do stien alebo smerom dole do betónu do D 45 mm -0,00004 t</t>
  </si>
  <si>
    <t xml:space="preserve">"vrtanie otvorov pre trne - fi 14mm"          6600,0</t>
  </si>
  <si>
    <t xml:space="preserve">"vrtanie otvorov pre vystuz - fi 20mm"           3480,0</t>
  </si>
  <si>
    <t>106</t>
  </si>
  <si>
    <t>971055024.S</t>
  </si>
  <si>
    <t>Rezanie konštrukcií zo železobetónu hr. panelu 300 mm -0,03600t</t>
  </si>
  <si>
    <t>429033612</t>
  </si>
  <si>
    <t>Rezanie konštrukcií zo železobetónu stenovou pílou hr. panelu 300 mm -0,03600 t</t>
  </si>
  <si>
    <t xml:space="preserve">"zarezanie opôr pred odbúraním"     51,2</t>
  </si>
  <si>
    <t>107</t>
  </si>
  <si>
    <t>971056002.S</t>
  </si>
  <si>
    <t>Jadrové vrty diamantovými korunkami do D 30 mm do stien - železobetónových -0,00002t</t>
  </si>
  <si>
    <t>512393713</t>
  </si>
  <si>
    <t>Jadrové vrty diamantovými korunkami do stien železobetónových nad D 20 do 30 mm -0,00002 t</t>
  </si>
  <si>
    <t xml:space="preserve">"vrty pre kotvenie rims, fi 28"     1250,0   </t>
  </si>
  <si>
    <t>108</t>
  </si>
  <si>
    <t>971056011.S</t>
  </si>
  <si>
    <t>Jadrové vrty diamantovými korunkami do D 120 mm do stien - železobetónových -0,00027t</t>
  </si>
  <si>
    <t>1975632551</t>
  </si>
  <si>
    <t>Jadrové vrty diamantovými korunkami do stien železobetónových nad D 110 do 120 mm -0,00027 t</t>
  </si>
  <si>
    <t>"vrty pre mikropilóty cez jestvujúce opory" 11*2*3,4*100</t>
  </si>
  <si>
    <t>109</t>
  </si>
  <si>
    <t>979084113.S</t>
  </si>
  <si>
    <t>Vodorovná doprava po suchu so zložením alebo preloženie na iný dopravný prostriedok okrem lode, do 1000 m</t>
  </si>
  <si>
    <t>737116810</t>
  </si>
  <si>
    <t>Vodorovná doprava po suchu alebo naloženie vodorovná doprava vybúraných hmôt so zložením a hrubým urovnaním alebo preložením na iný dopravný prostriedok okrem lode, na vzdialenosť do 1000 m</t>
  </si>
  <si>
    <t>110</t>
  </si>
  <si>
    <t>979084119.S</t>
  </si>
  <si>
    <t>Príplatok k cene vodorovnej dopravy častí rozobratých konštrukcií podvalov, za každých ďalších i začatých 1000 m nad 1000 m</t>
  </si>
  <si>
    <t>1314924893</t>
  </si>
  <si>
    <t>Vodorovná doprava po suchu alebo naloženie príplatok k cene za každých ďalších i začatých 1000 m nad 1000 m</t>
  </si>
  <si>
    <t>1010,505*29 'Prepočítané koeficientom množstva</t>
  </si>
  <si>
    <t>111</t>
  </si>
  <si>
    <t>979087112.S</t>
  </si>
  <si>
    <t>Nakladanie na dopravný prostriedok pre vodorovnú dopravu sutiny</t>
  </si>
  <si>
    <t>391265941</t>
  </si>
  <si>
    <t>Vodorovná doprava po suchu alebo naloženie nakladanie na dopravný prostriedok pre vodorovnú dopravu sutiny</t>
  </si>
  <si>
    <t>112</t>
  </si>
  <si>
    <t>979089012.S</t>
  </si>
  <si>
    <t>Poplatok za skladovanie - betón, tehly, dlaždice (17 01) ostatné</t>
  </si>
  <si>
    <t>-1268477963</t>
  </si>
  <si>
    <t>Poplatok za skladovanie stavebného odpadu (17) betón, tehly, dlaždice, obkladačky a keramika (17 01) ostatné (O) (17 01, 02, 03, 07)</t>
  </si>
  <si>
    <t>Presun hmôt HSV</t>
  </si>
  <si>
    <t>113</t>
  </si>
  <si>
    <t>998212111.S</t>
  </si>
  <si>
    <t>Presun hmôt pre mosty murované, monolitické,betónové,kovové,výšky mosta do 20 m</t>
  </si>
  <si>
    <t>1624850807</t>
  </si>
  <si>
    <t>Presun hmôt pre mosty murované, monolitické, betónové nepredpäté aj predpäté a mosty spriahnuté oceľobetónové alebo kovové na novostavbách (821..11 až 31 a 61 až 71) výšky mosta do 20 m</t>
  </si>
  <si>
    <t>PSV</t>
  </si>
  <si>
    <t>Práce a dodávky PSV</t>
  </si>
  <si>
    <t>711</t>
  </si>
  <si>
    <t>Izolácie proti vode a vlhkosti</t>
  </si>
  <si>
    <t>114</t>
  </si>
  <si>
    <t>711111001.S</t>
  </si>
  <si>
    <t>Zhotovenie izolácie proti zemnej vlhkosti vodorovná náterom penetračným za studena</t>
  </si>
  <si>
    <t>920177512</t>
  </si>
  <si>
    <t>Zhotovenie izolácie proti zemnej vlhkosti, náterivami a tmelmi za studena na ploche vodorovnej náterom penetračným</t>
  </si>
  <si>
    <t xml:space="preserve">"PD + kridla rovnobezne a sikme"     107,7</t>
  </si>
  <si>
    <t>115</t>
  </si>
  <si>
    <t>246170000900.S</t>
  </si>
  <si>
    <t>Lak asfaltový penetračný</t>
  </si>
  <si>
    <t>910150904</t>
  </si>
  <si>
    <t>107,7*0,0003 'Prepočítané koeficientom množstva</t>
  </si>
  <si>
    <t>116</t>
  </si>
  <si>
    <t>711111002.S</t>
  </si>
  <si>
    <t>Zhotovenie izolácie proti zemnej vlhkosti vodorovná asfaltovým lakom za studena</t>
  </si>
  <si>
    <t>1059720105</t>
  </si>
  <si>
    <t>Zhotovenie izolácie proti zemnej vlhkosti, náterivami a tmelmi za studena na ploche vodorovnej náterom asfaltovým lakom</t>
  </si>
  <si>
    <t>107,7*2</t>
  </si>
  <si>
    <t>117</t>
  </si>
  <si>
    <t>246170001000.S</t>
  </si>
  <si>
    <t>Lak asfaltový opravný</t>
  </si>
  <si>
    <t>-262708337</t>
  </si>
  <si>
    <t>215,4*0,00075 'Prepočítané koeficientom množstva</t>
  </si>
  <si>
    <t>118</t>
  </si>
  <si>
    <t>711112001.S</t>
  </si>
  <si>
    <t xml:space="preserve">Zhotovenie  izolácie proti zemnej vlhkosti zvislá penetračným náterom za studena</t>
  </si>
  <si>
    <t>-1688848331</t>
  </si>
  <si>
    <t>Zhotovenie izolácie proti zemnej vlhkosti, náterivami a tmelmi za studena na ploche zvislej náterom penetračným</t>
  </si>
  <si>
    <t xml:space="preserve">"PD + kridla rovnobezne a sikme"     140,2</t>
  </si>
  <si>
    <t xml:space="preserve">"izolácia rubu opory"     58,0</t>
  </si>
  <si>
    <t>119</t>
  </si>
  <si>
    <t>-1351908985</t>
  </si>
  <si>
    <t>233,990661157025*0,00035 'Prepočítané koeficientom množstva</t>
  </si>
  <si>
    <t>120</t>
  </si>
  <si>
    <t>711112002.S</t>
  </si>
  <si>
    <t xml:space="preserve">Zhotovenie  izolácie proti zemnej vlhkosti zvislá asfaltovým lakom za studena</t>
  </si>
  <si>
    <t>-1765785289</t>
  </si>
  <si>
    <t>Zhotovenie izolácie proti zemnej vlhkosti, náterivami a tmelmi za studena na ploche zvislej náterom asfaltovým lakom</t>
  </si>
  <si>
    <t>140,2*2</t>
  </si>
  <si>
    <t>58,0*2</t>
  </si>
  <si>
    <t>121</t>
  </si>
  <si>
    <t>-1594476935</t>
  </si>
  <si>
    <t>396,4*0,00085 'Prepočítané koeficientom množstva</t>
  </si>
  <si>
    <t>122</t>
  </si>
  <si>
    <t>711132102.S</t>
  </si>
  <si>
    <t>Zhotovenie geotextílie alebo tkaniny na plochu zvislú</t>
  </si>
  <si>
    <t>1205179028</t>
  </si>
  <si>
    <t>Položenie geotextílie alebo tkaniny zvislo</t>
  </si>
  <si>
    <t xml:space="preserve">"ochrana izolácie geotextíliou 600 g/m2"     58,0</t>
  </si>
  <si>
    <t>123</t>
  </si>
  <si>
    <t>693110001500.S</t>
  </si>
  <si>
    <t>Geotextília polypropylénová netkaná 600 g/m2</t>
  </si>
  <si>
    <t>-330556833</t>
  </si>
  <si>
    <t>58*1,15 'Prepočítané koeficientom množstva</t>
  </si>
  <si>
    <t>124</t>
  </si>
  <si>
    <t>711141559.S</t>
  </si>
  <si>
    <t xml:space="preserve">Zhotovenie  izolácie proti zemnej vlhkosti a tlakovej vode vodorovná NAIP pritavením</t>
  </si>
  <si>
    <t>-1816317121</t>
  </si>
  <si>
    <t>Zhotovenie izolácie proti zemnej vlhkosti pásmi pritavením na ploche vodorovnej NAIP</t>
  </si>
  <si>
    <t xml:space="preserve">"vozovka na moste"    247,1</t>
  </si>
  <si>
    <t>125</t>
  </si>
  <si>
    <t>628310001000.S</t>
  </si>
  <si>
    <t>Pás asfaltový s posypom</t>
  </si>
  <si>
    <t>1521310284</t>
  </si>
  <si>
    <t>Pás asfaltový s posypom hr. 3,5 mm vystužený sklenenou rohožou</t>
  </si>
  <si>
    <t>247,1*1,15 'Prepočítané koeficientom množstva</t>
  </si>
  <si>
    <t>126</t>
  </si>
  <si>
    <t>711142559.S</t>
  </si>
  <si>
    <t xml:space="preserve">Zhotovenie  izolácie proti zemnej vlhkosti a tlakovej vode zvislá NAIP pritavením</t>
  </si>
  <si>
    <t>-239529444</t>
  </si>
  <si>
    <t>Zhotovenie izolácie proti zemnej vlhkosti pásmi pritavením na ploche zvislej NAIP</t>
  </si>
  <si>
    <t xml:space="preserve">"rub opory - skara medzi novou a starou oporou, medzi etapami"     29,7*0,33</t>
  </si>
  <si>
    <t>127</t>
  </si>
  <si>
    <t>-285708950</t>
  </si>
  <si>
    <t>9,801*1,2 'Prepočítané koeficientom množstva</t>
  </si>
  <si>
    <t>128</t>
  </si>
  <si>
    <t>998711101.S</t>
  </si>
  <si>
    <t>Presun hmôt pre izoláciu proti vode v objektoch výšky do 6 m</t>
  </si>
  <si>
    <t>-753093834</t>
  </si>
  <si>
    <t>Práce a dodávky M</t>
  </si>
  <si>
    <t>21-M</t>
  </si>
  <si>
    <t>Elektromontáže</t>
  </si>
  <si>
    <t>129</t>
  </si>
  <si>
    <t>210010621.S</t>
  </si>
  <si>
    <t>Chránička z PVC</t>
  </si>
  <si>
    <t>-1502564056</t>
  </si>
  <si>
    <t>Chránička - kanál zemný z PVC, uložený voľne 100x100 mm</t>
  </si>
  <si>
    <t xml:space="preserve">"polená PVC chránička v rímse"     24,5</t>
  </si>
  <si>
    <t>130</t>
  </si>
  <si>
    <t>345750057710.S</t>
  </si>
  <si>
    <t xml:space="preserve">Chránička </t>
  </si>
  <si>
    <t>993417770</t>
  </si>
  <si>
    <t>Kanál zemný z PVC, rozmer 100x100 mm</t>
  </si>
  <si>
    <t>VRN</t>
  </si>
  <si>
    <t>Investičné náklady neobsiahnuté v cenách</t>
  </si>
  <si>
    <t>131</t>
  </si>
  <si>
    <t>000300014.S</t>
  </si>
  <si>
    <t>Geodetické práce - vykonávané pred výstavbou zameranie existujúceho objektu</t>
  </si>
  <si>
    <t>1024</t>
  </si>
  <si>
    <t>1139317499</t>
  </si>
  <si>
    <t>Geodetické práce vykonávané pred výstavbou zameranie existujúceho objektu</t>
  </si>
  <si>
    <t xml:space="preserve">"geodetické zameranie"     1,0</t>
  </si>
  <si>
    <t>pred búracími prácami</t>
  </si>
  <si>
    <t>po odfrézovaní</t>
  </si>
  <si>
    <t>zameranie existujúcich opôr po odbúraní</t>
  </si>
  <si>
    <t>vytýčenie obvodu staveniska</t>
  </si>
  <si>
    <t>132</t>
  </si>
  <si>
    <t>000400021.S</t>
  </si>
  <si>
    <t xml:space="preserve">Projektové práce -  náklady na vypracovanie dokumentácie na vykonanie prác (DVP)</t>
  </si>
  <si>
    <t>1301222333</t>
  </si>
  <si>
    <t>Projektové práce stavebná časť (stavebné objekty vrátane ich technického vybavenia) náklady na vypracovanie realizačnej dokumentácie</t>
  </si>
  <si>
    <t>133</t>
  </si>
  <si>
    <t>000400022.S</t>
  </si>
  <si>
    <t>Projektové práce náklady na dokumentáciu skutočného zhotovenia stavby (DSRS)</t>
  </si>
  <si>
    <t>411859447</t>
  </si>
  <si>
    <t>Projektové práce stavebná časť (stavebné objekty vrátane ich technického vybavenia) náklady na dokumentáciu skutočného zhotovenia stavby</t>
  </si>
  <si>
    <t>134</t>
  </si>
  <si>
    <t>000600024.S</t>
  </si>
  <si>
    <t xml:space="preserve">Zariadenie staveniska - prevádzkové, dočasné dopravné značenie </t>
  </si>
  <si>
    <t>kpl</t>
  </si>
  <si>
    <t>1871890156</t>
  </si>
  <si>
    <t>Zariadenie staveniska prevádzkové dopravné značenie po stavenisku</t>
  </si>
  <si>
    <t>135</t>
  </si>
  <si>
    <t>001000034.S</t>
  </si>
  <si>
    <t>Inžinierska činnosť - skúšky a revízie ostatné skúšky - zaťažovacia skúška pilót</t>
  </si>
  <si>
    <t>-898783849</t>
  </si>
  <si>
    <t>Inžinierska činnosť skúšky a revízie ostatné skúšky</t>
  </si>
  <si>
    <t xml:space="preserve">"tlaková zaťažovacia skúška pilót vrátane vyhodnotenia"     1,0</t>
  </si>
  <si>
    <t>SO 02 - Preložka káblov Slovak Telekom</t>
  </si>
  <si>
    <t xml:space="preserve"> </t>
  </si>
  <si>
    <t>ProNES s.r.o., Bojnická č. 3, 83104 Bratislava</t>
  </si>
  <si>
    <t>01 - Zemné práce</t>
  </si>
  <si>
    <t>D1 - HZS , Ostatné</t>
  </si>
  <si>
    <t>01</t>
  </si>
  <si>
    <t>Pol1</t>
  </si>
  <si>
    <t>Vytýčenie trasy vonkajšieho slaboprúdového vedenia,v prehľadnom teréne vedenie SLP</t>
  </si>
  <si>
    <t>Pol2</t>
  </si>
  <si>
    <t>Delená chránička Ø 42mm</t>
  </si>
  <si>
    <t>M1</t>
  </si>
  <si>
    <t>Chránička</t>
  </si>
  <si>
    <t>-1054828533</t>
  </si>
  <si>
    <t>chránička</t>
  </si>
  <si>
    <t>Pol3</t>
  </si>
  <si>
    <t>Pomocná oceľová konštrukcia vrátane všetkého potrebného príslušenstva ako napr.kotvenie, výkopy, zváranie, rezanie, dodatočné úpravy na mieste inštalácie, povrchové úpravy atď. Dĺžka 20m, výška 1m</t>
  </si>
  <si>
    <t>M2</t>
  </si>
  <si>
    <t>Pomocná konštrukcia</t>
  </si>
  <si>
    <t>-1502324556</t>
  </si>
  <si>
    <t>Pol4</t>
  </si>
  <si>
    <t>Hĺbenie káblovej ryhy 30 cm širokej a 80 cm hlbokej, v zemine triedy 3</t>
  </si>
  <si>
    <t>Pol5</t>
  </si>
  <si>
    <t>Káblové ložko 800/300mm v teréne (vrátane zakrytia a zásypov)</t>
  </si>
  <si>
    <t>M3</t>
  </si>
  <si>
    <t>Káblové lôžko</t>
  </si>
  <si>
    <t>2132040470</t>
  </si>
  <si>
    <t>Pol6</t>
  </si>
  <si>
    <t>Ručný zásyp nezap. káblovej ryhy bez zhutn. zeminy, 30 cm širokej, 80 cm hlbokej v zemine tr. 3</t>
  </si>
  <si>
    <t>Pol7</t>
  </si>
  <si>
    <t>Rekonštr. káblového lôžka z preosiatej zeminy so zakrytím tehlami v smere kábla šírka 30 cm</t>
  </si>
  <si>
    <t>Pol8</t>
  </si>
  <si>
    <t>Preloženie kábla, vloženie do delenej chráničky, prichytenie na oceľovú konštrukciu</t>
  </si>
  <si>
    <t>M4</t>
  </si>
  <si>
    <t>Preloženie kábla</t>
  </si>
  <si>
    <t>982340435</t>
  </si>
  <si>
    <t>M5</t>
  </si>
  <si>
    <t>1843648602</t>
  </si>
  <si>
    <t>Pol9</t>
  </si>
  <si>
    <t xml:space="preserve">Fólia červená-blesk, šírka 300mm, balenie  250m</t>
  </si>
  <si>
    <t>M6</t>
  </si>
  <si>
    <t>5928765</t>
  </si>
  <si>
    <t>Pol10</t>
  </si>
  <si>
    <t>Trávové semeno</t>
  </si>
  <si>
    <t>M7</t>
  </si>
  <si>
    <t>1772913914</t>
  </si>
  <si>
    <t>Pol11</t>
  </si>
  <si>
    <t>Preloženie kábla aj s chráničkou</t>
  </si>
  <si>
    <t>Pol12</t>
  </si>
  <si>
    <t>Chránička HDPE40/33</t>
  </si>
  <si>
    <t>M8</t>
  </si>
  <si>
    <t>Chránička HDPE 10/33</t>
  </si>
  <si>
    <t>-1787788108</t>
  </si>
  <si>
    <t>Pol13</t>
  </si>
  <si>
    <t>Demontáž a recyklácia pomocnej oceľovej konštrukcie</t>
  </si>
  <si>
    <t>M9</t>
  </si>
  <si>
    <t>-736816093</t>
  </si>
  <si>
    <t>D1</t>
  </si>
  <si>
    <t>HZS , Ostatné</t>
  </si>
  <si>
    <t>Pol14</t>
  </si>
  <si>
    <t>Nepredvídané práce</t>
  </si>
  <si>
    <t>M10</t>
  </si>
  <si>
    <t>440866921</t>
  </si>
  <si>
    <t>Plošina/lešenie</t>
  </si>
  <si>
    <t>Pol15</t>
  </si>
  <si>
    <t>Funkčné skúšky, zaškolenie obsluhy</t>
  </si>
  <si>
    <t>M11</t>
  </si>
  <si>
    <t>-1290555614</t>
  </si>
  <si>
    <t>Výkon autožeriava / vysokozdvižnej plošiny</t>
  </si>
  <si>
    <t>Pol16</t>
  </si>
  <si>
    <t>Murárska výpomoc</t>
  </si>
  <si>
    <t>M12</t>
  </si>
  <si>
    <t>517220534</t>
  </si>
  <si>
    <t>Pol17</t>
  </si>
  <si>
    <t xml:space="preserve">Podruž. mat / WAGO-svorky,sádra,klince,štítky, pásky, natlkacie skrut.,.... /  (percentuálny podiel bez rozvádzačov a svietidiel)</t>
  </si>
  <si>
    <t>%</t>
  </si>
  <si>
    <t>M13</t>
  </si>
  <si>
    <t>1328173817</t>
  </si>
  <si>
    <t>1*3,5 'Prepočítané koeficientom množstva</t>
  </si>
  <si>
    <t>Pol18</t>
  </si>
  <si>
    <t>Podiel pridružných výkonov</t>
  </si>
  <si>
    <t>M14</t>
  </si>
  <si>
    <t>-1115663898</t>
  </si>
  <si>
    <t>Pol19</t>
  </si>
  <si>
    <t>Doprava (do 20km)</t>
  </si>
  <si>
    <t>Pol20</t>
  </si>
  <si>
    <t>Projektová dokumentácia (projekt skutočného vyhotovenia)</t>
  </si>
  <si>
    <t>Pol21</t>
  </si>
  <si>
    <t>Polohopisné a výškopisné ( geodetické )zameranie</t>
  </si>
  <si>
    <t>Pol22</t>
  </si>
  <si>
    <t>Inžiniering + konzultácie s T-COM</t>
  </si>
  <si>
    <t>Pol23</t>
  </si>
  <si>
    <t>M15</t>
  </si>
  <si>
    <t>-1788612222</t>
  </si>
  <si>
    <t>Pol24</t>
  </si>
  <si>
    <t>M16</t>
  </si>
  <si>
    <t>-779877982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</si>
</sst>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164" fontId="18" fillId="0" borderId="0" xfId="0" applyNumberFormat="1" applyFont="1" applyAlignment="1" applyProtection="1">
      <alignment horizontal="left" vertical="center"/>
    </xf>
    <xf numFmtId="0" fontId="18" fillId="0" borderId="0" xfId="0" applyFont="1" applyAlignment="1" applyProtection="1">
      <alignment vertical="center"/>
    </xf>
    <xf numFmtId="4" fontId="19" fillId="0" borderId="0" xfId="0" applyNumberFormat="1" applyFont="1" applyAlignment="1" applyProtection="1">
      <alignment vertical="center"/>
    </xf>
    <xf numFmtId="0" fontId="18" fillId="0" borderId="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1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0" borderId="14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4" fillId="4" borderId="6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4" fillId="4" borderId="7" xfId="0" applyFont="1" applyFill="1" applyBorder="1" applyAlignment="1" applyProtection="1">
      <alignment horizontal="center" vertical="center"/>
    </xf>
    <xf numFmtId="0" fontId="24" fillId="4" borderId="7" xfId="0" applyFont="1" applyFill="1" applyBorder="1" applyAlignment="1" applyProtection="1">
      <alignment horizontal="right" vertical="center"/>
    </xf>
    <xf numFmtId="0" fontId="24" fillId="4" borderId="8" xfId="0" applyFont="1" applyFill="1" applyBorder="1" applyAlignment="1" applyProtection="1">
      <alignment horizontal="left" vertical="center"/>
    </xf>
    <xf numFmtId="0" fontId="24" fillId="4" borderId="0" xfId="0" applyFont="1" applyFill="1" applyAlignment="1" applyProtection="1">
      <alignment horizontal="center" vertical="center"/>
    </xf>
    <xf numFmtId="0" fontId="25" fillId="0" borderId="16" xfId="0" applyFont="1" applyBorder="1" applyAlignment="1" applyProtection="1">
      <alignment horizontal="center" vertical="center" wrapText="1"/>
    </xf>
    <xf numFmtId="0" fontId="25" fillId="0" borderId="17" xfId="0" applyFont="1" applyBorder="1" applyAlignment="1" applyProtection="1">
      <alignment horizontal="center" vertical="center" wrapText="1"/>
    </xf>
    <xf numFmtId="0" fontId="25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2" fillId="0" borderId="14" xfId="0" applyNumberFormat="1" applyFont="1" applyBorder="1" applyAlignment="1" applyProtection="1">
      <alignment vertical="center"/>
    </xf>
    <xf numFmtId="4" fontId="22" fillId="0" borderId="0" xfId="0" applyNumberFormat="1" applyFont="1" applyBorder="1" applyAlignment="1" applyProtection="1">
      <alignment vertical="center"/>
    </xf>
    <xf numFmtId="166" fontId="22" fillId="0" borderId="0" xfId="0" applyNumberFormat="1" applyFont="1" applyBorder="1" applyAlignment="1" applyProtection="1">
      <alignment vertical="center"/>
    </xf>
    <xf numFmtId="4" fontId="22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9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0" fontId="30" fillId="0" borderId="0" xfId="0" applyFont="1" applyAlignment="1" applyProtection="1">
      <alignment vertical="center"/>
    </xf>
    <xf numFmtId="4" fontId="30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1" fillId="0" borderId="14" xfId="0" applyNumberFormat="1" applyFont="1" applyBorder="1" applyAlignment="1" applyProtection="1">
      <alignment vertical="center"/>
    </xf>
    <xf numFmtId="4" fontId="31" fillId="0" borderId="0" xfId="0" applyNumberFormat="1" applyFont="1" applyBorder="1" applyAlignment="1" applyProtection="1">
      <alignment vertical="center"/>
    </xf>
    <xf numFmtId="166" fontId="31" fillId="0" borderId="0" xfId="0" applyNumberFormat="1" applyFont="1" applyBorder="1" applyAlignment="1" applyProtection="1">
      <alignment vertical="center"/>
    </xf>
    <xf numFmtId="4" fontId="31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 applyProtection="1">
      <alignment vertical="center"/>
    </xf>
    <xf numFmtId="4" fontId="31" fillId="0" borderId="20" xfId="0" applyNumberFormat="1" applyFont="1" applyBorder="1" applyAlignment="1" applyProtection="1">
      <alignment vertical="center"/>
    </xf>
    <xf numFmtId="166" fontId="31" fillId="0" borderId="20" xfId="0" applyNumberFormat="1" applyFont="1" applyBorder="1" applyAlignment="1" applyProtection="1">
      <alignment vertical="center"/>
    </xf>
    <xf numFmtId="4" fontId="3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4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4" fillId="4" borderId="0" xfId="0" applyFont="1" applyFill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4" fillId="4" borderId="16" xfId="0" applyFont="1" applyFill="1" applyBorder="1" applyAlignment="1" applyProtection="1">
      <alignment horizontal="center" vertical="center" wrapText="1"/>
    </xf>
    <xf numFmtId="0" fontId="24" fillId="4" borderId="17" xfId="0" applyFont="1" applyFill="1" applyBorder="1" applyAlignment="1" applyProtection="1">
      <alignment horizontal="center" vertical="center" wrapText="1"/>
    </xf>
    <xf numFmtId="0" fontId="24" fillId="4" borderId="18" xfId="0" applyFont="1" applyFill="1" applyBorder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6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4" fillId="0" borderId="12" xfId="0" applyNumberFormat="1" applyFont="1" applyBorder="1" applyAlignment="1" applyProtection="1"/>
    <xf numFmtId="166" fontId="34" fillId="0" borderId="13" xfId="0" applyNumberFormat="1" applyFont="1" applyBorder="1" applyAlignment="1" applyProtection="1"/>
    <xf numFmtId="167" fontId="35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24" fillId="0" borderId="22" xfId="0" applyFont="1" applyBorder="1" applyAlignment="1" applyProtection="1">
      <alignment horizontal="center" vertical="center"/>
    </xf>
    <xf numFmtId="49" fontId="24" fillId="0" borderId="22" xfId="0" applyNumberFormat="1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left" vertical="center" wrapText="1"/>
    </xf>
    <xf numFmtId="0" fontId="24" fillId="0" borderId="22" xfId="0" applyFont="1" applyBorder="1" applyAlignment="1" applyProtection="1">
      <alignment horizontal="center" vertical="center" wrapText="1"/>
    </xf>
    <xf numFmtId="167" fontId="24" fillId="0" borderId="22" xfId="0" applyNumberFormat="1" applyFont="1" applyBorder="1" applyAlignment="1" applyProtection="1">
      <alignment vertical="center"/>
    </xf>
    <xf numFmtId="167" fontId="24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5" fillId="2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 applyProtection="1">
      <alignment horizontal="center" vertical="center"/>
    </xf>
    <xf numFmtId="166" fontId="25" fillId="0" borderId="0" xfId="0" applyNumberFormat="1" applyFont="1" applyBorder="1" applyAlignment="1" applyProtection="1">
      <alignment vertical="center"/>
    </xf>
    <xf numFmtId="166" fontId="25" fillId="0" borderId="15" xfId="0" applyNumberFormat="1" applyFont="1" applyBorder="1" applyAlignment="1" applyProtection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7</v>
      </c>
    </row>
    <row r="4" s="1" customFormat="1" ht="24.96" customHeight="1">
      <c r="B4" s="21"/>
      <c r="C4" s="22"/>
      <c r="D4" s="23" t="s">
        <v>8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9</v>
      </c>
      <c r="BE4" s="25" t="s">
        <v>10</v>
      </c>
      <c r="BS4" s="17" t="s">
        <v>6</v>
      </c>
    </row>
    <row r="5" s="1" customFormat="1" ht="12" customHeight="1">
      <c r="B5" s="21"/>
      <c r="C5" s="22"/>
      <c r="D5" s="26" t="s">
        <v>11</v>
      </c>
      <c r="E5" s="22"/>
      <c r="F5" s="22"/>
      <c r="G5" s="22"/>
      <c r="H5" s="22"/>
      <c r="I5" s="22"/>
      <c r="J5" s="22"/>
      <c r="K5" s="27" t="s">
        <v>12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13</v>
      </c>
      <c r="BS5" s="17" t="s">
        <v>6</v>
      </c>
    </row>
    <row r="6" s="1" customFormat="1" ht="36.96" customHeight="1">
      <c r="B6" s="21"/>
      <c r="C6" s="22"/>
      <c r="D6" s="29" t="s">
        <v>14</v>
      </c>
      <c r="E6" s="22"/>
      <c r="F6" s="22"/>
      <c r="G6" s="22"/>
      <c r="H6" s="22"/>
      <c r="I6" s="22"/>
      <c r="J6" s="22"/>
      <c r="K6" s="30" t="s">
        <v>15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16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17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18</v>
      </c>
      <c r="E8" s="22"/>
      <c r="F8" s="22"/>
      <c r="G8" s="22"/>
      <c r="H8" s="22"/>
      <c r="I8" s="22"/>
      <c r="J8" s="22"/>
      <c r="K8" s="27" t="s">
        <v>19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20</v>
      </c>
      <c r="AL8" s="22"/>
      <c r="AM8" s="22"/>
      <c r="AN8" s="33" t="s">
        <v>21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22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23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25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23</v>
      </c>
      <c r="AL13" s="22"/>
      <c r="AM13" s="22"/>
      <c r="AN13" s="34" t="s">
        <v>27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27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25</v>
      </c>
      <c r="AL14" s="22"/>
      <c r="AM14" s="22"/>
      <c r="AN14" s="34" t="s">
        <v>27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28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23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29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25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30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31</v>
      </c>
    </row>
    <row r="19" s="1" customFormat="1" ht="12" customHeight="1">
      <c r="B19" s="21"/>
      <c r="C19" s="22"/>
      <c r="D19" s="32" t="s">
        <v>32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23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31</v>
      </c>
    </row>
    <row r="20" s="1" customFormat="1" ht="18.48" customHeight="1">
      <c r="B20" s="21"/>
      <c r="C20" s="22"/>
      <c r="D20" s="22"/>
      <c r="E20" s="27" t="s">
        <v>29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25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30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34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35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36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37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38</v>
      </c>
      <c r="E29" s="47"/>
      <c r="F29" s="48" t="s">
        <v>39</v>
      </c>
      <c r="G29" s="47"/>
      <c r="H29" s="47"/>
      <c r="I29" s="47"/>
      <c r="J29" s="47"/>
      <c r="K29" s="47"/>
      <c r="L29" s="49">
        <v>0.20000000000000001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1">
        <f>ROUND(AZ94,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1">
        <f>ROUND(AV94, 2)</f>
        <v>0</v>
      </c>
      <c r="AL29" s="50"/>
      <c r="AM29" s="50"/>
      <c r="AN29" s="50"/>
      <c r="AO29" s="50"/>
      <c r="AP29" s="50"/>
      <c r="AQ29" s="50"/>
      <c r="AR29" s="52"/>
      <c r="AS29" s="53"/>
      <c r="AT29" s="53"/>
      <c r="AU29" s="53"/>
      <c r="AV29" s="53"/>
      <c r="AW29" s="53"/>
      <c r="AX29" s="53"/>
      <c r="AY29" s="53"/>
      <c r="AZ29" s="53"/>
      <c r="BE29" s="54"/>
    </row>
    <row r="30" s="3" customFormat="1" ht="14.4" customHeight="1">
      <c r="A30" s="3"/>
      <c r="B30" s="46"/>
      <c r="C30" s="47"/>
      <c r="D30" s="47"/>
      <c r="E30" s="47"/>
      <c r="F30" s="48" t="s">
        <v>40</v>
      </c>
      <c r="G30" s="47"/>
      <c r="H30" s="47"/>
      <c r="I30" s="47"/>
      <c r="J30" s="47"/>
      <c r="K30" s="47"/>
      <c r="L30" s="49">
        <v>0.20000000000000001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1">
        <f>ROUND(BA94,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1">
        <f>ROUND(AW94, 2)</f>
        <v>0</v>
      </c>
      <c r="AL30" s="50"/>
      <c r="AM30" s="50"/>
      <c r="AN30" s="50"/>
      <c r="AO30" s="50"/>
      <c r="AP30" s="50"/>
      <c r="AQ30" s="50"/>
      <c r="AR30" s="52"/>
      <c r="AS30" s="53"/>
      <c r="AT30" s="53"/>
      <c r="AU30" s="53"/>
      <c r="AV30" s="53"/>
      <c r="AW30" s="53"/>
      <c r="AX30" s="53"/>
      <c r="AY30" s="53"/>
      <c r="AZ30" s="53"/>
      <c r="BE30" s="54"/>
    </row>
    <row r="31" hidden="1" s="3" customFormat="1" ht="14.4" customHeight="1">
      <c r="A31" s="3"/>
      <c r="B31" s="46"/>
      <c r="C31" s="47"/>
      <c r="D31" s="47"/>
      <c r="E31" s="47"/>
      <c r="F31" s="32" t="s">
        <v>41</v>
      </c>
      <c r="G31" s="47"/>
      <c r="H31" s="47"/>
      <c r="I31" s="47"/>
      <c r="J31" s="47"/>
      <c r="K31" s="47"/>
      <c r="L31" s="55">
        <v>0.20000000000000001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56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56">
        <v>0</v>
      </c>
      <c r="AL31" s="47"/>
      <c r="AM31" s="47"/>
      <c r="AN31" s="47"/>
      <c r="AO31" s="47"/>
      <c r="AP31" s="47"/>
      <c r="AQ31" s="47"/>
      <c r="AR31" s="57"/>
      <c r="BE31" s="54"/>
    </row>
    <row r="32" hidden="1" s="3" customFormat="1" ht="14.4" customHeight="1">
      <c r="A32" s="3"/>
      <c r="B32" s="46"/>
      <c r="C32" s="47"/>
      <c r="D32" s="47"/>
      <c r="E32" s="47"/>
      <c r="F32" s="32" t="s">
        <v>42</v>
      </c>
      <c r="G32" s="47"/>
      <c r="H32" s="47"/>
      <c r="I32" s="47"/>
      <c r="J32" s="47"/>
      <c r="K32" s="47"/>
      <c r="L32" s="55">
        <v>0.20000000000000001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56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56">
        <v>0</v>
      </c>
      <c r="AL32" s="47"/>
      <c r="AM32" s="47"/>
      <c r="AN32" s="47"/>
      <c r="AO32" s="47"/>
      <c r="AP32" s="47"/>
      <c r="AQ32" s="47"/>
      <c r="AR32" s="57"/>
      <c r="BE32" s="54"/>
    </row>
    <row r="33" hidden="1" s="3" customFormat="1" ht="14.4" customHeight="1">
      <c r="A33" s="3"/>
      <c r="B33" s="46"/>
      <c r="C33" s="47"/>
      <c r="D33" s="47"/>
      <c r="E33" s="47"/>
      <c r="F33" s="48" t="s">
        <v>43</v>
      </c>
      <c r="G33" s="47"/>
      <c r="H33" s="47"/>
      <c r="I33" s="47"/>
      <c r="J33" s="47"/>
      <c r="K33" s="47"/>
      <c r="L33" s="49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1">
        <f>ROUND(BD94,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1">
        <v>0</v>
      </c>
      <c r="AL33" s="50"/>
      <c r="AM33" s="50"/>
      <c r="AN33" s="50"/>
      <c r="AO33" s="50"/>
      <c r="AP33" s="50"/>
      <c r="AQ33" s="50"/>
      <c r="AR33" s="52"/>
      <c r="AS33" s="53"/>
      <c r="AT33" s="53"/>
      <c r="AU33" s="53"/>
      <c r="AV33" s="53"/>
      <c r="AW33" s="53"/>
      <c r="AX33" s="53"/>
      <c r="AY33" s="53"/>
      <c r="AZ33" s="53"/>
      <c r="BE33" s="54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8"/>
      <c r="D35" s="59" t="s">
        <v>44</v>
      </c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1" t="s">
        <v>45</v>
      </c>
      <c r="U35" s="60"/>
      <c r="V35" s="60"/>
      <c r="W35" s="60"/>
      <c r="X35" s="62" t="s">
        <v>46</v>
      </c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3">
        <f>SUM(AK26:AK33)</f>
        <v>0</v>
      </c>
      <c r="AL35" s="60"/>
      <c r="AM35" s="60"/>
      <c r="AN35" s="60"/>
      <c r="AO35" s="64"/>
      <c r="AP35" s="58"/>
      <c r="AQ35" s="58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65"/>
      <c r="C49" s="66"/>
      <c r="D49" s="67" t="s">
        <v>47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7" t="s">
        <v>48</v>
      </c>
      <c r="AI49" s="68"/>
      <c r="AJ49" s="68"/>
      <c r="AK49" s="68"/>
      <c r="AL49" s="68"/>
      <c r="AM49" s="68"/>
      <c r="AN49" s="68"/>
      <c r="AO49" s="68"/>
      <c r="AP49" s="66"/>
      <c r="AQ49" s="66"/>
      <c r="AR49" s="69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70" t="s">
        <v>49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70" t="s">
        <v>50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70" t="s">
        <v>49</v>
      </c>
      <c r="AI60" s="42"/>
      <c r="AJ60" s="42"/>
      <c r="AK60" s="42"/>
      <c r="AL60" s="42"/>
      <c r="AM60" s="70" t="s">
        <v>50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7" t="s">
        <v>51</v>
      </c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67" t="s">
        <v>52</v>
      </c>
      <c r="AI64" s="71"/>
      <c r="AJ64" s="71"/>
      <c r="AK64" s="71"/>
      <c r="AL64" s="71"/>
      <c r="AM64" s="71"/>
      <c r="AN64" s="71"/>
      <c r="AO64" s="71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70" t="s">
        <v>49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70" t="s">
        <v>50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70" t="s">
        <v>49</v>
      </c>
      <c r="AI75" s="42"/>
      <c r="AJ75" s="42"/>
      <c r="AK75" s="42"/>
      <c r="AL75" s="42"/>
      <c r="AM75" s="70" t="s">
        <v>50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72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L77" s="73"/>
      <c r="AM77" s="73"/>
      <c r="AN77" s="73"/>
      <c r="AO77" s="73"/>
      <c r="AP77" s="73"/>
      <c r="AQ77" s="73"/>
      <c r="AR77" s="44"/>
      <c r="BE77" s="38"/>
    </row>
    <row r="81" s="2" customFormat="1" ht="6.96" customHeight="1">
      <c r="A81" s="38"/>
      <c r="B81" s="74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44"/>
      <c r="BE81" s="38"/>
    </row>
    <row r="82" s="2" customFormat="1" ht="24.96" customHeight="1">
      <c r="A82" s="38"/>
      <c r="B82" s="39"/>
      <c r="C82" s="23" t="s">
        <v>53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6"/>
      <c r="C84" s="32" t="s">
        <v>11</v>
      </c>
      <c r="D84" s="77"/>
      <c r="E84" s="77"/>
      <c r="F84" s="77"/>
      <c r="G84" s="77"/>
      <c r="H84" s="77"/>
      <c r="I84" s="77"/>
      <c r="J84" s="77"/>
      <c r="K84" s="77"/>
      <c r="L84" s="77" t="str">
        <f>K5</f>
        <v>2022/06</v>
      </c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8"/>
      <c r="BE84" s="4"/>
    </row>
    <row r="85" s="5" customFormat="1" ht="36.96" customHeight="1">
      <c r="A85" s="5"/>
      <c r="B85" s="79"/>
      <c r="C85" s="80" t="s">
        <v>14</v>
      </c>
      <c r="D85" s="81"/>
      <c r="E85" s="81"/>
      <c r="F85" s="81"/>
      <c r="G85" s="81"/>
      <c r="H85" s="81"/>
      <c r="I85" s="81"/>
      <c r="J85" s="81"/>
      <c r="K85" s="81"/>
      <c r="L85" s="82" t="str">
        <f>K6</f>
        <v>Sanácia mostu ev.č. 526-048, Hnúšťa</v>
      </c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  <c r="AC85" s="81"/>
      <c r="AD85" s="81"/>
      <c r="AE85" s="81"/>
      <c r="AF85" s="81"/>
      <c r="AG85" s="81"/>
      <c r="AH85" s="81"/>
      <c r="AI85" s="81"/>
      <c r="AJ85" s="81"/>
      <c r="AK85" s="81"/>
      <c r="AL85" s="81"/>
      <c r="AM85" s="81"/>
      <c r="AN85" s="81"/>
      <c r="AO85" s="81"/>
      <c r="AP85" s="81"/>
      <c r="AQ85" s="81"/>
      <c r="AR85" s="83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18</v>
      </c>
      <c r="D87" s="40"/>
      <c r="E87" s="40"/>
      <c r="F87" s="40"/>
      <c r="G87" s="40"/>
      <c r="H87" s="40"/>
      <c r="I87" s="40"/>
      <c r="J87" s="40"/>
      <c r="K87" s="40"/>
      <c r="L87" s="84" t="str">
        <f>IF(K8="","",K8)</f>
        <v>Hnúšťa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20</v>
      </c>
      <c r="AJ87" s="40"/>
      <c r="AK87" s="40"/>
      <c r="AL87" s="40"/>
      <c r="AM87" s="85" t="str">
        <f>IF(AN8= "","",AN8)</f>
        <v>29. 6. 2022</v>
      </c>
      <c r="AN87" s="85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22</v>
      </c>
      <c r="D89" s="40"/>
      <c r="E89" s="40"/>
      <c r="F89" s="40"/>
      <c r="G89" s="40"/>
      <c r="H89" s="40"/>
      <c r="I89" s="40"/>
      <c r="J89" s="40"/>
      <c r="K89" s="40"/>
      <c r="L89" s="77" t="str">
        <f>IF(E11= "","",E11)</f>
        <v>Banskobyst. samospráv. kraj, Nám. SNP 23, 97401 B.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28</v>
      </c>
      <c r="AJ89" s="40"/>
      <c r="AK89" s="40"/>
      <c r="AL89" s="40"/>
      <c r="AM89" s="86" t="str">
        <f>IF(E17="","",E17)</f>
        <v xml:space="preserve">HADE s.r.o., Jarabinková 8D, 82109 Bratislava  </v>
      </c>
      <c r="AN89" s="77"/>
      <c r="AO89" s="77"/>
      <c r="AP89" s="77"/>
      <c r="AQ89" s="40"/>
      <c r="AR89" s="44"/>
      <c r="AS89" s="87" t="s">
        <v>54</v>
      </c>
      <c r="AT89" s="88"/>
      <c r="AU89" s="89"/>
      <c r="AV89" s="89"/>
      <c r="AW89" s="89"/>
      <c r="AX89" s="89"/>
      <c r="AY89" s="89"/>
      <c r="AZ89" s="89"/>
      <c r="BA89" s="89"/>
      <c r="BB89" s="89"/>
      <c r="BC89" s="89"/>
      <c r="BD89" s="90"/>
      <c r="BE89" s="38"/>
    </row>
    <row r="90" s="2" customFormat="1" ht="25.65" customHeight="1">
      <c r="A90" s="38"/>
      <c r="B90" s="39"/>
      <c r="C90" s="32" t="s">
        <v>26</v>
      </c>
      <c r="D90" s="40"/>
      <c r="E90" s="40"/>
      <c r="F90" s="40"/>
      <c r="G90" s="40"/>
      <c r="H90" s="40"/>
      <c r="I90" s="40"/>
      <c r="J90" s="40"/>
      <c r="K90" s="40"/>
      <c r="L90" s="77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32</v>
      </c>
      <c r="AJ90" s="40"/>
      <c r="AK90" s="40"/>
      <c r="AL90" s="40"/>
      <c r="AM90" s="86" t="str">
        <f>IF(E20="","",E20)</f>
        <v xml:space="preserve">HADE s.r.o., Jarabinková 8D, 82109 Bratislava  </v>
      </c>
      <c r="AN90" s="77"/>
      <c r="AO90" s="77"/>
      <c r="AP90" s="77"/>
      <c r="AQ90" s="40"/>
      <c r="AR90" s="44"/>
      <c r="AS90" s="91"/>
      <c r="AT90" s="92"/>
      <c r="AU90" s="93"/>
      <c r="AV90" s="93"/>
      <c r="AW90" s="93"/>
      <c r="AX90" s="93"/>
      <c r="AY90" s="93"/>
      <c r="AZ90" s="93"/>
      <c r="BA90" s="93"/>
      <c r="BB90" s="93"/>
      <c r="BC90" s="93"/>
      <c r="BD90" s="94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95"/>
      <c r="AT91" s="96"/>
      <c r="AU91" s="97"/>
      <c r="AV91" s="97"/>
      <c r="AW91" s="97"/>
      <c r="AX91" s="97"/>
      <c r="AY91" s="97"/>
      <c r="AZ91" s="97"/>
      <c r="BA91" s="97"/>
      <c r="BB91" s="97"/>
      <c r="BC91" s="97"/>
      <c r="BD91" s="98"/>
      <c r="BE91" s="38"/>
    </row>
    <row r="92" s="2" customFormat="1" ht="29.28" customHeight="1">
      <c r="A92" s="38"/>
      <c r="B92" s="39"/>
      <c r="C92" s="99" t="s">
        <v>55</v>
      </c>
      <c r="D92" s="100"/>
      <c r="E92" s="100"/>
      <c r="F92" s="100"/>
      <c r="G92" s="100"/>
      <c r="H92" s="101"/>
      <c r="I92" s="102" t="s">
        <v>56</v>
      </c>
      <c r="J92" s="100"/>
      <c r="K92" s="100"/>
      <c r="L92" s="100"/>
      <c r="M92" s="100"/>
      <c r="N92" s="100"/>
      <c r="O92" s="100"/>
      <c r="P92" s="100"/>
      <c r="Q92" s="100"/>
      <c r="R92" s="100"/>
      <c r="S92" s="100"/>
      <c r="T92" s="100"/>
      <c r="U92" s="100"/>
      <c r="V92" s="100"/>
      <c r="W92" s="100"/>
      <c r="X92" s="100"/>
      <c r="Y92" s="100"/>
      <c r="Z92" s="100"/>
      <c r="AA92" s="100"/>
      <c r="AB92" s="100"/>
      <c r="AC92" s="100"/>
      <c r="AD92" s="100"/>
      <c r="AE92" s="100"/>
      <c r="AF92" s="100"/>
      <c r="AG92" s="103" t="s">
        <v>57</v>
      </c>
      <c r="AH92" s="100"/>
      <c r="AI92" s="100"/>
      <c r="AJ92" s="100"/>
      <c r="AK92" s="100"/>
      <c r="AL92" s="100"/>
      <c r="AM92" s="100"/>
      <c r="AN92" s="102" t="s">
        <v>58</v>
      </c>
      <c r="AO92" s="100"/>
      <c r="AP92" s="104"/>
      <c r="AQ92" s="105" t="s">
        <v>59</v>
      </c>
      <c r="AR92" s="44"/>
      <c r="AS92" s="106" t="s">
        <v>60</v>
      </c>
      <c r="AT92" s="107" t="s">
        <v>61</v>
      </c>
      <c r="AU92" s="107" t="s">
        <v>62</v>
      </c>
      <c r="AV92" s="107" t="s">
        <v>63</v>
      </c>
      <c r="AW92" s="107" t="s">
        <v>64</v>
      </c>
      <c r="AX92" s="107" t="s">
        <v>65</v>
      </c>
      <c r="AY92" s="107" t="s">
        <v>66</v>
      </c>
      <c r="AZ92" s="107" t="s">
        <v>67</v>
      </c>
      <c r="BA92" s="107" t="s">
        <v>68</v>
      </c>
      <c r="BB92" s="107" t="s">
        <v>69</v>
      </c>
      <c r="BC92" s="107" t="s">
        <v>70</v>
      </c>
      <c r="BD92" s="108" t="s">
        <v>71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9"/>
      <c r="AT93" s="110"/>
      <c r="AU93" s="110"/>
      <c r="AV93" s="110"/>
      <c r="AW93" s="110"/>
      <c r="AX93" s="110"/>
      <c r="AY93" s="110"/>
      <c r="AZ93" s="110"/>
      <c r="BA93" s="110"/>
      <c r="BB93" s="110"/>
      <c r="BC93" s="110"/>
      <c r="BD93" s="111"/>
      <c r="BE93" s="38"/>
    </row>
    <row r="94" s="6" customFormat="1" ht="32.4" customHeight="1">
      <c r="A94" s="6"/>
      <c r="B94" s="112"/>
      <c r="C94" s="113" t="s">
        <v>72</v>
      </c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5">
        <f>ROUND(SUM(AG95:AG96),2)</f>
        <v>0</v>
      </c>
      <c r="AH94" s="115"/>
      <c r="AI94" s="115"/>
      <c r="AJ94" s="115"/>
      <c r="AK94" s="115"/>
      <c r="AL94" s="115"/>
      <c r="AM94" s="115"/>
      <c r="AN94" s="116">
        <f>SUM(AG94,AT94)</f>
        <v>0</v>
      </c>
      <c r="AO94" s="116"/>
      <c r="AP94" s="116"/>
      <c r="AQ94" s="117" t="s">
        <v>1</v>
      </c>
      <c r="AR94" s="118"/>
      <c r="AS94" s="119">
        <f>ROUND(SUM(AS95:AS96),2)</f>
        <v>0</v>
      </c>
      <c r="AT94" s="120">
        <f>ROUND(SUM(AV94:AW94),2)</f>
        <v>0</v>
      </c>
      <c r="AU94" s="121">
        <f>ROUND(SUM(AU95:AU96),5)</f>
        <v>0</v>
      </c>
      <c r="AV94" s="120">
        <f>ROUND(AZ94*L29,2)</f>
        <v>0</v>
      </c>
      <c r="AW94" s="120">
        <f>ROUND(BA94*L30,2)</f>
        <v>0</v>
      </c>
      <c r="AX94" s="120">
        <f>ROUND(BB94*L29,2)</f>
        <v>0</v>
      </c>
      <c r="AY94" s="120">
        <f>ROUND(BC94*L30,2)</f>
        <v>0</v>
      </c>
      <c r="AZ94" s="120">
        <f>ROUND(SUM(AZ95:AZ96),2)</f>
        <v>0</v>
      </c>
      <c r="BA94" s="120">
        <f>ROUND(SUM(BA95:BA96),2)</f>
        <v>0</v>
      </c>
      <c r="BB94" s="120">
        <f>ROUND(SUM(BB95:BB96),2)</f>
        <v>0</v>
      </c>
      <c r="BC94" s="120">
        <f>ROUND(SUM(BC95:BC96),2)</f>
        <v>0</v>
      </c>
      <c r="BD94" s="122">
        <f>ROUND(SUM(BD95:BD96),2)</f>
        <v>0</v>
      </c>
      <c r="BE94" s="6"/>
      <c r="BS94" s="123" t="s">
        <v>73</v>
      </c>
      <c r="BT94" s="123" t="s">
        <v>74</v>
      </c>
      <c r="BU94" s="124" t="s">
        <v>75</v>
      </c>
      <c r="BV94" s="123" t="s">
        <v>76</v>
      </c>
      <c r="BW94" s="123" t="s">
        <v>5</v>
      </c>
      <c r="BX94" s="123" t="s">
        <v>77</v>
      </c>
      <c r="CL94" s="123" t="s">
        <v>1</v>
      </c>
    </row>
    <row r="95" s="7" customFormat="1" ht="16.5" customHeight="1">
      <c r="A95" s="125" t="s">
        <v>78</v>
      </c>
      <c r="B95" s="126"/>
      <c r="C95" s="127"/>
      <c r="D95" s="128" t="s">
        <v>79</v>
      </c>
      <c r="E95" s="128"/>
      <c r="F95" s="128"/>
      <c r="G95" s="128"/>
      <c r="H95" s="128"/>
      <c r="I95" s="129"/>
      <c r="J95" s="128" t="s">
        <v>80</v>
      </c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30">
        <f>'SO 01 - Most ev.č. 526-04...'!J30</f>
        <v>0</v>
      </c>
      <c r="AH95" s="129"/>
      <c r="AI95" s="129"/>
      <c r="AJ95" s="129"/>
      <c r="AK95" s="129"/>
      <c r="AL95" s="129"/>
      <c r="AM95" s="129"/>
      <c r="AN95" s="130">
        <f>SUM(AG95,AT95)</f>
        <v>0</v>
      </c>
      <c r="AO95" s="129"/>
      <c r="AP95" s="129"/>
      <c r="AQ95" s="131" t="s">
        <v>81</v>
      </c>
      <c r="AR95" s="132"/>
      <c r="AS95" s="133">
        <v>0</v>
      </c>
      <c r="AT95" s="134">
        <f>ROUND(SUM(AV95:AW95),2)</f>
        <v>0</v>
      </c>
      <c r="AU95" s="135">
        <f>'SO 01 - Most ev.č. 526-04...'!P131</f>
        <v>0</v>
      </c>
      <c r="AV95" s="134">
        <f>'SO 01 - Most ev.č. 526-04...'!J33</f>
        <v>0</v>
      </c>
      <c r="AW95" s="134">
        <f>'SO 01 - Most ev.č. 526-04...'!J34</f>
        <v>0</v>
      </c>
      <c r="AX95" s="134">
        <f>'SO 01 - Most ev.č. 526-04...'!J35</f>
        <v>0</v>
      </c>
      <c r="AY95" s="134">
        <f>'SO 01 - Most ev.č. 526-04...'!J36</f>
        <v>0</v>
      </c>
      <c r="AZ95" s="134">
        <f>'SO 01 - Most ev.č. 526-04...'!F33</f>
        <v>0</v>
      </c>
      <c r="BA95" s="134">
        <f>'SO 01 - Most ev.č. 526-04...'!F34</f>
        <v>0</v>
      </c>
      <c r="BB95" s="134">
        <f>'SO 01 - Most ev.č. 526-04...'!F35</f>
        <v>0</v>
      </c>
      <c r="BC95" s="134">
        <f>'SO 01 - Most ev.č. 526-04...'!F36</f>
        <v>0</v>
      </c>
      <c r="BD95" s="136">
        <f>'SO 01 - Most ev.č. 526-04...'!F37</f>
        <v>0</v>
      </c>
      <c r="BE95" s="7"/>
      <c r="BT95" s="137" t="s">
        <v>82</v>
      </c>
      <c r="BV95" s="137" t="s">
        <v>76</v>
      </c>
      <c r="BW95" s="137" t="s">
        <v>83</v>
      </c>
      <c r="BX95" s="137" t="s">
        <v>5</v>
      </c>
      <c r="CL95" s="137" t="s">
        <v>1</v>
      </c>
      <c r="CM95" s="137" t="s">
        <v>74</v>
      </c>
    </row>
    <row r="96" s="7" customFormat="1" ht="16.5" customHeight="1">
      <c r="A96" s="125" t="s">
        <v>78</v>
      </c>
      <c r="B96" s="126"/>
      <c r="C96" s="127"/>
      <c r="D96" s="128" t="s">
        <v>84</v>
      </c>
      <c r="E96" s="128"/>
      <c r="F96" s="128"/>
      <c r="G96" s="128"/>
      <c r="H96" s="128"/>
      <c r="I96" s="129"/>
      <c r="J96" s="128" t="s">
        <v>85</v>
      </c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30">
        <f>'SO 02 - Preložka káblov S...'!J30</f>
        <v>0</v>
      </c>
      <c r="AH96" s="129"/>
      <c r="AI96" s="129"/>
      <c r="AJ96" s="129"/>
      <c r="AK96" s="129"/>
      <c r="AL96" s="129"/>
      <c r="AM96" s="129"/>
      <c r="AN96" s="130">
        <f>SUM(AG96,AT96)</f>
        <v>0</v>
      </c>
      <c r="AO96" s="129"/>
      <c r="AP96" s="129"/>
      <c r="AQ96" s="131" t="s">
        <v>81</v>
      </c>
      <c r="AR96" s="132"/>
      <c r="AS96" s="138">
        <v>0</v>
      </c>
      <c r="AT96" s="139">
        <f>ROUND(SUM(AV96:AW96),2)</f>
        <v>0</v>
      </c>
      <c r="AU96" s="140">
        <f>'SO 02 - Preložka káblov S...'!P118</f>
        <v>0</v>
      </c>
      <c r="AV96" s="139">
        <f>'SO 02 - Preložka káblov S...'!J33</f>
        <v>0</v>
      </c>
      <c r="AW96" s="139">
        <f>'SO 02 - Preložka káblov S...'!J34</f>
        <v>0</v>
      </c>
      <c r="AX96" s="139">
        <f>'SO 02 - Preložka káblov S...'!J35</f>
        <v>0</v>
      </c>
      <c r="AY96" s="139">
        <f>'SO 02 - Preložka káblov S...'!J36</f>
        <v>0</v>
      </c>
      <c r="AZ96" s="139">
        <f>'SO 02 - Preložka káblov S...'!F33</f>
        <v>0</v>
      </c>
      <c r="BA96" s="139">
        <f>'SO 02 - Preložka káblov S...'!F34</f>
        <v>0</v>
      </c>
      <c r="BB96" s="139">
        <f>'SO 02 - Preložka káblov S...'!F35</f>
        <v>0</v>
      </c>
      <c r="BC96" s="139">
        <f>'SO 02 - Preložka káblov S...'!F36</f>
        <v>0</v>
      </c>
      <c r="BD96" s="141">
        <f>'SO 02 - Preložka káblov S...'!F37</f>
        <v>0</v>
      </c>
      <c r="BE96" s="7"/>
      <c r="BT96" s="137" t="s">
        <v>82</v>
      </c>
      <c r="BV96" s="137" t="s">
        <v>76</v>
      </c>
      <c r="BW96" s="137" t="s">
        <v>86</v>
      </c>
      <c r="BX96" s="137" t="s">
        <v>5</v>
      </c>
      <c r="CL96" s="137" t="s">
        <v>1</v>
      </c>
      <c r="CM96" s="137" t="s">
        <v>74</v>
      </c>
    </row>
    <row r="97" s="2" customFormat="1" ht="30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4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="2" customFormat="1" ht="6.96" customHeight="1">
      <c r="A98" s="38"/>
      <c r="B98" s="72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44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</sheetData>
  <sheetProtection sheet="1" formatColumns="0" formatRows="0" objects="1" scenarios="1" spinCount="100000" saltValue="TISj7ZHZCuFe1M3htEYELEJ7HGW+fQevNjf/ylW0/cIO2s0kXXMd0fkcyx7pY8FCjTVqSh4R51oBKSc6Fk2oDg==" hashValue="CUBfuzKDqtG0qFETCiU73x4c6l7SftAc81T5SDQPdNZKA7EZ5cI+egI+tUO7O7fC4ySbfN2WbuIu+1P4ef/yXQ==" algorithmName="SHA-512" password="CC5B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 01 - Most ev.č. 526-04...'!C2" display="/"/>
    <hyperlink ref="A96" location="'SO 02 - Preložka káblov 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83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74</v>
      </c>
    </row>
    <row r="4" s="1" customFormat="1" ht="24.96" customHeight="1">
      <c r="B4" s="20"/>
      <c r="D4" s="144" t="s">
        <v>87</v>
      </c>
      <c r="L4" s="20"/>
      <c r="M4" s="145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6" t="s">
        <v>14</v>
      </c>
      <c r="L6" s="20"/>
    </row>
    <row r="7" s="1" customFormat="1" ht="16.5" customHeight="1">
      <c r="B7" s="20"/>
      <c r="E7" s="147" t="str">
        <f>'Rekapitulácia stavby'!K6</f>
        <v>Sanácia mostu ev.č. 526-048, Hnúšťa</v>
      </c>
      <c r="F7" s="146"/>
      <c r="G7" s="146"/>
      <c r="H7" s="146"/>
      <c r="L7" s="20"/>
    </row>
    <row r="8" s="2" customFormat="1" ht="12" customHeight="1">
      <c r="A8" s="38"/>
      <c r="B8" s="44"/>
      <c r="C8" s="38"/>
      <c r="D8" s="146" t="s">
        <v>88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8" t="s">
        <v>89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6" t="s">
        <v>16</v>
      </c>
      <c r="E11" s="38"/>
      <c r="F11" s="149" t="s">
        <v>1</v>
      </c>
      <c r="G11" s="38"/>
      <c r="H11" s="38"/>
      <c r="I11" s="146" t="s">
        <v>17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6" t="s">
        <v>18</v>
      </c>
      <c r="E12" s="38"/>
      <c r="F12" s="149" t="s">
        <v>19</v>
      </c>
      <c r="G12" s="38"/>
      <c r="H12" s="38"/>
      <c r="I12" s="146" t="s">
        <v>20</v>
      </c>
      <c r="J12" s="150" t="str">
        <f>'Rekapitulácia stavby'!AN8</f>
        <v>29. 6. 2022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6" t="s">
        <v>22</v>
      </c>
      <c r="E14" s="38"/>
      <c r="F14" s="38"/>
      <c r="G14" s="38"/>
      <c r="H14" s="38"/>
      <c r="I14" s="146" t="s">
        <v>23</v>
      </c>
      <c r="J14" s="149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9" t="s">
        <v>24</v>
      </c>
      <c r="F15" s="38"/>
      <c r="G15" s="38"/>
      <c r="H15" s="38"/>
      <c r="I15" s="146" t="s">
        <v>25</v>
      </c>
      <c r="J15" s="149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6" t="s">
        <v>26</v>
      </c>
      <c r="E17" s="38"/>
      <c r="F17" s="38"/>
      <c r="G17" s="38"/>
      <c r="H17" s="38"/>
      <c r="I17" s="146" t="s">
        <v>23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25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6" t="s">
        <v>28</v>
      </c>
      <c r="E20" s="38"/>
      <c r="F20" s="38"/>
      <c r="G20" s="38"/>
      <c r="H20" s="38"/>
      <c r="I20" s="146" t="s">
        <v>23</v>
      </c>
      <c r="J20" s="149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9" t="s">
        <v>29</v>
      </c>
      <c r="F21" s="38"/>
      <c r="G21" s="38"/>
      <c r="H21" s="38"/>
      <c r="I21" s="146" t="s">
        <v>25</v>
      </c>
      <c r="J21" s="149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6" t="s">
        <v>32</v>
      </c>
      <c r="E23" s="38"/>
      <c r="F23" s="38"/>
      <c r="G23" s="38"/>
      <c r="H23" s="38"/>
      <c r="I23" s="146" t="s">
        <v>23</v>
      </c>
      <c r="J23" s="149" t="s">
        <v>1</v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9" t="s">
        <v>29</v>
      </c>
      <c r="F24" s="38"/>
      <c r="G24" s="38"/>
      <c r="H24" s="38"/>
      <c r="I24" s="146" t="s">
        <v>25</v>
      </c>
      <c r="J24" s="149" t="s">
        <v>1</v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6" t="s">
        <v>33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34</v>
      </c>
      <c r="E30" s="38"/>
      <c r="F30" s="38"/>
      <c r="G30" s="38"/>
      <c r="H30" s="38"/>
      <c r="I30" s="38"/>
      <c r="J30" s="157">
        <f>ROUND(J131,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36</v>
      </c>
      <c r="G32" s="38"/>
      <c r="H32" s="38"/>
      <c r="I32" s="158" t="s">
        <v>35</v>
      </c>
      <c r="J32" s="158" t="s">
        <v>37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38</v>
      </c>
      <c r="E33" s="160" t="s">
        <v>39</v>
      </c>
      <c r="F33" s="161">
        <f>ROUND((SUM(BE131:BE563)),  2)</f>
        <v>0</v>
      </c>
      <c r="G33" s="162"/>
      <c r="H33" s="162"/>
      <c r="I33" s="163">
        <v>0.20000000000000001</v>
      </c>
      <c r="J33" s="161">
        <f>ROUND(((SUM(BE131:BE563))*I33),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60" t="s">
        <v>40</v>
      </c>
      <c r="F34" s="161">
        <f>ROUND((SUM(BF131:BF563)),  2)</f>
        <v>0</v>
      </c>
      <c r="G34" s="162"/>
      <c r="H34" s="162"/>
      <c r="I34" s="163">
        <v>0.20000000000000001</v>
      </c>
      <c r="J34" s="161">
        <f>ROUND(((SUM(BF131:BF563))*I34),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41</v>
      </c>
      <c r="F35" s="164">
        <f>ROUND((SUM(BG131:BG563)),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42</v>
      </c>
      <c r="F36" s="164">
        <f>ROUND((SUM(BH131:BH563)),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43</v>
      </c>
      <c r="F37" s="161">
        <f>ROUND((SUM(BI131:BI563)),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44</v>
      </c>
      <c r="E39" s="168"/>
      <c r="F39" s="168"/>
      <c r="G39" s="169" t="s">
        <v>45</v>
      </c>
      <c r="H39" s="170" t="s">
        <v>46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73" t="s">
        <v>47</v>
      </c>
      <c r="E50" s="174"/>
      <c r="F50" s="174"/>
      <c r="G50" s="173" t="s">
        <v>48</v>
      </c>
      <c r="H50" s="174"/>
      <c r="I50" s="174"/>
      <c r="J50" s="174"/>
      <c r="K50" s="174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49</v>
      </c>
      <c r="E61" s="176"/>
      <c r="F61" s="177" t="s">
        <v>50</v>
      </c>
      <c r="G61" s="175" t="s">
        <v>49</v>
      </c>
      <c r="H61" s="176"/>
      <c r="I61" s="176"/>
      <c r="J61" s="178" t="s">
        <v>50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51</v>
      </c>
      <c r="E65" s="179"/>
      <c r="F65" s="179"/>
      <c r="G65" s="173" t="s">
        <v>52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49</v>
      </c>
      <c r="E76" s="176"/>
      <c r="F76" s="177" t="s">
        <v>50</v>
      </c>
      <c r="G76" s="175" t="s">
        <v>49</v>
      </c>
      <c r="H76" s="176"/>
      <c r="I76" s="176"/>
      <c r="J76" s="178" t="s">
        <v>50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Sanácia mostu ev.č. 526-048, Hnúšťa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SO 01 - Most ev.č. 526-048, Hnúšťa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18</v>
      </c>
      <c r="D89" s="40"/>
      <c r="E89" s="40"/>
      <c r="F89" s="27" t="str">
        <f>F12</f>
        <v>Hnúšťa</v>
      </c>
      <c r="G89" s="40"/>
      <c r="H89" s="40"/>
      <c r="I89" s="32" t="s">
        <v>20</v>
      </c>
      <c r="J89" s="85" t="str">
        <f>IF(J12="","",J12)</f>
        <v>29. 6. 2022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22</v>
      </c>
      <c r="D91" s="40"/>
      <c r="E91" s="40"/>
      <c r="F91" s="27" t="str">
        <f>E15</f>
        <v>Banskobyst. samospráv. kraj, Nám. SNP 23, 97401 B.</v>
      </c>
      <c r="G91" s="40"/>
      <c r="H91" s="40"/>
      <c r="I91" s="32" t="s">
        <v>28</v>
      </c>
      <c r="J91" s="36" t="str">
        <f>E21</f>
        <v xml:space="preserve">HADE s.r.o., Jarabinková 8D, 82109 Bratislava  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26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 xml:space="preserve">HADE s.r.o., Jarabinková 8D, 82109 Bratislava  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91</v>
      </c>
      <c r="D94" s="186"/>
      <c r="E94" s="186"/>
      <c r="F94" s="186"/>
      <c r="G94" s="186"/>
      <c r="H94" s="186"/>
      <c r="I94" s="186"/>
      <c r="J94" s="187" t="s">
        <v>92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93</v>
      </c>
      <c r="D96" s="40"/>
      <c r="E96" s="40"/>
      <c r="F96" s="40"/>
      <c r="G96" s="40"/>
      <c r="H96" s="40"/>
      <c r="I96" s="40"/>
      <c r="J96" s="116">
        <f>J131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89"/>
      <c r="C97" s="190"/>
      <c r="D97" s="191" t="s">
        <v>95</v>
      </c>
      <c r="E97" s="192"/>
      <c r="F97" s="192"/>
      <c r="G97" s="192"/>
      <c r="H97" s="192"/>
      <c r="I97" s="192"/>
      <c r="J97" s="193">
        <f>J132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5"/>
      <c r="C98" s="196"/>
      <c r="D98" s="197" t="s">
        <v>96</v>
      </c>
      <c r="E98" s="198"/>
      <c r="F98" s="198"/>
      <c r="G98" s="198"/>
      <c r="H98" s="198"/>
      <c r="I98" s="198"/>
      <c r="J98" s="199">
        <f>J133</f>
        <v>0</v>
      </c>
      <c r="K98" s="196"/>
      <c r="L98" s="20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5"/>
      <c r="C99" s="196"/>
      <c r="D99" s="197" t="s">
        <v>97</v>
      </c>
      <c r="E99" s="198"/>
      <c r="F99" s="198"/>
      <c r="G99" s="198"/>
      <c r="H99" s="198"/>
      <c r="I99" s="198"/>
      <c r="J99" s="199">
        <f>J195</f>
        <v>0</v>
      </c>
      <c r="K99" s="196"/>
      <c r="L99" s="20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5"/>
      <c r="C100" s="196"/>
      <c r="D100" s="197" t="s">
        <v>98</v>
      </c>
      <c r="E100" s="198"/>
      <c r="F100" s="198"/>
      <c r="G100" s="198"/>
      <c r="H100" s="198"/>
      <c r="I100" s="198"/>
      <c r="J100" s="199">
        <f>J223</f>
        <v>0</v>
      </c>
      <c r="K100" s="196"/>
      <c r="L100" s="20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5"/>
      <c r="C101" s="196"/>
      <c r="D101" s="197" t="s">
        <v>99</v>
      </c>
      <c r="E101" s="198"/>
      <c r="F101" s="198"/>
      <c r="G101" s="198"/>
      <c r="H101" s="198"/>
      <c r="I101" s="198"/>
      <c r="J101" s="199">
        <f>J279</f>
        <v>0</v>
      </c>
      <c r="K101" s="196"/>
      <c r="L101" s="20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5"/>
      <c r="C102" s="196"/>
      <c r="D102" s="197" t="s">
        <v>100</v>
      </c>
      <c r="E102" s="198"/>
      <c r="F102" s="198"/>
      <c r="G102" s="198"/>
      <c r="H102" s="198"/>
      <c r="I102" s="198"/>
      <c r="J102" s="199">
        <f>J314</f>
        <v>0</v>
      </c>
      <c r="K102" s="196"/>
      <c r="L102" s="20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5"/>
      <c r="C103" s="196"/>
      <c r="D103" s="197" t="s">
        <v>101</v>
      </c>
      <c r="E103" s="198"/>
      <c r="F103" s="198"/>
      <c r="G103" s="198"/>
      <c r="H103" s="198"/>
      <c r="I103" s="198"/>
      <c r="J103" s="199">
        <f>J359</f>
        <v>0</v>
      </c>
      <c r="K103" s="196"/>
      <c r="L103" s="20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5"/>
      <c r="C104" s="196"/>
      <c r="D104" s="197" t="s">
        <v>102</v>
      </c>
      <c r="E104" s="198"/>
      <c r="F104" s="198"/>
      <c r="G104" s="198"/>
      <c r="H104" s="198"/>
      <c r="I104" s="198"/>
      <c r="J104" s="199">
        <f>J363</f>
        <v>0</v>
      </c>
      <c r="K104" s="196"/>
      <c r="L104" s="20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5"/>
      <c r="C105" s="196"/>
      <c r="D105" s="197" t="s">
        <v>103</v>
      </c>
      <c r="E105" s="198"/>
      <c r="F105" s="198"/>
      <c r="G105" s="198"/>
      <c r="H105" s="198"/>
      <c r="I105" s="198"/>
      <c r="J105" s="199">
        <f>J379</f>
        <v>0</v>
      </c>
      <c r="K105" s="196"/>
      <c r="L105" s="20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5"/>
      <c r="C106" s="196"/>
      <c r="D106" s="197" t="s">
        <v>104</v>
      </c>
      <c r="E106" s="198"/>
      <c r="F106" s="198"/>
      <c r="G106" s="198"/>
      <c r="H106" s="198"/>
      <c r="I106" s="198"/>
      <c r="J106" s="199">
        <f>J487</f>
        <v>0</v>
      </c>
      <c r="K106" s="196"/>
      <c r="L106" s="20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9"/>
      <c r="C107" s="190"/>
      <c r="D107" s="191" t="s">
        <v>105</v>
      </c>
      <c r="E107" s="192"/>
      <c r="F107" s="192"/>
      <c r="G107" s="192"/>
      <c r="H107" s="192"/>
      <c r="I107" s="192"/>
      <c r="J107" s="193">
        <f>J490</f>
        <v>0</v>
      </c>
      <c r="K107" s="190"/>
      <c r="L107" s="194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5"/>
      <c r="C108" s="196"/>
      <c r="D108" s="197" t="s">
        <v>106</v>
      </c>
      <c r="E108" s="198"/>
      <c r="F108" s="198"/>
      <c r="G108" s="198"/>
      <c r="H108" s="198"/>
      <c r="I108" s="198"/>
      <c r="J108" s="199">
        <f>J491</f>
        <v>0</v>
      </c>
      <c r="K108" s="196"/>
      <c r="L108" s="20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4.96" customHeight="1">
      <c r="A109" s="9"/>
      <c r="B109" s="189"/>
      <c r="C109" s="190"/>
      <c r="D109" s="191" t="s">
        <v>107</v>
      </c>
      <c r="E109" s="192"/>
      <c r="F109" s="192"/>
      <c r="G109" s="192"/>
      <c r="H109" s="192"/>
      <c r="I109" s="192"/>
      <c r="J109" s="193">
        <f>J540</f>
        <v>0</v>
      </c>
      <c r="K109" s="190"/>
      <c r="L109" s="194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5"/>
      <c r="C110" s="196"/>
      <c r="D110" s="197" t="s">
        <v>108</v>
      </c>
      <c r="E110" s="198"/>
      <c r="F110" s="198"/>
      <c r="G110" s="198"/>
      <c r="H110" s="198"/>
      <c r="I110" s="198"/>
      <c r="J110" s="199">
        <f>J541</f>
        <v>0</v>
      </c>
      <c r="K110" s="196"/>
      <c r="L110" s="20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89"/>
      <c r="C111" s="190"/>
      <c r="D111" s="191" t="s">
        <v>109</v>
      </c>
      <c r="E111" s="192"/>
      <c r="F111" s="192"/>
      <c r="G111" s="192"/>
      <c r="H111" s="192"/>
      <c r="I111" s="192"/>
      <c r="J111" s="193">
        <f>J547</f>
        <v>0</v>
      </c>
      <c r="K111" s="190"/>
      <c r="L111" s="194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2" customFormat="1" ht="21.84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72"/>
      <c r="C113" s="73"/>
      <c r="D113" s="73"/>
      <c r="E113" s="73"/>
      <c r="F113" s="73"/>
      <c r="G113" s="73"/>
      <c r="H113" s="73"/>
      <c r="I113" s="73"/>
      <c r="J113" s="73"/>
      <c r="K113" s="73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7" s="2" customFormat="1" ht="6.96" customHeight="1">
      <c r="A117" s="38"/>
      <c r="B117" s="74"/>
      <c r="C117" s="75"/>
      <c r="D117" s="75"/>
      <c r="E117" s="75"/>
      <c r="F117" s="75"/>
      <c r="G117" s="75"/>
      <c r="H117" s="75"/>
      <c r="I117" s="75"/>
      <c r="J117" s="75"/>
      <c r="K117" s="75"/>
      <c r="L117" s="69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24.96" customHeight="1">
      <c r="A118" s="38"/>
      <c r="B118" s="39"/>
      <c r="C118" s="23" t="s">
        <v>110</v>
      </c>
      <c r="D118" s="40"/>
      <c r="E118" s="40"/>
      <c r="F118" s="40"/>
      <c r="G118" s="40"/>
      <c r="H118" s="40"/>
      <c r="I118" s="40"/>
      <c r="J118" s="40"/>
      <c r="K118" s="40"/>
      <c r="L118" s="69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6.96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9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2" customHeight="1">
      <c r="A120" s="38"/>
      <c r="B120" s="39"/>
      <c r="C120" s="32" t="s">
        <v>14</v>
      </c>
      <c r="D120" s="40"/>
      <c r="E120" s="40"/>
      <c r="F120" s="40"/>
      <c r="G120" s="40"/>
      <c r="H120" s="40"/>
      <c r="I120" s="40"/>
      <c r="J120" s="40"/>
      <c r="K120" s="40"/>
      <c r="L120" s="69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6.5" customHeight="1">
      <c r="A121" s="38"/>
      <c r="B121" s="39"/>
      <c r="C121" s="40"/>
      <c r="D121" s="40"/>
      <c r="E121" s="184" t="str">
        <f>E7</f>
        <v>Sanácia mostu ev.č. 526-048, Hnúšťa</v>
      </c>
      <c r="F121" s="32"/>
      <c r="G121" s="32"/>
      <c r="H121" s="32"/>
      <c r="I121" s="40"/>
      <c r="J121" s="40"/>
      <c r="K121" s="40"/>
      <c r="L121" s="69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2" customHeight="1">
      <c r="A122" s="38"/>
      <c r="B122" s="39"/>
      <c r="C122" s="32" t="s">
        <v>88</v>
      </c>
      <c r="D122" s="40"/>
      <c r="E122" s="40"/>
      <c r="F122" s="40"/>
      <c r="G122" s="40"/>
      <c r="H122" s="40"/>
      <c r="I122" s="40"/>
      <c r="J122" s="40"/>
      <c r="K122" s="40"/>
      <c r="L122" s="69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6.5" customHeight="1">
      <c r="A123" s="38"/>
      <c r="B123" s="39"/>
      <c r="C123" s="40"/>
      <c r="D123" s="40"/>
      <c r="E123" s="82" t="str">
        <f>E9</f>
        <v>SO 01 - Most ev.č. 526-048, Hnúšťa</v>
      </c>
      <c r="F123" s="40"/>
      <c r="G123" s="40"/>
      <c r="H123" s="40"/>
      <c r="I123" s="40"/>
      <c r="J123" s="40"/>
      <c r="K123" s="40"/>
      <c r="L123" s="69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6.96" customHeight="1">
      <c r="A124" s="38"/>
      <c r="B124" s="39"/>
      <c r="C124" s="40"/>
      <c r="D124" s="40"/>
      <c r="E124" s="40"/>
      <c r="F124" s="40"/>
      <c r="G124" s="40"/>
      <c r="H124" s="40"/>
      <c r="I124" s="40"/>
      <c r="J124" s="40"/>
      <c r="K124" s="40"/>
      <c r="L124" s="69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18</v>
      </c>
      <c r="D125" s="40"/>
      <c r="E125" s="40"/>
      <c r="F125" s="27" t="str">
        <f>F12</f>
        <v>Hnúšťa</v>
      </c>
      <c r="G125" s="40"/>
      <c r="H125" s="40"/>
      <c r="I125" s="32" t="s">
        <v>20</v>
      </c>
      <c r="J125" s="85" t="str">
        <f>IF(J12="","",J12)</f>
        <v>29. 6. 2022</v>
      </c>
      <c r="K125" s="40"/>
      <c r="L125" s="69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6.96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69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40.05" customHeight="1">
      <c r="A127" s="38"/>
      <c r="B127" s="39"/>
      <c r="C127" s="32" t="s">
        <v>22</v>
      </c>
      <c r="D127" s="40"/>
      <c r="E127" s="40"/>
      <c r="F127" s="27" t="str">
        <f>E15</f>
        <v>Banskobyst. samospráv. kraj, Nám. SNP 23, 97401 B.</v>
      </c>
      <c r="G127" s="40"/>
      <c r="H127" s="40"/>
      <c r="I127" s="32" t="s">
        <v>28</v>
      </c>
      <c r="J127" s="36" t="str">
        <f>E21</f>
        <v xml:space="preserve">HADE s.r.o., Jarabinková 8D, 82109 Bratislava  </v>
      </c>
      <c r="K127" s="40"/>
      <c r="L127" s="69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40.05" customHeight="1">
      <c r="A128" s="38"/>
      <c r="B128" s="39"/>
      <c r="C128" s="32" t="s">
        <v>26</v>
      </c>
      <c r="D128" s="40"/>
      <c r="E128" s="40"/>
      <c r="F128" s="27" t="str">
        <f>IF(E18="","",E18)</f>
        <v>Vyplň údaj</v>
      </c>
      <c r="G128" s="40"/>
      <c r="H128" s="40"/>
      <c r="I128" s="32" t="s">
        <v>32</v>
      </c>
      <c r="J128" s="36" t="str">
        <f>E24</f>
        <v xml:space="preserve">HADE s.r.o., Jarabinková 8D, 82109 Bratislava  </v>
      </c>
      <c r="K128" s="40"/>
      <c r="L128" s="69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0.32" customHeight="1">
      <c r="A129" s="38"/>
      <c r="B129" s="39"/>
      <c r="C129" s="40"/>
      <c r="D129" s="40"/>
      <c r="E129" s="40"/>
      <c r="F129" s="40"/>
      <c r="G129" s="40"/>
      <c r="H129" s="40"/>
      <c r="I129" s="40"/>
      <c r="J129" s="40"/>
      <c r="K129" s="40"/>
      <c r="L129" s="69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11" customFormat="1" ht="29.28" customHeight="1">
      <c r="A130" s="201"/>
      <c r="B130" s="202"/>
      <c r="C130" s="203" t="s">
        <v>111</v>
      </c>
      <c r="D130" s="204" t="s">
        <v>59</v>
      </c>
      <c r="E130" s="204" t="s">
        <v>55</v>
      </c>
      <c r="F130" s="204" t="s">
        <v>56</v>
      </c>
      <c r="G130" s="204" t="s">
        <v>112</v>
      </c>
      <c r="H130" s="204" t="s">
        <v>113</v>
      </c>
      <c r="I130" s="204" t="s">
        <v>114</v>
      </c>
      <c r="J130" s="205" t="s">
        <v>92</v>
      </c>
      <c r="K130" s="206" t="s">
        <v>115</v>
      </c>
      <c r="L130" s="207"/>
      <c r="M130" s="106" t="s">
        <v>1</v>
      </c>
      <c r="N130" s="107" t="s">
        <v>38</v>
      </c>
      <c r="O130" s="107" t="s">
        <v>116</v>
      </c>
      <c r="P130" s="107" t="s">
        <v>117</v>
      </c>
      <c r="Q130" s="107" t="s">
        <v>118</v>
      </c>
      <c r="R130" s="107" t="s">
        <v>119</v>
      </c>
      <c r="S130" s="107" t="s">
        <v>120</v>
      </c>
      <c r="T130" s="108" t="s">
        <v>121</v>
      </c>
      <c r="U130" s="201"/>
      <c r="V130" s="201"/>
      <c r="W130" s="201"/>
      <c r="X130" s="201"/>
      <c r="Y130" s="201"/>
      <c r="Z130" s="201"/>
      <c r="AA130" s="201"/>
      <c r="AB130" s="201"/>
      <c r="AC130" s="201"/>
      <c r="AD130" s="201"/>
      <c r="AE130" s="201"/>
    </row>
    <row r="131" s="2" customFormat="1" ht="22.8" customHeight="1">
      <c r="A131" s="38"/>
      <c r="B131" s="39"/>
      <c r="C131" s="113" t="s">
        <v>93</v>
      </c>
      <c r="D131" s="40"/>
      <c r="E131" s="40"/>
      <c r="F131" s="40"/>
      <c r="G131" s="40"/>
      <c r="H131" s="40"/>
      <c r="I131" s="40"/>
      <c r="J131" s="208">
        <f>BK131</f>
        <v>0</v>
      </c>
      <c r="K131" s="40"/>
      <c r="L131" s="44"/>
      <c r="M131" s="109"/>
      <c r="N131" s="209"/>
      <c r="O131" s="110"/>
      <c r="P131" s="210">
        <f>P132+P490+P540+P547</f>
        <v>0</v>
      </c>
      <c r="Q131" s="110"/>
      <c r="R131" s="210">
        <f>R132+R490+R540+R547</f>
        <v>1830.2443233399997</v>
      </c>
      <c r="S131" s="110"/>
      <c r="T131" s="211">
        <f>T132+T490+T540+T547</f>
        <v>1010.505398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73</v>
      </c>
      <c r="AU131" s="17" t="s">
        <v>94</v>
      </c>
      <c r="BK131" s="212">
        <f>BK132+BK490+BK540+BK547</f>
        <v>0</v>
      </c>
    </row>
    <row r="132" s="12" customFormat="1" ht="25.92" customHeight="1">
      <c r="A132" s="12"/>
      <c r="B132" s="213"/>
      <c r="C132" s="214"/>
      <c r="D132" s="215" t="s">
        <v>73</v>
      </c>
      <c r="E132" s="216" t="s">
        <v>122</v>
      </c>
      <c r="F132" s="216" t="s">
        <v>123</v>
      </c>
      <c r="G132" s="214"/>
      <c r="H132" s="214"/>
      <c r="I132" s="217"/>
      <c r="J132" s="218">
        <f>BK132</f>
        <v>0</v>
      </c>
      <c r="K132" s="214"/>
      <c r="L132" s="219"/>
      <c r="M132" s="220"/>
      <c r="N132" s="221"/>
      <c r="O132" s="221"/>
      <c r="P132" s="222">
        <f>P133+P195+P223+P279+P314+P359+P363+P379+P487</f>
        <v>0</v>
      </c>
      <c r="Q132" s="221"/>
      <c r="R132" s="222">
        <f>R133+R195+R223+R279+R314+R359+R363+R379+R487</f>
        <v>1828.1405012999996</v>
      </c>
      <c r="S132" s="221"/>
      <c r="T132" s="223">
        <f>T133+T195+T223+T279+T314+T359+T363+T379+T487</f>
        <v>1010.505398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4" t="s">
        <v>82</v>
      </c>
      <c r="AT132" s="225" t="s">
        <v>73</v>
      </c>
      <c r="AU132" s="225" t="s">
        <v>74</v>
      </c>
      <c r="AY132" s="224" t="s">
        <v>124</v>
      </c>
      <c r="BK132" s="226">
        <f>BK133+BK195+BK223+BK279+BK314+BK359+BK363+BK379+BK487</f>
        <v>0</v>
      </c>
    </row>
    <row r="133" s="12" customFormat="1" ht="22.8" customHeight="1">
      <c r="A133" s="12"/>
      <c r="B133" s="213"/>
      <c r="C133" s="214"/>
      <c r="D133" s="215" t="s">
        <v>73</v>
      </c>
      <c r="E133" s="227" t="s">
        <v>82</v>
      </c>
      <c r="F133" s="227" t="s">
        <v>125</v>
      </c>
      <c r="G133" s="214"/>
      <c r="H133" s="214"/>
      <c r="I133" s="217"/>
      <c r="J133" s="228">
        <f>BK133</f>
        <v>0</v>
      </c>
      <c r="K133" s="214"/>
      <c r="L133" s="219"/>
      <c r="M133" s="220"/>
      <c r="N133" s="221"/>
      <c r="O133" s="221"/>
      <c r="P133" s="222">
        <f>SUM(P134:P194)</f>
        <v>0</v>
      </c>
      <c r="Q133" s="221"/>
      <c r="R133" s="222">
        <f>SUM(R134:R194)</f>
        <v>1.2817226199999998</v>
      </c>
      <c r="S133" s="221"/>
      <c r="T133" s="223">
        <f>SUM(T134:T194)</f>
        <v>364.70063800000003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24" t="s">
        <v>82</v>
      </c>
      <c r="AT133" s="225" t="s">
        <v>73</v>
      </c>
      <c r="AU133" s="225" t="s">
        <v>82</v>
      </c>
      <c r="AY133" s="224" t="s">
        <v>124</v>
      </c>
      <c r="BK133" s="226">
        <f>SUM(BK134:BK194)</f>
        <v>0</v>
      </c>
    </row>
    <row r="134" s="2" customFormat="1" ht="33" customHeight="1">
      <c r="A134" s="38"/>
      <c r="B134" s="39"/>
      <c r="C134" s="229" t="s">
        <v>82</v>
      </c>
      <c r="D134" s="229" t="s">
        <v>126</v>
      </c>
      <c r="E134" s="230" t="s">
        <v>127</v>
      </c>
      <c r="F134" s="231" t="s">
        <v>128</v>
      </c>
      <c r="G134" s="232" t="s">
        <v>129</v>
      </c>
      <c r="H134" s="233">
        <v>99.299999999999997</v>
      </c>
      <c r="I134" s="234"/>
      <c r="J134" s="233">
        <f>ROUND(I134*H134,3)</f>
        <v>0</v>
      </c>
      <c r="K134" s="235"/>
      <c r="L134" s="44"/>
      <c r="M134" s="236" t="s">
        <v>1</v>
      </c>
      <c r="N134" s="237" t="s">
        <v>40</v>
      </c>
      <c r="O134" s="97"/>
      <c r="P134" s="238">
        <f>O134*H134</f>
        <v>0</v>
      </c>
      <c r="Q134" s="238">
        <v>6.9999999999999994E-05</v>
      </c>
      <c r="R134" s="238">
        <f>Q134*H134</f>
        <v>0.0069509999999999988</v>
      </c>
      <c r="S134" s="238">
        <v>0.10199999999999999</v>
      </c>
      <c r="T134" s="239">
        <f>S134*H134</f>
        <v>10.128599999999999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0" t="s">
        <v>130</v>
      </c>
      <c r="AT134" s="240" t="s">
        <v>126</v>
      </c>
      <c r="AU134" s="240" t="s">
        <v>131</v>
      </c>
      <c r="AY134" s="17" t="s">
        <v>124</v>
      </c>
      <c r="BE134" s="241">
        <f>IF(N134="základná",J134,0)</f>
        <v>0</v>
      </c>
      <c r="BF134" s="241">
        <f>IF(N134="znížená",J134,0)</f>
        <v>0</v>
      </c>
      <c r="BG134" s="241">
        <f>IF(N134="zákl. prenesená",J134,0)</f>
        <v>0</v>
      </c>
      <c r="BH134" s="241">
        <f>IF(N134="zníž. prenesená",J134,0)</f>
        <v>0</v>
      </c>
      <c r="BI134" s="241">
        <f>IF(N134="nulová",J134,0)</f>
        <v>0</v>
      </c>
      <c r="BJ134" s="17" t="s">
        <v>131</v>
      </c>
      <c r="BK134" s="242">
        <f>ROUND(I134*H134,3)</f>
        <v>0</v>
      </c>
      <c r="BL134" s="17" t="s">
        <v>130</v>
      </c>
      <c r="BM134" s="240" t="s">
        <v>132</v>
      </c>
    </row>
    <row r="135" s="2" customFormat="1">
      <c r="A135" s="38"/>
      <c r="B135" s="39"/>
      <c r="C135" s="40"/>
      <c r="D135" s="243" t="s">
        <v>133</v>
      </c>
      <c r="E135" s="40"/>
      <c r="F135" s="244" t="s">
        <v>134</v>
      </c>
      <c r="G135" s="40"/>
      <c r="H135" s="40"/>
      <c r="I135" s="245"/>
      <c r="J135" s="40"/>
      <c r="K135" s="40"/>
      <c r="L135" s="44"/>
      <c r="M135" s="246"/>
      <c r="N135" s="247"/>
      <c r="O135" s="97"/>
      <c r="P135" s="97"/>
      <c r="Q135" s="97"/>
      <c r="R135" s="97"/>
      <c r="S135" s="97"/>
      <c r="T135" s="9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131</v>
      </c>
    </row>
    <row r="136" s="13" customFormat="1">
      <c r="A136" s="13"/>
      <c r="B136" s="248"/>
      <c r="C136" s="249"/>
      <c r="D136" s="243" t="s">
        <v>135</v>
      </c>
      <c r="E136" s="250" t="s">
        <v>1</v>
      </c>
      <c r="F136" s="251" t="s">
        <v>136</v>
      </c>
      <c r="G136" s="249"/>
      <c r="H136" s="252">
        <v>99.299999999999997</v>
      </c>
      <c r="I136" s="253"/>
      <c r="J136" s="249"/>
      <c r="K136" s="249"/>
      <c r="L136" s="254"/>
      <c r="M136" s="255"/>
      <c r="N136" s="256"/>
      <c r="O136" s="256"/>
      <c r="P136" s="256"/>
      <c r="Q136" s="256"/>
      <c r="R136" s="256"/>
      <c r="S136" s="256"/>
      <c r="T136" s="257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8" t="s">
        <v>135</v>
      </c>
      <c r="AU136" s="258" t="s">
        <v>131</v>
      </c>
      <c r="AV136" s="13" t="s">
        <v>131</v>
      </c>
      <c r="AW136" s="13" t="s">
        <v>30</v>
      </c>
      <c r="AX136" s="13" t="s">
        <v>82</v>
      </c>
      <c r="AY136" s="258" t="s">
        <v>124</v>
      </c>
    </row>
    <row r="137" s="2" customFormat="1" ht="33" customHeight="1">
      <c r="A137" s="38"/>
      <c r="B137" s="39"/>
      <c r="C137" s="229" t="s">
        <v>131</v>
      </c>
      <c r="D137" s="229" t="s">
        <v>126</v>
      </c>
      <c r="E137" s="230" t="s">
        <v>137</v>
      </c>
      <c r="F137" s="231" t="s">
        <v>138</v>
      </c>
      <c r="G137" s="232" t="s">
        <v>129</v>
      </c>
      <c r="H137" s="233">
        <v>337.30000000000001</v>
      </c>
      <c r="I137" s="234"/>
      <c r="J137" s="233">
        <f>ROUND(I137*H137,3)</f>
        <v>0</v>
      </c>
      <c r="K137" s="235"/>
      <c r="L137" s="44"/>
      <c r="M137" s="236" t="s">
        <v>1</v>
      </c>
      <c r="N137" s="237" t="s">
        <v>40</v>
      </c>
      <c r="O137" s="97"/>
      <c r="P137" s="238">
        <f>O137*H137</f>
        <v>0</v>
      </c>
      <c r="Q137" s="238">
        <v>0.00017000000000000001</v>
      </c>
      <c r="R137" s="238">
        <f>Q137*H137</f>
        <v>0.057341000000000003</v>
      </c>
      <c r="S137" s="238">
        <v>0.254</v>
      </c>
      <c r="T137" s="239">
        <f>S137*H137</f>
        <v>85.674199999999999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40" t="s">
        <v>130</v>
      </c>
      <c r="AT137" s="240" t="s">
        <v>126</v>
      </c>
      <c r="AU137" s="240" t="s">
        <v>131</v>
      </c>
      <c r="AY137" s="17" t="s">
        <v>124</v>
      </c>
      <c r="BE137" s="241">
        <f>IF(N137="základná",J137,0)</f>
        <v>0</v>
      </c>
      <c r="BF137" s="241">
        <f>IF(N137="znížená",J137,0)</f>
        <v>0</v>
      </c>
      <c r="BG137" s="241">
        <f>IF(N137="zákl. prenesená",J137,0)</f>
        <v>0</v>
      </c>
      <c r="BH137" s="241">
        <f>IF(N137="zníž. prenesená",J137,0)</f>
        <v>0</v>
      </c>
      <c r="BI137" s="241">
        <f>IF(N137="nulová",J137,0)</f>
        <v>0</v>
      </c>
      <c r="BJ137" s="17" t="s">
        <v>131</v>
      </c>
      <c r="BK137" s="242">
        <f>ROUND(I137*H137,3)</f>
        <v>0</v>
      </c>
      <c r="BL137" s="17" t="s">
        <v>130</v>
      </c>
      <c r="BM137" s="240" t="s">
        <v>139</v>
      </c>
    </row>
    <row r="138" s="2" customFormat="1">
      <c r="A138" s="38"/>
      <c r="B138" s="39"/>
      <c r="C138" s="40"/>
      <c r="D138" s="243" t="s">
        <v>133</v>
      </c>
      <c r="E138" s="40"/>
      <c r="F138" s="244" t="s">
        <v>140</v>
      </c>
      <c r="G138" s="40"/>
      <c r="H138" s="40"/>
      <c r="I138" s="245"/>
      <c r="J138" s="40"/>
      <c r="K138" s="40"/>
      <c r="L138" s="44"/>
      <c r="M138" s="246"/>
      <c r="N138" s="247"/>
      <c r="O138" s="97"/>
      <c r="P138" s="97"/>
      <c r="Q138" s="97"/>
      <c r="R138" s="97"/>
      <c r="S138" s="97"/>
      <c r="T138" s="9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131</v>
      </c>
    </row>
    <row r="139" s="13" customFormat="1">
      <c r="A139" s="13"/>
      <c r="B139" s="248"/>
      <c r="C139" s="249"/>
      <c r="D139" s="243" t="s">
        <v>135</v>
      </c>
      <c r="E139" s="250" t="s">
        <v>1</v>
      </c>
      <c r="F139" s="251" t="s">
        <v>141</v>
      </c>
      <c r="G139" s="249"/>
      <c r="H139" s="252">
        <v>337.30000000000001</v>
      </c>
      <c r="I139" s="253"/>
      <c r="J139" s="249"/>
      <c r="K139" s="249"/>
      <c r="L139" s="254"/>
      <c r="M139" s="255"/>
      <c r="N139" s="256"/>
      <c r="O139" s="256"/>
      <c r="P139" s="256"/>
      <c r="Q139" s="256"/>
      <c r="R139" s="256"/>
      <c r="S139" s="256"/>
      <c r="T139" s="257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8" t="s">
        <v>135</v>
      </c>
      <c r="AU139" s="258" t="s">
        <v>131</v>
      </c>
      <c r="AV139" s="13" t="s">
        <v>131</v>
      </c>
      <c r="AW139" s="13" t="s">
        <v>30</v>
      </c>
      <c r="AX139" s="13" t="s">
        <v>82</v>
      </c>
      <c r="AY139" s="258" t="s">
        <v>124</v>
      </c>
    </row>
    <row r="140" s="2" customFormat="1" ht="33" customHeight="1">
      <c r="A140" s="38"/>
      <c r="B140" s="39"/>
      <c r="C140" s="229" t="s">
        <v>142</v>
      </c>
      <c r="D140" s="229" t="s">
        <v>126</v>
      </c>
      <c r="E140" s="230" t="s">
        <v>143</v>
      </c>
      <c r="F140" s="231" t="s">
        <v>144</v>
      </c>
      <c r="G140" s="232" t="s">
        <v>129</v>
      </c>
      <c r="H140" s="233">
        <v>164.08600000000001</v>
      </c>
      <c r="I140" s="234"/>
      <c r="J140" s="233">
        <f>ROUND(I140*H140,3)</f>
        <v>0</v>
      </c>
      <c r="K140" s="235"/>
      <c r="L140" s="44"/>
      <c r="M140" s="236" t="s">
        <v>1</v>
      </c>
      <c r="N140" s="237" t="s">
        <v>40</v>
      </c>
      <c r="O140" s="97"/>
      <c r="P140" s="238">
        <f>O140*H140</f>
        <v>0</v>
      </c>
      <c r="Q140" s="238">
        <v>0.00017000000000000001</v>
      </c>
      <c r="R140" s="238">
        <f>Q140*H140</f>
        <v>0.027894620000000005</v>
      </c>
      <c r="S140" s="238">
        <v>0.53300000000000003</v>
      </c>
      <c r="T140" s="239">
        <f>S140*H140</f>
        <v>87.45783800000001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0" t="s">
        <v>130</v>
      </c>
      <c r="AT140" s="240" t="s">
        <v>126</v>
      </c>
      <c r="AU140" s="240" t="s">
        <v>131</v>
      </c>
      <c r="AY140" s="17" t="s">
        <v>124</v>
      </c>
      <c r="BE140" s="241">
        <f>IF(N140="základná",J140,0)</f>
        <v>0</v>
      </c>
      <c r="BF140" s="241">
        <f>IF(N140="znížená",J140,0)</f>
        <v>0</v>
      </c>
      <c r="BG140" s="241">
        <f>IF(N140="zákl. prenesená",J140,0)</f>
        <v>0</v>
      </c>
      <c r="BH140" s="241">
        <f>IF(N140="zníž. prenesená",J140,0)</f>
        <v>0</v>
      </c>
      <c r="BI140" s="241">
        <f>IF(N140="nulová",J140,0)</f>
        <v>0</v>
      </c>
      <c r="BJ140" s="17" t="s">
        <v>131</v>
      </c>
      <c r="BK140" s="242">
        <f>ROUND(I140*H140,3)</f>
        <v>0</v>
      </c>
      <c r="BL140" s="17" t="s">
        <v>130</v>
      </c>
      <c r="BM140" s="240" t="s">
        <v>145</v>
      </c>
    </row>
    <row r="141" s="2" customFormat="1">
      <c r="A141" s="38"/>
      <c r="B141" s="39"/>
      <c r="C141" s="40"/>
      <c r="D141" s="243" t="s">
        <v>133</v>
      </c>
      <c r="E141" s="40"/>
      <c r="F141" s="244" t="s">
        <v>140</v>
      </c>
      <c r="G141" s="40"/>
      <c r="H141" s="40"/>
      <c r="I141" s="245"/>
      <c r="J141" s="40"/>
      <c r="K141" s="40"/>
      <c r="L141" s="44"/>
      <c r="M141" s="246"/>
      <c r="N141" s="247"/>
      <c r="O141" s="97"/>
      <c r="P141" s="97"/>
      <c r="Q141" s="97"/>
      <c r="R141" s="97"/>
      <c r="S141" s="97"/>
      <c r="T141" s="9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131</v>
      </c>
    </row>
    <row r="142" s="13" customFormat="1">
      <c r="A142" s="13"/>
      <c r="B142" s="248"/>
      <c r="C142" s="249"/>
      <c r="D142" s="243" t="s">
        <v>135</v>
      </c>
      <c r="E142" s="250" t="s">
        <v>1</v>
      </c>
      <c r="F142" s="251" t="s">
        <v>146</v>
      </c>
      <c r="G142" s="249"/>
      <c r="H142" s="252">
        <v>164.08600000000001</v>
      </c>
      <c r="I142" s="253"/>
      <c r="J142" s="249"/>
      <c r="K142" s="249"/>
      <c r="L142" s="254"/>
      <c r="M142" s="255"/>
      <c r="N142" s="256"/>
      <c r="O142" s="256"/>
      <c r="P142" s="256"/>
      <c r="Q142" s="256"/>
      <c r="R142" s="256"/>
      <c r="S142" s="256"/>
      <c r="T142" s="257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8" t="s">
        <v>135</v>
      </c>
      <c r="AU142" s="258" t="s">
        <v>131</v>
      </c>
      <c r="AV142" s="13" t="s">
        <v>131</v>
      </c>
      <c r="AW142" s="13" t="s">
        <v>30</v>
      </c>
      <c r="AX142" s="13" t="s">
        <v>82</v>
      </c>
      <c r="AY142" s="258" t="s">
        <v>124</v>
      </c>
    </row>
    <row r="143" s="2" customFormat="1" ht="37.8" customHeight="1">
      <c r="A143" s="38"/>
      <c r="B143" s="39"/>
      <c r="C143" s="229" t="s">
        <v>130</v>
      </c>
      <c r="D143" s="229" t="s">
        <v>126</v>
      </c>
      <c r="E143" s="230" t="s">
        <v>147</v>
      </c>
      <c r="F143" s="231" t="s">
        <v>148</v>
      </c>
      <c r="G143" s="232" t="s">
        <v>129</v>
      </c>
      <c r="H143" s="233">
        <v>201.59999999999999</v>
      </c>
      <c r="I143" s="234"/>
      <c r="J143" s="233">
        <f>ROUND(I143*H143,3)</f>
        <v>0</v>
      </c>
      <c r="K143" s="235"/>
      <c r="L143" s="44"/>
      <c r="M143" s="236" t="s">
        <v>1</v>
      </c>
      <c r="N143" s="237" t="s">
        <v>40</v>
      </c>
      <c r="O143" s="97"/>
      <c r="P143" s="238">
        <f>O143*H143</f>
        <v>0</v>
      </c>
      <c r="Q143" s="238">
        <v>0</v>
      </c>
      <c r="R143" s="238">
        <f>Q143*H143</f>
        <v>0</v>
      </c>
      <c r="S143" s="238">
        <v>0.40000000000000002</v>
      </c>
      <c r="T143" s="239">
        <f>S143*H143</f>
        <v>80.640000000000001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40" t="s">
        <v>130</v>
      </c>
      <c r="AT143" s="240" t="s">
        <v>126</v>
      </c>
      <c r="AU143" s="240" t="s">
        <v>131</v>
      </c>
      <c r="AY143" s="17" t="s">
        <v>124</v>
      </c>
      <c r="BE143" s="241">
        <f>IF(N143="základná",J143,0)</f>
        <v>0</v>
      </c>
      <c r="BF143" s="241">
        <f>IF(N143="znížená",J143,0)</f>
        <v>0</v>
      </c>
      <c r="BG143" s="241">
        <f>IF(N143="zákl. prenesená",J143,0)</f>
        <v>0</v>
      </c>
      <c r="BH143" s="241">
        <f>IF(N143="zníž. prenesená",J143,0)</f>
        <v>0</v>
      </c>
      <c r="BI143" s="241">
        <f>IF(N143="nulová",J143,0)</f>
        <v>0</v>
      </c>
      <c r="BJ143" s="17" t="s">
        <v>131</v>
      </c>
      <c r="BK143" s="242">
        <f>ROUND(I143*H143,3)</f>
        <v>0</v>
      </c>
      <c r="BL143" s="17" t="s">
        <v>130</v>
      </c>
      <c r="BM143" s="240" t="s">
        <v>149</v>
      </c>
    </row>
    <row r="144" s="2" customFormat="1">
      <c r="A144" s="38"/>
      <c r="B144" s="39"/>
      <c r="C144" s="40"/>
      <c r="D144" s="243" t="s">
        <v>133</v>
      </c>
      <c r="E144" s="40"/>
      <c r="F144" s="244" t="s">
        <v>150</v>
      </c>
      <c r="G144" s="40"/>
      <c r="H144" s="40"/>
      <c r="I144" s="245"/>
      <c r="J144" s="40"/>
      <c r="K144" s="40"/>
      <c r="L144" s="44"/>
      <c r="M144" s="246"/>
      <c r="N144" s="247"/>
      <c r="O144" s="97"/>
      <c r="P144" s="97"/>
      <c r="Q144" s="97"/>
      <c r="R144" s="97"/>
      <c r="S144" s="97"/>
      <c r="T144" s="9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133</v>
      </c>
      <c r="AU144" s="17" t="s">
        <v>131</v>
      </c>
    </row>
    <row r="145" s="13" customFormat="1">
      <c r="A145" s="13"/>
      <c r="B145" s="248"/>
      <c r="C145" s="249"/>
      <c r="D145" s="243" t="s">
        <v>135</v>
      </c>
      <c r="E145" s="250" t="s">
        <v>1</v>
      </c>
      <c r="F145" s="251" t="s">
        <v>151</v>
      </c>
      <c r="G145" s="249"/>
      <c r="H145" s="252">
        <v>201.59999999999999</v>
      </c>
      <c r="I145" s="253"/>
      <c r="J145" s="249"/>
      <c r="K145" s="249"/>
      <c r="L145" s="254"/>
      <c r="M145" s="255"/>
      <c r="N145" s="256"/>
      <c r="O145" s="256"/>
      <c r="P145" s="256"/>
      <c r="Q145" s="256"/>
      <c r="R145" s="256"/>
      <c r="S145" s="256"/>
      <c r="T145" s="257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8" t="s">
        <v>135</v>
      </c>
      <c r="AU145" s="258" t="s">
        <v>131</v>
      </c>
      <c r="AV145" s="13" t="s">
        <v>131</v>
      </c>
      <c r="AW145" s="13" t="s">
        <v>30</v>
      </c>
      <c r="AX145" s="13" t="s">
        <v>82</v>
      </c>
      <c r="AY145" s="258" t="s">
        <v>124</v>
      </c>
    </row>
    <row r="146" s="2" customFormat="1" ht="33" customHeight="1">
      <c r="A146" s="38"/>
      <c r="B146" s="39"/>
      <c r="C146" s="229" t="s">
        <v>152</v>
      </c>
      <c r="D146" s="229" t="s">
        <v>126</v>
      </c>
      <c r="E146" s="230" t="s">
        <v>153</v>
      </c>
      <c r="F146" s="231" t="s">
        <v>154</v>
      </c>
      <c r="G146" s="232" t="s">
        <v>129</v>
      </c>
      <c r="H146" s="233">
        <v>201.59999999999999</v>
      </c>
      <c r="I146" s="234"/>
      <c r="J146" s="233">
        <f>ROUND(I146*H146,3)</f>
        <v>0</v>
      </c>
      <c r="K146" s="235"/>
      <c r="L146" s="44"/>
      <c r="M146" s="236" t="s">
        <v>1</v>
      </c>
      <c r="N146" s="237" t="s">
        <v>40</v>
      </c>
      <c r="O146" s="97"/>
      <c r="P146" s="238">
        <f>O146*H146</f>
        <v>0</v>
      </c>
      <c r="Q146" s="238">
        <v>0</v>
      </c>
      <c r="R146" s="238">
        <f>Q146*H146</f>
        <v>0</v>
      </c>
      <c r="S146" s="238">
        <v>0.5</v>
      </c>
      <c r="T146" s="239">
        <f>S146*H146</f>
        <v>100.8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0" t="s">
        <v>130</v>
      </c>
      <c r="AT146" s="240" t="s">
        <v>126</v>
      </c>
      <c r="AU146" s="240" t="s">
        <v>131</v>
      </c>
      <c r="AY146" s="17" t="s">
        <v>124</v>
      </c>
      <c r="BE146" s="241">
        <f>IF(N146="základná",J146,0)</f>
        <v>0</v>
      </c>
      <c r="BF146" s="241">
        <f>IF(N146="znížená",J146,0)</f>
        <v>0</v>
      </c>
      <c r="BG146" s="241">
        <f>IF(N146="zákl. prenesená",J146,0)</f>
        <v>0</v>
      </c>
      <c r="BH146" s="241">
        <f>IF(N146="zníž. prenesená",J146,0)</f>
        <v>0</v>
      </c>
      <c r="BI146" s="241">
        <f>IF(N146="nulová",J146,0)</f>
        <v>0</v>
      </c>
      <c r="BJ146" s="17" t="s">
        <v>131</v>
      </c>
      <c r="BK146" s="242">
        <f>ROUND(I146*H146,3)</f>
        <v>0</v>
      </c>
      <c r="BL146" s="17" t="s">
        <v>130</v>
      </c>
      <c r="BM146" s="240" t="s">
        <v>155</v>
      </c>
    </row>
    <row r="147" s="2" customFormat="1">
      <c r="A147" s="38"/>
      <c r="B147" s="39"/>
      <c r="C147" s="40"/>
      <c r="D147" s="243" t="s">
        <v>133</v>
      </c>
      <c r="E147" s="40"/>
      <c r="F147" s="244" t="s">
        <v>156</v>
      </c>
      <c r="G147" s="40"/>
      <c r="H147" s="40"/>
      <c r="I147" s="245"/>
      <c r="J147" s="40"/>
      <c r="K147" s="40"/>
      <c r="L147" s="44"/>
      <c r="M147" s="246"/>
      <c r="N147" s="247"/>
      <c r="O147" s="97"/>
      <c r="P147" s="97"/>
      <c r="Q147" s="97"/>
      <c r="R147" s="97"/>
      <c r="S147" s="97"/>
      <c r="T147" s="9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133</v>
      </c>
      <c r="AU147" s="17" t="s">
        <v>131</v>
      </c>
    </row>
    <row r="148" s="13" customFormat="1">
      <c r="A148" s="13"/>
      <c r="B148" s="248"/>
      <c r="C148" s="249"/>
      <c r="D148" s="243" t="s">
        <v>135</v>
      </c>
      <c r="E148" s="250" t="s">
        <v>1</v>
      </c>
      <c r="F148" s="251" t="s">
        <v>157</v>
      </c>
      <c r="G148" s="249"/>
      <c r="H148" s="252">
        <v>201.59999999999999</v>
      </c>
      <c r="I148" s="253"/>
      <c r="J148" s="249"/>
      <c r="K148" s="249"/>
      <c r="L148" s="254"/>
      <c r="M148" s="255"/>
      <c r="N148" s="256"/>
      <c r="O148" s="256"/>
      <c r="P148" s="256"/>
      <c r="Q148" s="256"/>
      <c r="R148" s="256"/>
      <c r="S148" s="256"/>
      <c r="T148" s="257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8" t="s">
        <v>135</v>
      </c>
      <c r="AU148" s="258" t="s">
        <v>131</v>
      </c>
      <c r="AV148" s="13" t="s">
        <v>131</v>
      </c>
      <c r="AW148" s="13" t="s">
        <v>30</v>
      </c>
      <c r="AX148" s="13" t="s">
        <v>82</v>
      </c>
      <c r="AY148" s="258" t="s">
        <v>124</v>
      </c>
    </row>
    <row r="149" s="2" customFormat="1" ht="16.5" customHeight="1">
      <c r="A149" s="38"/>
      <c r="B149" s="39"/>
      <c r="C149" s="229" t="s">
        <v>158</v>
      </c>
      <c r="D149" s="229" t="s">
        <v>126</v>
      </c>
      <c r="E149" s="230" t="s">
        <v>159</v>
      </c>
      <c r="F149" s="231" t="s">
        <v>160</v>
      </c>
      <c r="G149" s="232" t="s">
        <v>161</v>
      </c>
      <c r="H149" s="233">
        <v>60</v>
      </c>
      <c r="I149" s="234"/>
      <c r="J149" s="233">
        <f>ROUND(I149*H149,3)</f>
        <v>0</v>
      </c>
      <c r="K149" s="235"/>
      <c r="L149" s="44"/>
      <c r="M149" s="236" t="s">
        <v>1</v>
      </c>
      <c r="N149" s="237" t="s">
        <v>40</v>
      </c>
      <c r="O149" s="97"/>
      <c r="P149" s="238">
        <f>O149*H149</f>
        <v>0</v>
      </c>
      <c r="Q149" s="238">
        <v>0</v>
      </c>
      <c r="R149" s="238">
        <f>Q149*H149</f>
        <v>0</v>
      </c>
      <c r="S149" s="238">
        <v>0</v>
      </c>
      <c r="T149" s="239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40" t="s">
        <v>130</v>
      </c>
      <c r="AT149" s="240" t="s">
        <v>126</v>
      </c>
      <c r="AU149" s="240" t="s">
        <v>131</v>
      </c>
      <c r="AY149" s="17" t="s">
        <v>124</v>
      </c>
      <c r="BE149" s="241">
        <f>IF(N149="základná",J149,0)</f>
        <v>0</v>
      </c>
      <c r="BF149" s="241">
        <f>IF(N149="znížená",J149,0)</f>
        <v>0</v>
      </c>
      <c r="BG149" s="241">
        <f>IF(N149="zákl. prenesená",J149,0)</f>
        <v>0</v>
      </c>
      <c r="BH149" s="241">
        <f>IF(N149="zníž. prenesená",J149,0)</f>
        <v>0</v>
      </c>
      <c r="BI149" s="241">
        <f>IF(N149="nulová",J149,0)</f>
        <v>0</v>
      </c>
      <c r="BJ149" s="17" t="s">
        <v>131</v>
      </c>
      <c r="BK149" s="242">
        <f>ROUND(I149*H149,3)</f>
        <v>0</v>
      </c>
      <c r="BL149" s="17" t="s">
        <v>130</v>
      </c>
      <c r="BM149" s="240" t="s">
        <v>162</v>
      </c>
    </row>
    <row r="150" s="2" customFormat="1">
      <c r="A150" s="38"/>
      <c r="B150" s="39"/>
      <c r="C150" s="40"/>
      <c r="D150" s="243" t="s">
        <v>133</v>
      </c>
      <c r="E150" s="40"/>
      <c r="F150" s="244" t="s">
        <v>163</v>
      </c>
      <c r="G150" s="40"/>
      <c r="H150" s="40"/>
      <c r="I150" s="245"/>
      <c r="J150" s="40"/>
      <c r="K150" s="40"/>
      <c r="L150" s="44"/>
      <c r="M150" s="246"/>
      <c r="N150" s="247"/>
      <c r="O150" s="97"/>
      <c r="P150" s="97"/>
      <c r="Q150" s="97"/>
      <c r="R150" s="97"/>
      <c r="S150" s="97"/>
      <c r="T150" s="9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133</v>
      </c>
      <c r="AU150" s="17" t="s">
        <v>131</v>
      </c>
    </row>
    <row r="151" s="13" customFormat="1">
      <c r="A151" s="13"/>
      <c r="B151" s="248"/>
      <c r="C151" s="249"/>
      <c r="D151" s="243" t="s">
        <v>135</v>
      </c>
      <c r="E151" s="250" t="s">
        <v>1</v>
      </c>
      <c r="F151" s="251" t="s">
        <v>164</v>
      </c>
      <c r="G151" s="249"/>
      <c r="H151" s="252">
        <v>60</v>
      </c>
      <c r="I151" s="253"/>
      <c r="J151" s="249"/>
      <c r="K151" s="249"/>
      <c r="L151" s="254"/>
      <c r="M151" s="255"/>
      <c r="N151" s="256"/>
      <c r="O151" s="256"/>
      <c r="P151" s="256"/>
      <c r="Q151" s="256"/>
      <c r="R151" s="256"/>
      <c r="S151" s="256"/>
      <c r="T151" s="257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8" t="s">
        <v>135</v>
      </c>
      <c r="AU151" s="258" t="s">
        <v>131</v>
      </c>
      <c r="AV151" s="13" t="s">
        <v>131</v>
      </c>
      <c r="AW151" s="13" t="s">
        <v>30</v>
      </c>
      <c r="AX151" s="13" t="s">
        <v>82</v>
      </c>
      <c r="AY151" s="258" t="s">
        <v>124</v>
      </c>
    </row>
    <row r="152" s="2" customFormat="1" ht="21.75" customHeight="1">
      <c r="A152" s="38"/>
      <c r="B152" s="39"/>
      <c r="C152" s="229" t="s">
        <v>165</v>
      </c>
      <c r="D152" s="229" t="s">
        <v>126</v>
      </c>
      <c r="E152" s="230" t="s">
        <v>166</v>
      </c>
      <c r="F152" s="231" t="s">
        <v>167</v>
      </c>
      <c r="G152" s="232" t="s">
        <v>161</v>
      </c>
      <c r="H152" s="233">
        <v>31.199999999999999</v>
      </c>
      <c r="I152" s="234"/>
      <c r="J152" s="233">
        <f>ROUND(I152*H152,3)</f>
        <v>0</v>
      </c>
      <c r="K152" s="235"/>
      <c r="L152" s="44"/>
      <c r="M152" s="236" t="s">
        <v>1</v>
      </c>
      <c r="N152" s="237" t="s">
        <v>40</v>
      </c>
      <c r="O152" s="97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0" t="s">
        <v>130</v>
      </c>
      <c r="AT152" s="240" t="s">
        <v>126</v>
      </c>
      <c r="AU152" s="240" t="s">
        <v>131</v>
      </c>
      <c r="AY152" s="17" t="s">
        <v>124</v>
      </c>
      <c r="BE152" s="241">
        <f>IF(N152="základná",J152,0)</f>
        <v>0</v>
      </c>
      <c r="BF152" s="241">
        <f>IF(N152="znížená",J152,0)</f>
        <v>0</v>
      </c>
      <c r="BG152" s="241">
        <f>IF(N152="zákl. prenesená",J152,0)</f>
        <v>0</v>
      </c>
      <c r="BH152" s="241">
        <f>IF(N152="zníž. prenesená",J152,0)</f>
        <v>0</v>
      </c>
      <c r="BI152" s="241">
        <f>IF(N152="nulová",J152,0)</f>
        <v>0</v>
      </c>
      <c r="BJ152" s="17" t="s">
        <v>131</v>
      </c>
      <c r="BK152" s="242">
        <f>ROUND(I152*H152,3)</f>
        <v>0</v>
      </c>
      <c r="BL152" s="17" t="s">
        <v>130</v>
      </c>
      <c r="BM152" s="240" t="s">
        <v>168</v>
      </c>
    </row>
    <row r="153" s="2" customFormat="1">
      <c r="A153" s="38"/>
      <c r="B153" s="39"/>
      <c r="C153" s="40"/>
      <c r="D153" s="243" t="s">
        <v>133</v>
      </c>
      <c r="E153" s="40"/>
      <c r="F153" s="244" t="s">
        <v>169</v>
      </c>
      <c r="G153" s="40"/>
      <c r="H153" s="40"/>
      <c r="I153" s="245"/>
      <c r="J153" s="40"/>
      <c r="K153" s="40"/>
      <c r="L153" s="44"/>
      <c r="M153" s="246"/>
      <c r="N153" s="247"/>
      <c r="O153" s="97"/>
      <c r="P153" s="97"/>
      <c r="Q153" s="97"/>
      <c r="R153" s="97"/>
      <c r="S153" s="97"/>
      <c r="T153" s="9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133</v>
      </c>
      <c r="AU153" s="17" t="s">
        <v>131</v>
      </c>
    </row>
    <row r="154" s="13" customFormat="1">
      <c r="A154" s="13"/>
      <c r="B154" s="248"/>
      <c r="C154" s="249"/>
      <c r="D154" s="243" t="s">
        <v>135</v>
      </c>
      <c r="E154" s="250" t="s">
        <v>1</v>
      </c>
      <c r="F154" s="251" t="s">
        <v>170</v>
      </c>
      <c r="G154" s="249"/>
      <c r="H154" s="252">
        <v>31.199999999999999</v>
      </c>
      <c r="I154" s="253"/>
      <c r="J154" s="249"/>
      <c r="K154" s="249"/>
      <c r="L154" s="254"/>
      <c r="M154" s="255"/>
      <c r="N154" s="256"/>
      <c r="O154" s="256"/>
      <c r="P154" s="256"/>
      <c r="Q154" s="256"/>
      <c r="R154" s="256"/>
      <c r="S154" s="256"/>
      <c r="T154" s="25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8" t="s">
        <v>135</v>
      </c>
      <c r="AU154" s="258" t="s">
        <v>131</v>
      </c>
      <c r="AV154" s="13" t="s">
        <v>131</v>
      </c>
      <c r="AW154" s="13" t="s">
        <v>30</v>
      </c>
      <c r="AX154" s="13" t="s">
        <v>82</v>
      </c>
      <c r="AY154" s="258" t="s">
        <v>124</v>
      </c>
    </row>
    <row r="155" s="2" customFormat="1" ht="16.5" customHeight="1">
      <c r="A155" s="38"/>
      <c r="B155" s="39"/>
      <c r="C155" s="229" t="s">
        <v>171</v>
      </c>
      <c r="D155" s="229" t="s">
        <v>126</v>
      </c>
      <c r="E155" s="230" t="s">
        <v>172</v>
      </c>
      <c r="F155" s="231" t="s">
        <v>173</v>
      </c>
      <c r="G155" s="232" t="s">
        <v>161</v>
      </c>
      <c r="H155" s="233">
        <v>330</v>
      </c>
      <c r="I155" s="234"/>
      <c r="J155" s="233">
        <f>ROUND(I155*H155,3)</f>
        <v>0</v>
      </c>
      <c r="K155" s="235"/>
      <c r="L155" s="44"/>
      <c r="M155" s="236" t="s">
        <v>1</v>
      </c>
      <c r="N155" s="237" t="s">
        <v>40</v>
      </c>
      <c r="O155" s="97"/>
      <c r="P155" s="238">
        <f>O155*H155</f>
        <v>0</v>
      </c>
      <c r="Q155" s="238">
        <v>0</v>
      </c>
      <c r="R155" s="238">
        <f>Q155*H155</f>
        <v>0</v>
      </c>
      <c r="S155" s="238">
        <v>0</v>
      </c>
      <c r="T155" s="239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40" t="s">
        <v>130</v>
      </c>
      <c r="AT155" s="240" t="s">
        <v>126</v>
      </c>
      <c r="AU155" s="240" t="s">
        <v>131</v>
      </c>
      <c r="AY155" s="17" t="s">
        <v>124</v>
      </c>
      <c r="BE155" s="241">
        <f>IF(N155="základná",J155,0)</f>
        <v>0</v>
      </c>
      <c r="BF155" s="241">
        <f>IF(N155="znížená",J155,0)</f>
        <v>0</v>
      </c>
      <c r="BG155" s="241">
        <f>IF(N155="zákl. prenesená",J155,0)</f>
        <v>0</v>
      </c>
      <c r="BH155" s="241">
        <f>IF(N155="zníž. prenesená",J155,0)</f>
        <v>0</v>
      </c>
      <c r="BI155" s="241">
        <f>IF(N155="nulová",J155,0)</f>
        <v>0</v>
      </c>
      <c r="BJ155" s="17" t="s">
        <v>131</v>
      </c>
      <c r="BK155" s="242">
        <f>ROUND(I155*H155,3)</f>
        <v>0</v>
      </c>
      <c r="BL155" s="17" t="s">
        <v>130</v>
      </c>
      <c r="BM155" s="240" t="s">
        <v>174</v>
      </c>
    </row>
    <row r="156" s="2" customFormat="1">
      <c r="A156" s="38"/>
      <c r="B156" s="39"/>
      <c r="C156" s="40"/>
      <c r="D156" s="243" t="s">
        <v>133</v>
      </c>
      <c r="E156" s="40"/>
      <c r="F156" s="244" t="s">
        <v>175</v>
      </c>
      <c r="G156" s="40"/>
      <c r="H156" s="40"/>
      <c r="I156" s="245"/>
      <c r="J156" s="40"/>
      <c r="K156" s="40"/>
      <c r="L156" s="44"/>
      <c r="M156" s="246"/>
      <c r="N156" s="247"/>
      <c r="O156" s="97"/>
      <c r="P156" s="97"/>
      <c r="Q156" s="97"/>
      <c r="R156" s="97"/>
      <c r="S156" s="97"/>
      <c r="T156" s="9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133</v>
      </c>
      <c r="AU156" s="17" t="s">
        <v>131</v>
      </c>
    </row>
    <row r="157" s="13" customFormat="1">
      <c r="A157" s="13"/>
      <c r="B157" s="248"/>
      <c r="C157" s="249"/>
      <c r="D157" s="243" t="s">
        <v>135</v>
      </c>
      <c r="E157" s="250" t="s">
        <v>1</v>
      </c>
      <c r="F157" s="251" t="s">
        <v>176</v>
      </c>
      <c r="G157" s="249"/>
      <c r="H157" s="252">
        <v>330</v>
      </c>
      <c r="I157" s="253"/>
      <c r="J157" s="249"/>
      <c r="K157" s="249"/>
      <c r="L157" s="254"/>
      <c r="M157" s="255"/>
      <c r="N157" s="256"/>
      <c r="O157" s="256"/>
      <c r="P157" s="256"/>
      <c r="Q157" s="256"/>
      <c r="R157" s="256"/>
      <c r="S157" s="256"/>
      <c r="T157" s="257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8" t="s">
        <v>135</v>
      </c>
      <c r="AU157" s="258" t="s">
        <v>131</v>
      </c>
      <c r="AV157" s="13" t="s">
        <v>131</v>
      </c>
      <c r="AW157" s="13" t="s">
        <v>30</v>
      </c>
      <c r="AX157" s="13" t="s">
        <v>74</v>
      </c>
      <c r="AY157" s="258" t="s">
        <v>124</v>
      </c>
    </row>
    <row r="158" s="14" customFormat="1">
      <c r="A158" s="14"/>
      <c r="B158" s="259"/>
      <c r="C158" s="260"/>
      <c r="D158" s="243" t="s">
        <v>135</v>
      </c>
      <c r="E158" s="261" t="s">
        <v>1</v>
      </c>
      <c r="F158" s="262" t="s">
        <v>177</v>
      </c>
      <c r="G158" s="260"/>
      <c r="H158" s="263">
        <v>330</v>
      </c>
      <c r="I158" s="264"/>
      <c r="J158" s="260"/>
      <c r="K158" s="260"/>
      <c r="L158" s="265"/>
      <c r="M158" s="266"/>
      <c r="N158" s="267"/>
      <c r="O158" s="267"/>
      <c r="P158" s="267"/>
      <c r="Q158" s="267"/>
      <c r="R158" s="267"/>
      <c r="S158" s="267"/>
      <c r="T158" s="268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9" t="s">
        <v>135</v>
      </c>
      <c r="AU158" s="269" t="s">
        <v>131</v>
      </c>
      <c r="AV158" s="14" t="s">
        <v>130</v>
      </c>
      <c r="AW158" s="14" t="s">
        <v>30</v>
      </c>
      <c r="AX158" s="14" t="s">
        <v>82</v>
      </c>
      <c r="AY158" s="269" t="s">
        <v>124</v>
      </c>
    </row>
    <row r="159" s="2" customFormat="1" ht="24.15" customHeight="1">
      <c r="A159" s="38"/>
      <c r="B159" s="39"/>
      <c r="C159" s="229" t="s">
        <v>178</v>
      </c>
      <c r="D159" s="229" t="s">
        <v>126</v>
      </c>
      <c r="E159" s="230" t="s">
        <v>179</v>
      </c>
      <c r="F159" s="231" t="s">
        <v>180</v>
      </c>
      <c r="G159" s="232" t="s">
        <v>129</v>
      </c>
      <c r="H159" s="233">
        <v>46.799999999999997</v>
      </c>
      <c r="I159" s="234"/>
      <c r="J159" s="233">
        <f>ROUND(I159*H159,3)</f>
        <v>0</v>
      </c>
      <c r="K159" s="235"/>
      <c r="L159" s="44"/>
      <c r="M159" s="236" t="s">
        <v>1</v>
      </c>
      <c r="N159" s="237" t="s">
        <v>40</v>
      </c>
      <c r="O159" s="97"/>
      <c r="P159" s="238">
        <f>O159*H159</f>
        <v>0</v>
      </c>
      <c r="Q159" s="238">
        <v>0.02529</v>
      </c>
      <c r="R159" s="238">
        <f>Q159*H159</f>
        <v>1.1835719999999999</v>
      </c>
      <c r="S159" s="238">
        <v>0</v>
      </c>
      <c r="T159" s="239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40" t="s">
        <v>130</v>
      </c>
      <c r="AT159" s="240" t="s">
        <v>126</v>
      </c>
      <c r="AU159" s="240" t="s">
        <v>131</v>
      </c>
      <c r="AY159" s="17" t="s">
        <v>124</v>
      </c>
      <c r="BE159" s="241">
        <f>IF(N159="základná",J159,0)</f>
        <v>0</v>
      </c>
      <c r="BF159" s="241">
        <f>IF(N159="znížená",J159,0)</f>
        <v>0</v>
      </c>
      <c r="BG159" s="241">
        <f>IF(N159="zákl. prenesená",J159,0)</f>
        <v>0</v>
      </c>
      <c r="BH159" s="241">
        <f>IF(N159="zníž. prenesená",J159,0)</f>
        <v>0</v>
      </c>
      <c r="BI159" s="241">
        <f>IF(N159="nulová",J159,0)</f>
        <v>0</v>
      </c>
      <c r="BJ159" s="17" t="s">
        <v>131</v>
      </c>
      <c r="BK159" s="242">
        <f>ROUND(I159*H159,3)</f>
        <v>0</v>
      </c>
      <c r="BL159" s="17" t="s">
        <v>130</v>
      </c>
      <c r="BM159" s="240" t="s">
        <v>181</v>
      </c>
    </row>
    <row r="160" s="2" customFormat="1">
      <c r="A160" s="38"/>
      <c r="B160" s="39"/>
      <c r="C160" s="40"/>
      <c r="D160" s="243" t="s">
        <v>133</v>
      </c>
      <c r="E160" s="40"/>
      <c r="F160" s="244" t="s">
        <v>182</v>
      </c>
      <c r="G160" s="40"/>
      <c r="H160" s="40"/>
      <c r="I160" s="245"/>
      <c r="J160" s="40"/>
      <c r="K160" s="40"/>
      <c r="L160" s="44"/>
      <c r="M160" s="246"/>
      <c r="N160" s="247"/>
      <c r="O160" s="97"/>
      <c r="P160" s="97"/>
      <c r="Q160" s="97"/>
      <c r="R160" s="97"/>
      <c r="S160" s="97"/>
      <c r="T160" s="9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133</v>
      </c>
      <c r="AU160" s="17" t="s">
        <v>131</v>
      </c>
    </row>
    <row r="161" s="13" customFormat="1">
      <c r="A161" s="13"/>
      <c r="B161" s="248"/>
      <c r="C161" s="249"/>
      <c r="D161" s="243" t="s">
        <v>135</v>
      </c>
      <c r="E161" s="250" t="s">
        <v>1</v>
      </c>
      <c r="F161" s="251" t="s">
        <v>183</v>
      </c>
      <c r="G161" s="249"/>
      <c r="H161" s="252">
        <v>46.799999999999997</v>
      </c>
      <c r="I161" s="253"/>
      <c r="J161" s="249"/>
      <c r="K161" s="249"/>
      <c r="L161" s="254"/>
      <c r="M161" s="255"/>
      <c r="N161" s="256"/>
      <c r="O161" s="256"/>
      <c r="P161" s="256"/>
      <c r="Q161" s="256"/>
      <c r="R161" s="256"/>
      <c r="S161" s="256"/>
      <c r="T161" s="257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8" t="s">
        <v>135</v>
      </c>
      <c r="AU161" s="258" t="s">
        <v>131</v>
      </c>
      <c r="AV161" s="13" t="s">
        <v>131</v>
      </c>
      <c r="AW161" s="13" t="s">
        <v>30</v>
      </c>
      <c r="AX161" s="13" t="s">
        <v>82</v>
      </c>
      <c r="AY161" s="258" t="s">
        <v>124</v>
      </c>
    </row>
    <row r="162" s="2" customFormat="1" ht="37.8" customHeight="1">
      <c r="A162" s="38"/>
      <c r="B162" s="39"/>
      <c r="C162" s="229" t="s">
        <v>184</v>
      </c>
      <c r="D162" s="229" t="s">
        <v>126</v>
      </c>
      <c r="E162" s="230" t="s">
        <v>185</v>
      </c>
      <c r="F162" s="231" t="s">
        <v>186</v>
      </c>
      <c r="G162" s="232" t="s">
        <v>161</v>
      </c>
      <c r="H162" s="233">
        <v>209.55000000000001</v>
      </c>
      <c r="I162" s="234"/>
      <c r="J162" s="233">
        <f>ROUND(I162*H162,3)</f>
        <v>0</v>
      </c>
      <c r="K162" s="235"/>
      <c r="L162" s="44"/>
      <c r="M162" s="236" t="s">
        <v>1</v>
      </c>
      <c r="N162" s="237" t="s">
        <v>40</v>
      </c>
      <c r="O162" s="97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0" t="s">
        <v>130</v>
      </c>
      <c r="AT162" s="240" t="s">
        <v>126</v>
      </c>
      <c r="AU162" s="240" t="s">
        <v>131</v>
      </c>
      <c r="AY162" s="17" t="s">
        <v>124</v>
      </c>
      <c r="BE162" s="241">
        <f>IF(N162="základná",J162,0)</f>
        <v>0</v>
      </c>
      <c r="BF162" s="241">
        <f>IF(N162="znížená",J162,0)</f>
        <v>0</v>
      </c>
      <c r="BG162" s="241">
        <f>IF(N162="zákl. prenesená",J162,0)</f>
        <v>0</v>
      </c>
      <c r="BH162" s="241">
        <f>IF(N162="zníž. prenesená",J162,0)</f>
        <v>0</v>
      </c>
      <c r="BI162" s="241">
        <f>IF(N162="nulová",J162,0)</f>
        <v>0</v>
      </c>
      <c r="BJ162" s="17" t="s">
        <v>131</v>
      </c>
      <c r="BK162" s="242">
        <f>ROUND(I162*H162,3)</f>
        <v>0</v>
      </c>
      <c r="BL162" s="17" t="s">
        <v>130</v>
      </c>
      <c r="BM162" s="240" t="s">
        <v>187</v>
      </c>
    </row>
    <row r="163" s="2" customFormat="1">
      <c r="A163" s="38"/>
      <c r="B163" s="39"/>
      <c r="C163" s="40"/>
      <c r="D163" s="243" t="s">
        <v>133</v>
      </c>
      <c r="E163" s="40"/>
      <c r="F163" s="244" t="s">
        <v>188</v>
      </c>
      <c r="G163" s="40"/>
      <c r="H163" s="40"/>
      <c r="I163" s="245"/>
      <c r="J163" s="40"/>
      <c r="K163" s="40"/>
      <c r="L163" s="44"/>
      <c r="M163" s="246"/>
      <c r="N163" s="247"/>
      <c r="O163" s="97"/>
      <c r="P163" s="97"/>
      <c r="Q163" s="97"/>
      <c r="R163" s="97"/>
      <c r="S163" s="97"/>
      <c r="T163" s="9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133</v>
      </c>
      <c r="AU163" s="17" t="s">
        <v>131</v>
      </c>
    </row>
    <row r="164" s="13" customFormat="1">
      <c r="A164" s="13"/>
      <c r="B164" s="248"/>
      <c r="C164" s="249"/>
      <c r="D164" s="243" t="s">
        <v>135</v>
      </c>
      <c r="E164" s="250" t="s">
        <v>1</v>
      </c>
      <c r="F164" s="251" t="s">
        <v>189</v>
      </c>
      <c r="G164" s="249"/>
      <c r="H164" s="252">
        <v>28.949999999999999</v>
      </c>
      <c r="I164" s="253"/>
      <c r="J164" s="249"/>
      <c r="K164" s="249"/>
      <c r="L164" s="254"/>
      <c r="M164" s="255"/>
      <c r="N164" s="256"/>
      <c r="O164" s="256"/>
      <c r="P164" s="256"/>
      <c r="Q164" s="256"/>
      <c r="R164" s="256"/>
      <c r="S164" s="256"/>
      <c r="T164" s="257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8" t="s">
        <v>135</v>
      </c>
      <c r="AU164" s="258" t="s">
        <v>131</v>
      </c>
      <c r="AV164" s="13" t="s">
        <v>131</v>
      </c>
      <c r="AW164" s="13" t="s">
        <v>30</v>
      </c>
      <c r="AX164" s="13" t="s">
        <v>74</v>
      </c>
      <c r="AY164" s="258" t="s">
        <v>124</v>
      </c>
    </row>
    <row r="165" s="13" customFormat="1">
      <c r="A165" s="13"/>
      <c r="B165" s="248"/>
      <c r="C165" s="249"/>
      <c r="D165" s="243" t="s">
        <v>135</v>
      </c>
      <c r="E165" s="250" t="s">
        <v>1</v>
      </c>
      <c r="F165" s="251" t="s">
        <v>190</v>
      </c>
      <c r="G165" s="249"/>
      <c r="H165" s="252">
        <v>180.59999999999999</v>
      </c>
      <c r="I165" s="253"/>
      <c r="J165" s="249"/>
      <c r="K165" s="249"/>
      <c r="L165" s="254"/>
      <c r="M165" s="255"/>
      <c r="N165" s="256"/>
      <c r="O165" s="256"/>
      <c r="P165" s="256"/>
      <c r="Q165" s="256"/>
      <c r="R165" s="256"/>
      <c r="S165" s="256"/>
      <c r="T165" s="257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8" t="s">
        <v>135</v>
      </c>
      <c r="AU165" s="258" t="s">
        <v>131</v>
      </c>
      <c r="AV165" s="13" t="s">
        <v>131</v>
      </c>
      <c r="AW165" s="13" t="s">
        <v>30</v>
      </c>
      <c r="AX165" s="13" t="s">
        <v>74</v>
      </c>
      <c r="AY165" s="258" t="s">
        <v>124</v>
      </c>
    </row>
    <row r="166" s="14" customFormat="1">
      <c r="A166" s="14"/>
      <c r="B166" s="259"/>
      <c r="C166" s="260"/>
      <c r="D166" s="243" t="s">
        <v>135</v>
      </c>
      <c r="E166" s="261" t="s">
        <v>1</v>
      </c>
      <c r="F166" s="262" t="s">
        <v>177</v>
      </c>
      <c r="G166" s="260"/>
      <c r="H166" s="263">
        <v>209.55000000000001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9" t="s">
        <v>135</v>
      </c>
      <c r="AU166" s="269" t="s">
        <v>131</v>
      </c>
      <c r="AV166" s="14" t="s">
        <v>130</v>
      </c>
      <c r="AW166" s="14" t="s">
        <v>30</v>
      </c>
      <c r="AX166" s="14" t="s">
        <v>82</v>
      </c>
      <c r="AY166" s="269" t="s">
        <v>124</v>
      </c>
    </row>
    <row r="167" s="2" customFormat="1" ht="44.25" customHeight="1">
      <c r="A167" s="38"/>
      <c r="B167" s="39"/>
      <c r="C167" s="229" t="s">
        <v>191</v>
      </c>
      <c r="D167" s="229" t="s">
        <v>126</v>
      </c>
      <c r="E167" s="230" t="s">
        <v>192</v>
      </c>
      <c r="F167" s="231" t="s">
        <v>193</v>
      </c>
      <c r="G167" s="232" t="s">
        <v>161</v>
      </c>
      <c r="H167" s="233">
        <v>3562.3499999999999</v>
      </c>
      <c r="I167" s="234"/>
      <c r="J167" s="233">
        <f>ROUND(I167*H167,3)</f>
        <v>0</v>
      </c>
      <c r="K167" s="235"/>
      <c r="L167" s="44"/>
      <c r="M167" s="236" t="s">
        <v>1</v>
      </c>
      <c r="N167" s="237" t="s">
        <v>40</v>
      </c>
      <c r="O167" s="97"/>
      <c r="P167" s="238">
        <f>O167*H167</f>
        <v>0</v>
      </c>
      <c r="Q167" s="238">
        <v>0</v>
      </c>
      <c r="R167" s="238">
        <f>Q167*H167</f>
        <v>0</v>
      </c>
      <c r="S167" s="238">
        <v>0</v>
      </c>
      <c r="T167" s="239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40" t="s">
        <v>130</v>
      </c>
      <c r="AT167" s="240" t="s">
        <v>126</v>
      </c>
      <c r="AU167" s="240" t="s">
        <v>131</v>
      </c>
      <c r="AY167" s="17" t="s">
        <v>124</v>
      </c>
      <c r="BE167" s="241">
        <f>IF(N167="základná",J167,0)</f>
        <v>0</v>
      </c>
      <c r="BF167" s="241">
        <f>IF(N167="znížená",J167,0)</f>
        <v>0</v>
      </c>
      <c r="BG167" s="241">
        <f>IF(N167="zákl. prenesená",J167,0)</f>
        <v>0</v>
      </c>
      <c r="BH167" s="241">
        <f>IF(N167="zníž. prenesená",J167,0)</f>
        <v>0</v>
      </c>
      <c r="BI167" s="241">
        <f>IF(N167="nulová",J167,0)</f>
        <v>0</v>
      </c>
      <c r="BJ167" s="17" t="s">
        <v>131</v>
      </c>
      <c r="BK167" s="242">
        <f>ROUND(I167*H167,3)</f>
        <v>0</v>
      </c>
      <c r="BL167" s="17" t="s">
        <v>130</v>
      </c>
      <c r="BM167" s="240" t="s">
        <v>194</v>
      </c>
    </row>
    <row r="168" s="2" customFormat="1">
      <c r="A168" s="38"/>
      <c r="B168" s="39"/>
      <c r="C168" s="40"/>
      <c r="D168" s="243" t="s">
        <v>133</v>
      </c>
      <c r="E168" s="40"/>
      <c r="F168" s="244" t="s">
        <v>195</v>
      </c>
      <c r="G168" s="40"/>
      <c r="H168" s="40"/>
      <c r="I168" s="245"/>
      <c r="J168" s="40"/>
      <c r="K168" s="40"/>
      <c r="L168" s="44"/>
      <c r="M168" s="246"/>
      <c r="N168" s="247"/>
      <c r="O168" s="97"/>
      <c r="P168" s="97"/>
      <c r="Q168" s="97"/>
      <c r="R168" s="97"/>
      <c r="S168" s="97"/>
      <c r="T168" s="9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133</v>
      </c>
      <c r="AU168" s="17" t="s">
        <v>131</v>
      </c>
    </row>
    <row r="169" s="13" customFormat="1">
      <c r="A169" s="13"/>
      <c r="B169" s="248"/>
      <c r="C169" s="249"/>
      <c r="D169" s="243" t="s">
        <v>135</v>
      </c>
      <c r="E169" s="249"/>
      <c r="F169" s="251" t="s">
        <v>196</v>
      </c>
      <c r="G169" s="249"/>
      <c r="H169" s="252">
        <v>3562.3499999999999</v>
      </c>
      <c r="I169" s="253"/>
      <c r="J169" s="249"/>
      <c r="K169" s="249"/>
      <c r="L169" s="254"/>
      <c r="M169" s="255"/>
      <c r="N169" s="256"/>
      <c r="O169" s="256"/>
      <c r="P169" s="256"/>
      <c r="Q169" s="256"/>
      <c r="R169" s="256"/>
      <c r="S169" s="256"/>
      <c r="T169" s="257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8" t="s">
        <v>135</v>
      </c>
      <c r="AU169" s="258" t="s">
        <v>131</v>
      </c>
      <c r="AV169" s="13" t="s">
        <v>131</v>
      </c>
      <c r="AW169" s="13" t="s">
        <v>4</v>
      </c>
      <c r="AX169" s="13" t="s">
        <v>82</v>
      </c>
      <c r="AY169" s="258" t="s">
        <v>124</v>
      </c>
    </row>
    <row r="170" s="2" customFormat="1" ht="24.15" customHeight="1">
      <c r="A170" s="38"/>
      <c r="B170" s="39"/>
      <c r="C170" s="229" t="s">
        <v>197</v>
      </c>
      <c r="D170" s="229" t="s">
        <v>126</v>
      </c>
      <c r="E170" s="230" t="s">
        <v>198</v>
      </c>
      <c r="F170" s="231" t="s">
        <v>199</v>
      </c>
      <c r="G170" s="232" t="s">
        <v>161</v>
      </c>
      <c r="H170" s="233">
        <v>28.949999999999999</v>
      </c>
      <c r="I170" s="234"/>
      <c r="J170" s="233">
        <f>ROUND(I170*H170,3)</f>
        <v>0</v>
      </c>
      <c r="K170" s="235"/>
      <c r="L170" s="44"/>
      <c r="M170" s="236" t="s">
        <v>1</v>
      </c>
      <c r="N170" s="237" t="s">
        <v>40</v>
      </c>
      <c r="O170" s="97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0" t="s">
        <v>130</v>
      </c>
      <c r="AT170" s="240" t="s">
        <v>126</v>
      </c>
      <c r="AU170" s="240" t="s">
        <v>131</v>
      </c>
      <c r="AY170" s="17" t="s">
        <v>124</v>
      </c>
      <c r="BE170" s="241">
        <f>IF(N170="základná",J170,0)</f>
        <v>0</v>
      </c>
      <c r="BF170" s="241">
        <f>IF(N170="znížená",J170,0)</f>
        <v>0</v>
      </c>
      <c r="BG170" s="241">
        <f>IF(N170="zákl. prenesená",J170,0)</f>
        <v>0</v>
      </c>
      <c r="BH170" s="241">
        <f>IF(N170="zníž. prenesená",J170,0)</f>
        <v>0</v>
      </c>
      <c r="BI170" s="241">
        <f>IF(N170="nulová",J170,0)</f>
        <v>0</v>
      </c>
      <c r="BJ170" s="17" t="s">
        <v>131</v>
      </c>
      <c r="BK170" s="242">
        <f>ROUND(I170*H170,3)</f>
        <v>0</v>
      </c>
      <c r="BL170" s="17" t="s">
        <v>130</v>
      </c>
      <c r="BM170" s="240" t="s">
        <v>200</v>
      </c>
    </row>
    <row r="171" s="2" customFormat="1">
      <c r="A171" s="38"/>
      <c r="B171" s="39"/>
      <c r="C171" s="40"/>
      <c r="D171" s="243" t="s">
        <v>133</v>
      </c>
      <c r="E171" s="40"/>
      <c r="F171" s="244" t="s">
        <v>201</v>
      </c>
      <c r="G171" s="40"/>
      <c r="H171" s="40"/>
      <c r="I171" s="245"/>
      <c r="J171" s="40"/>
      <c r="K171" s="40"/>
      <c r="L171" s="44"/>
      <c r="M171" s="246"/>
      <c r="N171" s="247"/>
      <c r="O171" s="97"/>
      <c r="P171" s="97"/>
      <c r="Q171" s="97"/>
      <c r="R171" s="97"/>
      <c r="S171" s="97"/>
      <c r="T171" s="9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133</v>
      </c>
      <c r="AU171" s="17" t="s">
        <v>131</v>
      </c>
    </row>
    <row r="172" s="13" customFormat="1">
      <c r="A172" s="13"/>
      <c r="B172" s="248"/>
      <c r="C172" s="249"/>
      <c r="D172" s="243" t="s">
        <v>135</v>
      </c>
      <c r="E172" s="250" t="s">
        <v>1</v>
      </c>
      <c r="F172" s="251" t="s">
        <v>202</v>
      </c>
      <c r="G172" s="249"/>
      <c r="H172" s="252">
        <v>28.949999999999999</v>
      </c>
      <c r="I172" s="253"/>
      <c r="J172" s="249"/>
      <c r="K172" s="249"/>
      <c r="L172" s="254"/>
      <c r="M172" s="255"/>
      <c r="N172" s="256"/>
      <c r="O172" s="256"/>
      <c r="P172" s="256"/>
      <c r="Q172" s="256"/>
      <c r="R172" s="256"/>
      <c r="S172" s="256"/>
      <c r="T172" s="257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8" t="s">
        <v>135</v>
      </c>
      <c r="AU172" s="258" t="s">
        <v>131</v>
      </c>
      <c r="AV172" s="13" t="s">
        <v>131</v>
      </c>
      <c r="AW172" s="13" t="s">
        <v>30</v>
      </c>
      <c r="AX172" s="13" t="s">
        <v>82</v>
      </c>
      <c r="AY172" s="258" t="s">
        <v>124</v>
      </c>
    </row>
    <row r="173" s="2" customFormat="1" ht="33" customHeight="1">
      <c r="A173" s="38"/>
      <c r="B173" s="39"/>
      <c r="C173" s="229" t="s">
        <v>203</v>
      </c>
      <c r="D173" s="229" t="s">
        <v>126</v>
      </c>
      <c r="E173" s="230" t="s">
        <v>204</v>
      </c>
      <c r="F173" s="231" t="s">
        <v>205</v>
      </c>
      <c r="G173" s="232" t="s">
        <v>161</v>
      </c>
      <c r="H173" s="233">
        <v>116.09999999999999</v>
      </c>
      <c r="I173" s="234"/>
      <c r="J173" s="233">
        <f>ROUND(I173*H173,3)</f>
        <v>0</v>
      </c>
      <c r="K173" s="235"/>
      <c r="L173" s="44"/>
      <c r="M173" s="236" t="s">
        <v>1</v>
      </c>
      <c r="N173" s="237" t="s">
        <v>40</v>
      </c>
      <c r="O173" s="97"/>
      <c r="P173" s="238">
        <f>O173*H173</f>
        <v>0</v>
      </c>
      <c r="Q173" s="238">
        <v>0</v>
      </c>
      <c r="R173" s="238">
        <f>Q173*H173</f>
        <v>0</v>
      </c>
      <c r="S173" s="238">
        <v>0</v>
      </c>
      <c r="T173" s="239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40" t="s">
        <v>130</v>
      </c>
      <c r="AT173" s="240" t="s">
        <v>126</v>
      </c>
      <c r="AU173" s="240" t="s">
        <v>131</v>
      </c>
      <c r="AY173" s="17" t="s">
        <v>124</v>
      </c>
      <c r="BE173" s="241">
        <f>IF(N173="základná",J173,0)</f>
        <v>0</v>
      </c>
      <c r="BF173" s="241">
        <f>IF(N173="znížená",J173,0)</f>
        <v>0</v>
      </c>
      <c r="BG173" s="241">
        <f>IF(N173="zákl. prenesená",J173,0)</f>
        <v>0</v>
      </c>
      <c r="BH173" s="241">
        <f>IF(N173="zníž. prenesená",J173,0)</f>
        <v>0</v>
      </c>
      <c r="BI173" s="241">
        <f>IF(N173="nulová",J173,0)</f>
        <v>0</v>
      </c>
      <c r="BJ173" s="17" t="s">
        <v>131</v>
      </c>
      <c r="BK173" s="242">
        <f>ROUND(I173*H173,3)</f>
        <v>0</v>
      </c>
      <c r="BL173" s="17" t="s">
        <v>130</v>
      </c>
      <c r="BM173" s="240" t="s">
        <v>206</v>
      </c>
    </row>
    <row r="174" s="2" customFormat="1">
      <c r="A174" s="38"/>
      <c r="B174" s="39"/>
      <c r="C174" s="40"/>
      <c r="D174" s="243" t="s">
        <v>133</v>
      </c>
      <c r="E174" s="40"/>
      <c r="F174" s="244" t="s">
        <v>207</v>
      </c>
      <c r="G174" s="40"/>
      <c r="H174" s="40"/>
      <c r="I174" s="245"/>
      <c r="J174" s="40"/>
      <c r="K174" s="40"/>
      <c r="L174" s="44"/>
      <c r="M174" s="246"/>
      <c r="N174" s="247"/>
      <c r="O174" s="97"/>
      <c r="P174" s="97"/>
      <c r="Q174" s="97"/>
      <c r="R174" s="97"/>
      <c r="S174" s="97"/>
      <c r="T174" s="9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133</v>
      </c>
      <c r="AU174" s="17" t="s">
        <v>131</v>
      </c>
    </row>
    <row r="175" s="13" customFormat="1">
      <c r="A175" s="13"/>
      <c r="B175" s="248"/>
      <c r="C175" s="249"/>
      <c r="D175" s="243" t="s">
        <v>135</v>
      </c>
      <c r="E175" s="250" t="s">
        <v>1</v>
      </c>
      <c r="F175" s="251" t="s">
        <v>208</v>
      </c>
      <c r="G175" s="249"/>
      <c r="H175" s="252">
        <v>116.09999999999999</v>
      </c>
      <c r="I175" s="253"/>
      <c r="J175" s="249"/>
      <c r="K175" s="249"/>
      <c r="L175" s="254"/>
      <c r="M175" s="255"/>
      <c r="N175" s="256"/>
      <c r="O175" s="256"/>
      <c r="P175" s="256"/>
      <c r="Q175" s="256"/>
      <c r="R175" s="256"/>
      <c r="S175" s="256"/>
      <c r="T175" s="257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8" t="s">
        <v>135</v>
      </c>
      <c r="AU175" s="258" t="s">
        <v>131</v>
      </c>
      <c r="AV175" s="13" t="s">
        <v>131</v>
      </c>
      <c r="AW175" s="13" t="s">
        <v>30</v>
      </c>
      <c r="AX175" s="13" t="s">
        <v>82</v>
      </c>
      <c r="AY175" s="258" t="s">
        <v>124</v>
      </c>
    </row>
    <row r="176" s="2" customFormat="1" ht="24.15" customHeight="1">
      <c r="A176" s="38"/>
      <c r="B176" s="39"/>
      <c r="C176" s="229" t="s">
        <v>209</v>
      </c>
      <c r="D176" s="229" t="s">
        <v>126</v>
      </c>
      <c r="E176" s="230" t="s">
        <v>210</v>
      </c>
      <c r="F176" s="231" t="s">
        <v>211</v>
      </c>
      <c r="G176" s="232" t="s">
        <v>212</v>
      </c>
      <c r="H176" s="233">
        <v>325.07999999999998</v>
      </c>
      <c r="I176" s="234"/>
      <c r="J176" s="233">
        <f>ROUND(I176*H176,3)</f>
        <v>0</v>
      </c>
      <c r="K176" s="235"/>
      <c r="L176" s="44"/>
      <c r="M176" s="236" t="s">
        <v>1</v>
      </c>
      <c r="N176" s="237" t="s">
        <v>40</v>
      </c>
      <c r="O176" s="97"/>
      <c r="P176" s="238">
        <f>O176*H176</f>
        <v>0</v>
      </c>
      <c r="Q176" s="238">
        <v>0</v>
      </c>
      <c r="R176" s="238">
        <f>Q176*H176</f>
        <v>0</v>
      </c>
      <c r="S176" s="238">
        <v>0</v>
      </c>
      <c r="T176" s="239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40" t="s">
        <v>130</v>
      </c>
      <c r="AT176" s="240" t="s">
        <v>126</v>
      </c>
      <c r="AU176" s="240" t="s">
        <v>131</v>
      </c>
      <c r="AY176" s="17" t="s">
        <v>124</v>
      </c>
      <c r="BE176" s="241">
        <f>IF(N176="základná",J176,0)</f>
        <v>0</v>
      </c>
      <c r="BF176" s="241">
        <f>IF(N176="znížená",J176,0)</f>
        <v>0</v>
      </c>
      <c r="BG176" s="241">
        <f>IF(N176="zákl. prenesená",J176,0)</f>
        <v>0</v>
      </c>
      <c r="BH176" s="241">
        <f>IF(N176="zníž. prenesená",J176,0)</f>
        <v>0</v>
      </c>
      <c r="BI176" s="241">
        <f>IF(N176="nulová",J176,0)</f>
        <v>0</v>
      </c>
      <c r="BJ176" s="17" t="s">
        <v>131</v>
      </c>
      <c r="BK176" s="242">
        <f>ROUND(I176*H176,3)</f>
        <v>0</v>
      </c>
      <c r="BL176" s="17" t="s">
        <v>130</v>
      </c>
      <c r="BM176" s="240" t="s">
        <v>213</v>
      </c>
    </row>
    <row r="177" s="2" customFormat="1">
      <c r="A177" s="38"/>
      <c r="B177" s="39"/>
      <c r="C177" s="40"/>
      <c r="D177" s="243" t="s">
        <v>133</v>
      </c>
      <c r="E177" s="40"/>
      <c r="F177" s="244" t="s">
        <v>214</v>
      </c>
      <c r="G177" s="40"/>
      <c r="H177" s="40"/>
      <c r="I177" s="245"/>
      <c r="J177" s="40"/>
      <c r="K177" s="40"/>
      <c r="L177" s="44"/>
      <c r="M177" s="246"/>
      <c r="N177" s="247"/>
      <c r="O177" s="97"/>
      <c r="P177" s="97"/>
      <c r="Q177" s="97"/>
      <c r="R177" s="97"/>
      <c r="S177" s="97"/>
      <c r="T177" s="9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133</v>
      </c>
      <c r="AU177" s="17" t="s">
        <v>131</v>
      </c>
    </row>
    <row r="178" s="13" customFormat="1">
      <c r="A178" s="13"/>
      <c r="B178" s="248"/>
      <c r="C178" s="249"/>
      <c r="D178" s="243" t="s">
        <v>135</v>
      </c>
      <c r="E178" s="250" t="s">
        <v>1</v>
      </c>
      <c r="F178" s="251" t="s">
        <v>215</v>
      </c>
      <c r="G178" s="249"/>
      <c r="H178" s="252">
        <v>325.07999999999998</v>
      </c>
      <c r="I178" s="253"/>
      <c r="J178" s="249"/>
      <c r="K178" s="249"/>
      <c r="L178" s="254"/>
      <c r="M178" s="255"/>
      <c r="N178" s="256"/>
      <c r="O178" s="256"/>
      <c r="P178" s="256"/>
      <c r="Q178" s="256"/>
      <c r="R178" s="256"/>
      <c r="S178" s="256"/>
      <c r="T178" s="257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8" t="s">
        <v>135</v>
      </c>
      <c r="AU178" s="258" t="s">
        <v>131</v>
      </c>
      <c r="AV178" s="13" t="s">
        <v>131</v>
      </c>
      <c r="AW178" s="13" t="s">
        <v>30</v>
      </c>
      <c r="AX178" s="13" t="s">
        <v>82</v>
      </c>
      <c r="AY178" s="258" t="s">
        <v>124</v>
      </c>
    </row>
    <row r="179" s="2" customFormat="1" ht="24.15" customHeight="1">
      <c r="A179" s="38"/>
      <c r="B179" s="39"/>
      <c r="C179" s="229" t="s">
        <v>216</v>
      </c>
      <c r="D179" s="229" t="s">
        <v>126</v>
      </c>
      <c r="E179" s="230" t="s">
        <v>217</v>
      </c>
      <c r="F179" s="231" t="s">
        <v>218</v>
      </c>
      <c r="G179" s="232" t="s">
        <v>161</v>
      </c>
      <c r="H179" s="233">
        <v>286.10000000000002</v>
      </c>
      <c r="I179" s="234"/>
      <c r="J179" s="233">
        <f>ROUND(I179*H179,3)</f>
        <v>0</v>
      </c>
      <c r="K179" s="235"/>
      <c r="L179" s="44"/>
      <c r="M179" s="236" t="s">
        <v>1</v>
      </c>
      <c r="N179" s="237" t="s">
        <v>40</v>
      </c>
      <c r="O179" s="97"/>
      <c r="P179" s="238">
        <f>O179*H179</f>
        <v>0</v>
      </c>
      <c r="Q179" s="238">
        <v>0</v>
      </c>
      <c r="R179" s="238">
        <f>Q179*H179</f>
        <v>0</v>
      </c>
      <c r="S179" s="238">
        <v>0</v>
      </c>
      <c r="T179" s="23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0" t="s">
        <v>130</v>
      </c>
      <c r="AT179" s="240" t="s">
        <v>126</v>
      </c>
      <c r="AU179" s="240" t="s">
        <v>131</v>
      </c>
      <c r="AY179" s="17" t="s">
        <v>124</v>
      </c>
      <c r="BE179" s="241">
        <f>IF(N179="základná",J179,0)</f>
        <v>0</v>
      </c>
      <c r="BF179" s="241">
        <f>IF(N179="znížená",J179,0)</f>
        <v>0</v>
      </c>
      <c r="BG179" s="241">
        <f>IF(N179="zákl. prenesená",J179,0)</f>
        <v>0</v>
      </c>
      <c r="BH179" s="241">
        <f>IF(N179="zníž. prenesená",J179,0)</f>
        <v>0</v>
      </c>
      <c r="BI179" s="241">
        <f>IF(N179="nulová",J179,0)</f>
        <v>0</v>
      </c>
      <c r="BJ179" s="17" t="s">
        <v>131</v>
      </c>
      <c r="BK179" s="242">
        <f>ROUND(I179*H179,3)</f>
        <v>0</v>
      </c>
      <c r="BL179" s="17" t="s">
        <v>130</v>
      </c>
      <c r="BM179" s="240" t="s">
        <v>219</v>
      </c>
    </row>
    <row r="180" s="2" customFormat="1">
      <c r="A180" s="38"/>
      <c r="B180" s="39"/>
      <c r="C180" s="40"/>
      <c r="D180" s="243" t="s">
        <v>133</v>
      </c>
      <c r="E180" s="40"/>
      <c r="F180" s="244" t="s">
        <v>220</v>
      </c>
      <c r="G180" s="40"/>
      <c r="H180" s="40"/>
      <c r="I180" s="245"/>
      <c r="J180" s="40"/>
      <c r="K180" s="40"/>
      <c r="L180" s="44"/>
      <c r="M180" s="246"/>
      <c r="N180" s="247"/>
      <c r="O180" s="97"/>
      <c r="P180" s="97"/>
      <c r="Q180" s="97"/>
      <c r="R180" s="97"/>
      <c r="S180" s="97"/>
      <c r="T180" s="9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133</v>
      </c>
      <c r="AU180" s="17" t="s">
        <v>131</v>
      </c>
    </row>
    <row r="181" s="13" customFormat="1">
      <c r="A181" s="13"/>
      <c r="B181" s="248"/>
      <c r="C181" s="249"/>
      <c r="D181" s="243" t="s">
        <v>135</v>
      </c>
      <c r="E181" s="250" t="s">
        <v>1</v>
      </c>
      <c r="F181" s="251" t="s">
        <v>221</v>
      </c>
      <c r="G181" s="249"/>
      <c r="H181" s="252">
        <v>286.10000000000002</v>
      </c>
      <c r="I181" s="253"/>
      <c r="J181" s="249"/>
      <c r="K181" s="249"/>
      <c r="L181" s="254"/>
      <c r="M181" s="255"/>
      <c r="N181" s="256"/>
      <c r="O181" s="256"/>
      <c r="P181" s="256"/>
      <c r="Q181" s="256"/>
      <c r="R181" s="256"/>
      <c r="S181" s="256"/>
      <c r="T181" s="257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8" t="s">
        <v>135</v>
      </c>
      <c r="AU181" s="258" t="s">
        <v>131</v>
      </c>
      <c r="AV181" s="13" t="s">
        <v>131</v>
      </c>
      <c r="AW181" s="13" t="s">
        <v>30</v>
      </c>
      <c r="AX181" s="13" t="s">
        <v>82</v>
      </c>
      <c r="AY181" s="258" t="s">
        <v>124</v>
      </c>
    </row>
    <row r="182" s="2" customFormat="1" ht="24.15" customHeight="1">
      <c r="A182" s="38"/>
      <c r="B182" s="39"/>
      <c r="C182" s="229" t="s">
        <v>222</v>
      </c>
      <c r="D182" s="229" t="s">
        <v>126</v>
      </c>
      <c r="E182" s="230" t="s">
        <v>223</v>
      </c>
      <c r="F182" s="231" t="s">
        <v>224</v>
      </c>
      <c r="G182" s="232" t="s">
        <v>129</v>
      </c>
      <c r="H182" s="233">
        <v>193</v>
      </c>
      <c r="I182" s="234"/>
      <c r="J182" s="233">
        <f>ROUND(I182*H182,3)</f>
        <v>0</v>
      </c>
      <c r="K182" s="235"/>
      <c r="L182" s="44"/>
      <c r="M182" s="236" t="s">
        <v>1</v>
      </c>
      <c r="N182" s="237" t="s">
        <v>40</v>
      </c>
      <c r="O182" s="97"/>
      <c r="P182" s="238">
        <f>O182*H182</f>
        <v>0</v>
      </c>
      <c r="Q182" s="238">
        <v>0</v>
      </c>
      <c r="R182" s="238">
        <f>Q182*H182</f>
        <v>0</v>
      </c>
      <c r="S182" s="238">
        <v>0</v>
      </c>
      <c r="T182" s="239">
        <f>S182*H182</f>
        <v>0</v>
      </c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R182" s="240" t="s">
        <v>130</v>
      </c>
      <c r="AT182" s="240" t="s">
        <v>126</v>
      </c>
      <c r="AU182" s="240" t="s">
        <v>131</v>
      </c>
      <c r="AY182" s="17" t="s">
        <v>124</v>
      </c>
      <c r="BE182" s="241">
        <f>IF(N182="základná",J182,0)</f>
        <v>0</v>
      </c>
      <c r="BF182" s="241">
        <f>IF(N182="znížená",J182,0)</f>
        <v>0</v>
      </c>
      <c r="BG182" s="241">
        <f>IF(N182="zákl. prenesená",J182,0)</f>
        <v>0</v>
      </c>
      <c r="BH182" s="241">
        <f>IF(N182="zníž. prenesená",J182,0)</f>
        <v>0</v>
      </c>
      <c r="BI182" s="241">
        <f>IF(N182="nulová",J182,0)</f>
        <v>0</v>
      </c>
      <c r="BJ182" s="17" t="s">
        <v>131</v>
      </c>
      <c r="BK182" s="242">
        <f>ROUND(I182*H182,3)</f>
        <v>0</v>
      </c>
      <c r="BL182" s="17" t="s">
        <v>130</v>
      </c>
      <c r="BM182" s="240" t="s">
        <v>225</v>
      </c>
    </row>
    <row r="183" s="2" customFormat="1">
      <c r="A183" s="38"/>
      <c r="B183" s="39"/>
      <c r="C183" s="40"/>
      <c r="D183" s="243" t="s">
        <v>133</v>
      </c>
      <c r="E183" s="40"/>
      <c r="F183" s="244" t="s">
        <v>226</v>
      </c>
      <c r="G183" s="40"/>
      <c r="H183" s="40"/>
      <c r="I183" s="245"/>
      <c r="J183" s="40"/>
      <c r="K183" s="40"/>
      <c r="L183" s="44"/>
      <c r="M183" s="246"/>
      <c r="N183" s="247"/>
      <c r="O183" s="97"/>
      <c r="P183" s="97"/>
      <c r="Q183" s="97"/>
      <c r="R183" s="97"/>
      <c r="S183" s="97"/>
      <c r="T183" s="9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133</v>
      </c>
      <c r="AU183" s="17" t="s">
        <v>131</v>
      </c>
    </row>
    <row r="184" s="2" customFormat="1" ht="16.5" customHeight="1">
      <c r="A184" s="38"/>
      <c r="B184" s="39"/>
      <c r="C184" s="270" t="s">
        <v>227</v>
      </c>
      <c r="D184" s="270" t="s">
        <v>228</v>
      </c>
      <c r="E184" s="271" t="s">
        <v>229</v>
      </c>
      <c r="F184" s="272" t="s">
        <v>230</v>
      </c>
      <c r="G184" s="273" t="s">
        <v>231</v>
      </c>
      <c r="H184" s="274">
        <v>5.9640000000000004</v>
      </c>
      <c r="I184" s="275"/>
      <c r="J184" s="274">
        <f>ROUND(I184*H184,3)</f>
        <v>0</v>
      </c>
      <c r="K184" s="276"/>
      <c r="L184" s="277"/>
      <c r="M184" s="278" t="s">
        <v>1</v>
      </c>
      <c r="N184" s="279" t="s">
        <v>40</v>
      </c>
      <c r="O184" s="97"/>
      <c r="P184" s="238">
        <f>O184*H184</f>
        <v>0</v>
      </c>
      <c r="Q184" s="238">
        <v>0.001</v>
      </c>
      <c r="R184" s="238">
        <f>Q184*H184</f>
        <v>0.0059640000000000006</v>
      </c>
      <c r="S184" s="238">
        <v>0</v>
      </c>
      <c r="T184" s="239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40" t="s">
        <v>171</v>
      </c>
      <c r="AT184" s="240" t="s">
        <v>228</v>
      </c>
      <c r="AU184" s="240" t="s">
        <v>131</v>
      </c>
      <c r="AY184" s="17" t="s">
        <v>124</v>
      </c>
      <c r="BE184" s="241">
        <f>IF(N184="základná",J184,0)</f>
        <v>0</v>
      </c>
      <c r="BF184" s="241">
        <f>IF(N184="znížená",J184,0)</f>
        <v>0</v>
      </c>
      <c r="BG184" s="241">
        <f>IF(N184="zákl. prenesená",J184,0)</f>
        <v>0</v>
      </c>
      <c r="BH184" s="241">
        <f>IF(N184="zníž. prenesená",J184,0)</f>
        <v>0</v>
      </c>
      <c r="BI184" s="241">
        <f>IF(N184="nulová",J184,0)</f>
        <v>0</v>
      </c>
      <c r="BJ184" s="17" t="s">
        <v>131</v>
      </c>
      <c r="BK184" s="242">
        <f>ROUND(I184*H184,3)</f>
        <v>0</v>
      </c>
      <c r="BL184" s="17" t="s">
        <v>130</v>
      </c>
      <c r="BM184" s="240" t="s">
        <v>232</v>
      </c>
    </row>
    <row r="185" s="2" customFormat="1">
      <c r="A185" s="38"/>
      <c r="B185" s="39"/>
      <c r="C185" s="40"/>
      <c r="D185" s="243" t="s">
        <v>133</v>
      </c>
      <c r="E185" s="40"/>
      <c r="F185" s="244" t="s">
        <v>230</v>
      </c>
      <c r="G185" s="40"/>
      <c r="H185" s="40"/>
      <c r="I185" s="245"/>
      <c r="J185" s="40"/>
      <c r="K185" s="40"/>
      <c r="L185" s="44"/>
      <c r="M185" s="246"/>
      <c r="N185" s="247"/>
      <c r="O185" s="97"/>
      <c r="P185" s="97"/>
      <c r="Q185" s="97"/>
      <c r="R185" s="97"/>
      <c r="S185" s="97"/>
      <c r="T185" s="9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133</v>
      </c>
      <c r="AU185" s="17" t="s">
        <v>131</v>
      </c>
    </row>
    <row r="186" s="13" customFormat="1">
      <c r="A186" s="13"/>
      <c r="B186" s="248"/>
      <c r="C186" s="249"/>
      <c r="D186" s="243" t="s">
        <v>135</v>
      </c>
      <c r="E186" s="249"/>
      <c r="F186" s="251" t="s">
        <v>233</v>
      </c>
      <c r="G186" s="249"/>
      <c r="H186" s="252">
        <v>5.9640000000000004</v>
      </c>
      <c r="I186" s="253"/>
      <c r="J186" s="249"/>
      <c r="K186" s="249"/>
      <c r="L186" s="254"/>
      <c r="M186" s="255"/>
      <c r="N186" s="256"/>
      <c r="O186" s="256"/>
      <c r="P186" s="256"/>
      <c r="Q186" s="256"/>
      <c r="R186" s="256"/>
      <c r="S186" s="256"/>
      <c r="T186" s="257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8" t="s">
        <v>135</v>
      </c>
      <c r="AU186" s="258" t="s">
        <v>131</v>
      </c>
      <c r="AV186" s="13" t="s">
        <v>131</v>
      </c>
      <c r="AW186" s="13" t="s">
        <v>4</v>
      </c>
      <c r="AX186" s="13" t="s">
        <v>82</v>
      </c>
      <c r="AY186" s="258" t="s">
        <v>124</v>
      </c>
    </row>
    <row r="187" s="2" customFormat="1" ht="24.15" customHeight="1">
      <c r="A187" s="38"/>
      <c r="B187" s="39"/>
      <c r="C187" s="229" t="s">
        <v>234</v>
      </c>
      <c r="D187" s="229" t="s">
        <v>126</v>
      </c>
      <c r="E187" s="230" t="s">
        <v>235</v>
      </c>
      <c r="F187" s="231" t="s">
        <v>236</v>
      </c>
      <c r="G187" s="232" t="s">
        <v>129</v>
      </c>
      <c r="H187" s="233">
        <v>193</v>
      </c>
      <c r="I187" s="234"/>
      <c r="J187" s="233">
        <f>ROUND(I187*H187,3)</f>
        <v>0</v>
      </c>
      <c r="K187" s="235"/>
      <c r="L187" s="44"/>
      <c r="M187" s="236" t="s">
        <v>1</v>
      </c>
      <c r="N187" s="237" t="s">
        <v>40</v>
      </c>
      <c r="O187" s="97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0" t="s">
        <v>130</v>
      </c>
      <c r="AT187" s="240" t="s">
        <v>126</v>
      </c>
      <c r="AU187" s="240" t="s">
        <v>131</v>
      </c>
      <c r="AY187" s="17" t="s">
        <v>124</v>
      </c>
      <c r="BE187" s="241">
        <f>IF(N187="základná",J187,0)</f>
        <v>0</v>
      </c>
      <c r="BF187" s="241">
        <f>IF(N187="znížená",J187,0)</f>
        <v>0</v>
      </c>
      <c r="BG187" s="241">
        <f>IF(N187="zákl. prenesená",J187,0)</f>
        <v>0</v>
      </c>
      <c r="BH187" s="241">
        <f>IF(N187="zníž. prenesená",J187,0)</f>
        <v>0</v>
      </c>
      <c r="BI187" s="241">
        <f>IF(N187="nulová",J187,0)</f>
        <v>0</v>
      </c>
      <c r="BJ187" s="17" t="s">
        <v>131</v>
      </c>
      <c r="BK187" s="242">
        <f>ROUND(I187*H187,3)</f>
        <v>0</v>
      </c>
      <c r="BL187" s="17" t="s">
        <v>130</v>
      </c>
      <c r="BM187" s="240" t="s">
        <v>237</v>
      </c>
    </row>
    <row r="188" s="2" customFormat="1">
      <c r="A188" s="38"/>
      <c r="B188" s="39"/>
      <c r="C188" s="40"/>
      <c r="D188" s="243" t="s">
        <v>133</v>
      </c>
      <c r="E188" s="40"/>
      <c r="F188" s="244" t="s">
        <v>238</v>
      </c>
      <c r="G188" s="40"/>
      <c r="H188" s="40"/>
      <c r="I188" s="245"/>
      <c r="J188" s="40"/>
      <c r="K188" s="40"/>
      <c r="L188" s="44"/>
      <c r="M188" s="246"/>
      <c r="N188" s="247"/>
      <c r="O188" s="97"/>
      <c r="P188" s="97"/>
      <c r="Q188" s="97"/>
      <c r="R188" s="97"/>
      <c r="S188" s="97"/>
      <c r="T188" s="9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133</v>
      </c>
      <c r="AU188" s="17" t="s">
        <v>131</v>
      </c>
    </row>
    <row r="189" s="13" customFormat="1">
      <c r="A189" s="13"/>
      <c r="B189" s="248"/>
      <c r="C189" s="249"/>
      <c r="D189" s="243" t="s">
        <v>135</v>
      </c>
      <c r="E189" s="250" t="s">
        <v>1</v>
      </c>
      <c r="F189" s="251" t="s">
        <v>239</v>
      </c>
      <c r="G189" s="249"/>
      <c r="H189" s="252">
        <v>193</v>
      </c>
      <c r="I189" s="253"/>
      <c r="J189" s="249"/>
      <c r="K189" s="249"/>
      <c r="L189" s="254"/>
      <c r="M189" s="255"/>
      <c r="N189" s="256"/>
      <c r="O189" s="256"/>
      <c r="P189" s="256"/>
      <c r="Q189" s="256"/>
      <c r="R189" s="256"/>
      <c r="S189" s="256"/>
      <c r="T189" s="257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8" t="s">
        <v>135</v>
      </c>
      <c r="AU189" s="258" t="s">
        <v>131</v>
      </c>
      <c r="AV189" s="13" t="s">
        <v>131</v>
      </c>
      <c r="AW189" s="13" t="s">
        <v>30</v>
      </c>
      <c r="AX189" s="13" t="s">
        <v>82</v>
      </c>
      <c r="AY189" s="258" t="s">
        <v>124</v>
      </c>
    </row>
    <row r="190" s="2" customFormat="1" ht="16.5" customHeight="1">
      <c r="A190" s="38"/>
      <c r="B190" s="39"/>
      <c r="C190" s="229" t="s">
        <v>240</v>
      </c>
      <c r="D190" s="229" t="s">
        <v>126</v>
      </c>
      <c r="E190" s="230" t="s">
        <v>241</v>
      </c>
      <c r="F190" s="231" t="s">
        <v>242</v>
      </c>
      <c r="G190" s="232" t="s">
        <v>129</v>
      </c>
      <c r="H190" s="233">
        <v>945</v>
      </c>
      <c r="I190" s="234"/>
      <c r="J190" s="233">
        <f>ROUND(I190*H190,3)</f>
        <v>0</v>
      </c>
      <c r="K190" s="235"/>
      <c r="L190" s="44"/>
      <c r="M190" s="236" t="s">
        <v>1</v>
      </c>
      <c r="N190" s="237" t="s">
        <v>40</v>
      </c>
      <c r="O190" s="97"/>
      <c r="P190" s="238">
        <f>O190*H190</f>
        <v>0</v>
      </c>
      <c r="Q190" s="238">
        <v>0</v>
      </c>
      <c r="R190" s="238">
        <f>Q190*H190</f>
        <v>0</v>
      </c>
      <c r="S190" s="238">
        <v>0</v>
      </c>
      <c r="T190" s="239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40" t="s">
        <v>130</v>
      </c>
      <c r="AT190" s="240" t="s">
        <v>126</v>
      </c>
      <c r="AU190" s="240" t="s">
        <v>131</v>
      </c>
      <c r="AY190" s="17" t="s">
        <v>124</v>
      </c>
      <c r="BE190" s="241">
        <f>IF(N190="základná",J190,0)</f>
        <v>0</v>
      </c>
      <c r="BF190" s="241">
        <f>IF(N190="znížená",J190,0)</f>
        <v>0</v>
      </c>
      <c r="BG190" s="241">
        <f>IF(N190="zákl. prenesená",J190,0)</f>
        <v>0</v>
      </c>
      <c r="BH190" s="241">
        <f>IF(N190="zníž. prenesená",J190,0)</f>
        <v>0</v>
      </c>
      <c r="BI190" s="241">
        <f>IF(N190="nulová",J190,0)</f>
        <v>0</v>
      </c>
      <c r="BJ190" s="17" t="s">
        <v>131</v>
      </c>
      <c r="BK190" s="242">
        <f>ROUND(I190*H190,3)</f>
        <v>0</v>
      </c>
      <c r="BL190" s="17" t="s">
        <v>130</v>
      </c>
      <c r="BM190" s="240" t="s">
        <v>243</v>
      </c>
    </row>
    <row r="191" s="2" customFormat="1">
      <c r="A191" s="38"/>
      <c r="B191" s="39"/>
      <c r="C191" s="40"/>
      <c r="D191" s="243" t="s">
        <v>133</v>
      </c>
      <c r="E191" s="40"/>
      <c r="F191" s="244" t="s">
        <v>244</v>
      </c>
      <c r="G191" s="40"/>
      <c r="H191" s="40"/>
      <c r="I191" s="245"/>
      <c r="J191" s="40"/>
      <c r="K191" s="40"/>
      <c r="L191" s="44"/>
      <c r="M191" s="246"/>
      <c r="N191" s="247"/>
      <c r="O191" s="97"/>
      <c r="P191" s="97"/>
      <c r="Q191" s="97"/>
      <c r="R191" s="97"/>
      <c r="S191" s="97"/>
      <c r="T191" s="9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133</v>
      </c>
      <c r="AU191" s="17" t="s">
        <v>131</v>
      </c>
    </row>
    <row r="192" s="13" customFormat="1">
      <c r="A192" s="13"/>
      <c r="B192" s="248"/>
      <c r="C192" s="249"/>
      <c r="D192" s="243" t="s">
        <v>135</v>
      </c>
      <c r="E192" s="250" t="s">
        <v>1</v>
      </c>
      <c r="F192" s="251" t="s">
        <v>245</v>
      </c>
      <c r="G192" s="249"/>
      <c r="H192" s="252">
        <v>945</v>
      </c>
      <c r="I192" s="253"/>
      <c r="J192" s="249"/>
      <c r="K192" s="249"/>
      <c r="L192" s="254"/>
      <c r="M192" s="255"/>
      <c r="N192" s="256"/>
      <c r="O192" s="256"/>
      <c r="P192" s="256"/>
      <c r="Q192" s="256"/>
      <c r="R192" s="256"/>
      <c r="S192" s="256"/>
      <c r="T192" s="257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8" t="s">
        <v>135</v>
      </c>
      <c r="AU192" s="258" t="s">
        <v>131</v>
      </c>
      <c r="AV192" s="13" t="s">
        <v>131</v>
      </c>
      <c r="AW192" s="13" t="s">
        <v>30</v>
      </c>
      <c r="AX192" s="13" t="s">
        <v>82</v>
      </c>
      <c r="AY192" s="258" t="s">
        <v>124</v>
      </c>
    </row>
    <row r="193" s="2" customFormat="1" ht="16.5" customHeight="1">
      <c r="A193" s="38"/>
      <c r="B193" s="39"/>
      <c r="C193" s="229" t="s">
        <v>7</v>
      </c>
      <c r="D193" s="229" t="s">
        <v>126</v>
      </c>
      <c r="E193" s="230" t="s">
        <v>246</v>
      </c>
      <c r="F193" s="231" t="s">
        <v>247</v>
      </c>
      <c r="G193" s="232" t="s">
        <v>129</v>
      </c>
      <c r="H193" s="233">
        <v>193</v>
      </c>
      <c r="I193" s="234"/>
      <c r="J193" s="233">
        <f>ROUND(I193*H193,3)</f>
        <v>0</v>
      </c>
      <c r="K193" s="235"/>
      <c r="L193" s="44"/>
      <c r="M193" s="236" t="s">
        <v>1</v>
      </c>
      <c r="N193" s="237" t="s">
        <v>40</v>
      </c>
      <c r="O193" s="97"/>
      <c r="P193" s="238">
        <f>O193*H193</f>
        <v>0</v>
      </c>
      <c r="Q193" s="238">
        <v>0</v>
      </c>
      <c r="R193" s="238">
        <f>Q193*H193</f>
        <v>0</v>
      </c>
      <c r="S193" s="238">
        <v>0</v>
      </c>
      <c r="T193" s="239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40" t="s">
        <v>130</v>
      </c>
      <c r="AT193" s="240" t="s">
        <v>126</v>
      </c>
      <c r="AU193" s="240" t="s">
        <v>131</v>
      </c>
      <c r="AY193" s="17" t="s">
        <v>124</v>
      </c>
      <c r="BE193" s="241">
        <f>IF(N193="základná",J193,0)</f>
        <v>0</v>
      </c>
      <c r="BF193" s="241">
        <f>IF(N193="znížená",J193,0)</f>
        <v>0</v>
      </c>
      <c r="BG193" s="241">
        <f>IF(N193="zákl. prenesená",J193,0)</f>
        <v>0</v>
      </c>
      <c r="BH193" s="241">
        <f>IF(N193="zníž. prenesená",J193,0)</f>
        <v>0</v>
      </c>
      <c r="BI193" s="241">
        <f>IF(N193="nulová",J193,0)</f>
        <v>0</v>
      </c>
      <c r="BJ193" s="17" t="s">
        <v>131</v>
      </c>
      <c r="BK193" s="242">
        <f>ROUND(I193*H193,3)</f>
        <v>0</v>
      </c>
      <c r="BL193" s="17" t="s">
        <v>130</v>
      </c>
      <c r="BM193" s="240" t="s">
        <v>248</v>
      </c>
    </row>
    <row r="194" s="2" customFormat="1">
      <c r="A194" s="38"/>
      <c r="B194" s="39"/>
      <c r="C194" s="40"/>
      <c r="D194" s="243" t="s">
        <v>133</v>
      </c>
      <c r="E194" s="40"/>
      <c r="F194" s="244" t="s">
        <v>249</v>
      </c>
      <c r="G194" s="40"/>
      <c r="H194" s="40"/>
      <c r="I194" s="245"/>
      <c r="J194" s="40"/>
      <c r="K194" s="40"/>
      <c r="L194" s="44"/>
      <c r="M194" s="246"/>
      <c r="N194" s="247"/>
      <c r="O194" s="97"/>
      <c r="P194" s="97"/>
      <c r="Q194" s="97"/>
      <c r="R194" s="97"/>
      <c r="S194" s="97"/>
      <c r="T194" s="9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133</v>
      </c>
      <c r="AU194" s="17" t="s">
        <v>131</v>
      </c>
    </row>
    <row r="195" s="12" customFormat="1" ht="22.8" customHeight="1">
      <c r="A195" s="12"/>
      <c r="B195" s="213"/>
      <c r="C195" s="214"/>
      <c r="D195" s="215" t="s">
        <v>73</v>
      </c>
      <c r="E195" s="227" t="s">
        <v>131</v>
      </c>
      <c r="F195" s="227" t="s">
        <v>250</v>
      </c>
      <c r="G195" s="214"/>
      <c r="H195" s="214"/>
      <c r="I195" s="217"/>
      <c r="J195" s="228">
        <f>BK195</f>
        <v>0</v>
      </c>
      <c r="K195" s="214"/>
      <c r="L195" s="219"/>
      <c r="M195" s="220"/>
      <c r="N195" s="221"/>
      <c r="O195" s="221"/>
      <c r="P195" s="222">
        <f>SUM(P196:P222)</f>
        <v>0</v>
      </c>
      <c r="Q195" s="221"/>
      <c r="R195" s="222">
        <f>SUM(R196:R222)</f>
        <v>69.110596000000015</v>
      </c>
      <c r="S195" s="221"/>
      <c r="T195" s="223">
        <f>SUM(T196:T222)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4" t="s">
        <v>82</v>
      </c>
      <c r="AT195" s="225" t="s">
        <v>73</v>
      </c>
      <c r="AU195" s="225" t="s">
        <v>82</v>
      </c>
      <c r="AY195" s="224" t="s">
        <v>124</v>
      </c>
      <c r="BK195" s="226">
        <f>SUM(BK196:BK222)</f>
        <v>0</v>
      </c>
    </row>
    <row r="196" s="2" customFormat="1" ht="24.15" customHeight="1">
      <c r="A196" s="38"/>
      <c r="B196" s="39"/>
      <c r="C196" s="229" t="s">
        <v>251</v>
      </c>
      <c r="D196" s="229" t="s">
        <v>126</v>
      </c>
      <c r="E196" s="230" t="s">
        <v>252</v>
      </c>
      <c r="F196" s="231" t="s">
        <v>253</v>
      </c>
      <c r="G196" s="232" t="s">
        <v>254</v>
      </c>
      <c r="H196" s="233">
        <v>77</v>
      </c>
      <c r="I196" s="234"/>
      <c r="J196" s="233">
        <f>ROUND(I196*H196,3)</f>
        <v>0</v>
      </c>
      <c r="K196" s="235"/>
      <c r="L196" s="44"/>
      <c r="M196" s="236" t="s">
        <v>1</v>
      </c>
      <c r="N196" s="237" t="s">
        <v>40</v>
      </c>
      <c r="O196" s="97"/>
      <c r="P196" s="238">
        <f>O196*H196</f>
        <v>0</v>
      </c>
      <c r="Q196" s="238">
        <v>0.00093999999999999997</v>
      </c>
      <c r="R196" s="238">
        <f>Q196*H196</f>
        <v>0.07238</v>
      </c>
      <c r="S196" s="238">
        <v>0</v>
      </c>
      <c r="T196" s="239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40" t="s">
        <v>130</v>
      </c>
      <c r="AT196" s="240" t="s">
        <v>126</v>
      </c>
      <c r="AU196" s="240" t="s">
        <v>131</v>
      </c>
      <c r="AY196" s="17" t="s">
        <v>124</v>
      </c>
      <c r="BE196" s="241">
        <f>IF(N196="základná",J196,0)</f>
        <v>0</v>
      </c>
      <c r="BF196" s="241">
        <f>IF(N196="znížená",J196,0)</f>
        <v>0</v>
      </c>
      <c r="BG196" s="241">
        <f>IF(N196="zákl. prenesená",J196,0)</f>
        <v>0</v>
      </c>
      <c r="BH196" s="241">
        <f>IF(N196="zníž. prenesená",J196,0)</f>
        <v>0</v>
      </c>
      <c r="BI196" s="241">
        <f>IF(N196="nulová",J196,0)</f>
        <v>0</v>
      </c>
      <c r="BJ196" s="17" t="s">
        <v>131</v>
      </c>
      <c r="BK196" s="242">
        <f>ROUND(I196*H196,3)</f>
        <v>0</v>
      </c>
      <c r="BL196" s="17" t="s">
        <v>130</v>
      </c>
      <c r="BM196" s="240" t="s">
        <v>255</v>
      </c>
    </row>
    <row r="197" s="2" customFormat="1">
      <c r="A197" s="38"/>
      <c r="B197" s="39"/>
      <c r="C197" s="40"/>
      <c r="D197" s="243" t="s">
        <v>133</v>
      </c>
      <c r="E197" s="40"/>
      <c r="F197" s="244" t="s">
        <v>256</v>
      </c>
      <c r="G197" s="40"/>
      <c r="H197" s="40"/>
      <c r="I197" s="245"/>
      <c r="J197" s="40"/>
      <c r="K197" s="40"/>
      <c r="L197" s="44"/>
      <c r="M197" s="246"/>
      <c r="N197" s="247"/>
      <c r="O197" s="97"/>
      <c r="P197" s="97"/>
      <c r="Q197" s="97"/>
      <c r="R197" s="97"/>
      <c r="S197" s="97"/>
      <c r="T197" s="9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133</v>
      </c>
      <c r="AU197" s="17" t="s">
        <v>131</v>
      </c>
    </row>
    <row r="198" s="2" customFormat="1" ht="21.75" customHeight="1">
      <c r="A198" s="38"/>
      <c r="B198" s="39"/>
      <c r="C198" s="270" t="s">
        <v>257</v>
      </c>
      <c r="D198" s="270" t="s">
        <v>228</v>
      </c>
      <c r="E198" s="271" t="s">
        <v>258</v>
      </c>
      <c r="F198" s="272" t="s">
        <v>259</v>
      </c>
      <c r="G198" s="273" t="s">
        <v>254</v>
      </c>
      <c r="H198" s="274">
        <v>77</v>
      </c>
      <c r="I198" s="275"/>
      <c r="J198" s="274">
        <f>ROUND(I198*H198,3)</f>
        <v>0</v>
      </c>
      <c r="K198" s="276"/>
      <c r="L198" s="277"/>
      <c r="M198" s="278" t="s">
        <v>1</v>
      </c>
      <c r="N198" s="279" t="s">
        <v>40</v>
      </c>
      <c r="O198" s="97"/>
      <c r="P198" s="238">
        <f>O198*H198</f>
        <v>0</v>
      </c>
      <c r="Q198" s="238">
        <v>0.042599999999999999</v>
      </c>
      <c r="R198" s="238">
        <f>Q198*H198</f>
        <v>3.2801999999999998</v>
      </c>
      <c r="S198" s="238">
        <v>0</v>
      </c>
      <c r="T198" s="239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40" t="s">
        <v>171</v>
      </c>
      <c r="AT198" s="240" t="s">
        <v>228</v>
      </c>
      <c r="AU198" s="240" t="s">
        <v>131</v>
      </c>
      <c r="AY198" s="17" t="s">
        <v>124</v>
      </c>
      <c r="BE198" s="241">
        <f>IF(N198="základná",J198,0)</f>
        <v>0</v>
      </c>
      <c r="BF198" s="241">
        <f>IF(N198="znížená",J198,0)</f>
        <v>0</v>
      </c>
      <c r="BG198" s="241">
        <f>IF(N198="zákl. prenesená",J198,0)</f>
        <v>0</v>
      </c>
      <c r="BH198" s="241">
        <f>IF(N198="zníž. prenesená",J198,0)</f>
        <v>0</v>
      </c>
      <c r="BI198" s="241">
        <f>IF(N198="nulová",J198,0)</f>
        <v>0</v>
      </c>
      <c r="BJ198" s="17" t="s">
        <v>131</v>
      </c>
      <c r="BK198" s="242">
        <f>ROUND(I198*H198,3)</f>
        <v>0</v>
      </c>
      <c r="BL198" s="17" t="s">
        <v>130</v>
      </c>
      <c r="BM198" s="240" t="s">
        <v>260</v>
      </c>
    </row>
    <row r="199" s="2" customFormat="1">
      <c r="A199" s="38"/>
      <c r="B199" s="39"/>
      <c r="C199" s="40"/>
      <c r="D199" s="243" t="s">
        <v>133</v>
      </c>
      <c r="E199" s="40"/>
      <c r="F199" s="244" t="s">
        <v>259</v>
      </c>
      <c r="G199" s="40"/>
      <c r="H199" s="40"/>
      <c r="I199" s="245"/>
      <c r="J199" s="40"/>
      <c r="K199" s="40"/>
      <c r="L199" s="44"/>
      <c r="M199" s="246"/>
      <c r="N199" s="247"/>
      <c r="O199" s="97"/>
      <c r="P199" s="97"/>
      <c r="Q199" s="97"/>
      <c r="R199" s="97"/>
      <c r="S199" s="97"/>
      <c r="T199" s="9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T199" s="17" t="s">
        <v>133</v>
      </c>
      <c r="AU199" s="17" t="s">
        <v>131</v>
      </c>
    </row>
    <row r="200" s="2" customFormat="1" ht="33" customHeight="1">
      <c r="A200" s="38"/>
      <c r="B200" s="39"/>
      <c r="C200" s="229" t="s">
        <v>261</v>
      </c>
      <c r="D200" s="229" t="s">
        <v>126</v>
      </c>
      <c r="E200" s="230" t="s">
        <v>262</v>
      </c>
      <c r="F200" s="231" t="s">
        <v>263</v>
      </c>
      <c r="G200" s="232" t="s">
        <v>254</v>
      </c>
      <c r="H200" s="233">
        <v>162.80000000000001</v>
      </c>
      <c r="I200" s="234"/>
      <c r="J200" s="233">
        <f>ROUND(I200*H200,3)</f>
        <v>0</v>
      </c>
      <c r="K200" s="235"/>
      <c r="L200" s="44"/>
      <c r="M200" s="236" t="s">
        <v>1</v>
      </c>
      <c r="N200" s="237" t="s">
        <v>40</v>
      </c>
      <c r="O200" s="97"/>
      <c r="P200" s="238">
        <f>O200*H200</f>
        <v>0</v>
      </c>
      <c r="Q200" s="238">
        <v>0.087779999999999997</v>
      </c>
      <c r="R200" s="238">
        <f>Q200*H200</f>
        <v>14.290584000000001</v>
      </c>
      <c r="S200" s="238">
        <v>0</v>
      </c>
      <c r="T200" s="239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40" t="s">
        <v>130</v>
      </c>
      <c r="AT200" s="240" t="s">
        <v>126</v>
      </c>
      <c r="AU200" s="240" t="s">
        <v>131</v>
      </c>
      <c r="AY200" s="17" t="s">
        <v>124</v>
      </c>
      <c r="BE200" s="241">
        <f>IF(N200="základná",J200,0)</f>
        <v>0</v>
      </c>
      <c r="BF200" s="241">
        <f>IF(N200="znížená",J200,0)</f>
        <v>0</v>
      </c>
      <c r="BG200" s="241">
        <f>IF(N200="zákl. prenesená",J200,0)</f>
        <v>0</v>
      </c>
      <c r="BH200" s="241">
        <f>IF(N200="zníž. prenesená",J200,0)</f>
        <v>0</v>
      </c>
      <c r="BI200" s="241">
        <f>IF(N200="nulová",J200,0)</f>
        <v>0</v>
      </c>
      <c r="BJ200" s="17" t="s">
        <v>131</v>
      </c>
      <c r="BK200" s="242">
        <f>ROUND(I200*H200,3)</f>
        <v>0</v>
      </c>
      <c r="BL200" s="17" t="s">
        <v>130</v>
      </c>
      <c r="BM200" s="240" t="s">
        <v>264</v>
      </c>
    </row>
    <row r="201" s="2" customFormat="1">
      <c r="A201" s="38"/>
      <c r="B201" s="39"/>
      <c r="C201" s="40"/>
      <c r="D201" s="243" t="s">
        <v>133</v>
      </c>
      <c r="E201" s="40"/>
      <c r="F201" s="244" t="s">
        <v>263</v>
      </c>
      <c r="G201" s="40"/>
      <c r="H201" s="40"/>
      <c r="I201" s="245"/>
      <c r="J201" s="40"/>
      <c r="K201" s="40"/>
      <c r="L201" s="44"/>
      <c r="M201" s="246"/>
      <c r="N201" s="247"/>
      <c r="O201" s="97"/>
      <c r="P201" s="97"/>
      <c r="Q201" s="97"/>
      <c r="R201" s="97"/>
      <c r="S201" s="97"/>
      <c r="T201" s="9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7" t="s">
        <v>133</v>
      </c>
      <c r="AU201" s="17" t="s">
        <v>131</v>
      </c>
    </row>
    <row r="202" s="13" customFormat="1">
      <c r="A202" s="13"/>
      <c r="B202" s="248"/>
      <c r="C202" s="249"/>
      <c r="D202" s="243" t="s">
        <v>135</v>
      </c>
      <c r="E202" s="250" t="s">
        <v>1</v>
      </c>
      <c r="F202" s="251" t="s">
        <v>265</v>
      </c>
      <c r="G202" s="249"/>
      <c r="H202" s="252">
        <v>162.80000000000001</v>
      </c>
      <c r="I202" s="253"/>
      <c r="J202" s="249"/>
      <c r="K202" s="249"/>
      <c r="L202" s="254"/>
      <c r="M202" s="255"/>
      <c r="N202" s="256"/>
      <c r="O202" s="256"/>
      <c r="P202" s="256"/>
      <c r="Q202" s="256"/>
      <c r="R202" s="256"/>
      <c r="S202" s="256"/>
      <c r="T202" s="257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58" t="s">
        <v>135</v>
      </c>
      <c r="AU202" s="258" t="s">
        <v>131</v>
      </c>
      <c r="AV202" s="13" t="s">
        <v>131</v>
      </c>
      <c r="AW202" s="13" t="s">
        <v>30</v>
      </c>
      <c r="AX202" s="13" t="s">
        <v>82</v>
      </c>
      <c r="AY202" s="258" t="s">
        <v>124</v>
      </c>
    </row>
    <row r="203" s="2" customFormat="1" ht="24.15" customHeight="1">
      <c r="A203" s="38"/>
      <c r="B203" s="39"/>
      <c r="C203" s="229" t="s">
        <v>266</v>
      </c>
      <c r="D203" s="229" t="s">
        <v>126</v>
      </c>
      <c r="E203" s="230" t="s">
        <v>267</v>
      </c>
      <c r="F203" s="231" t="s">
        <v>268</v>
      </c>
      <c r="G203" s="232" t="s">
        <v>269</v>
      </c>
      <c r="H203" s="233">
        <v>22</v>
      </c>
      <c r="I203" s="234"/>
      <c r="J203" s="233">
        <f>ROUND(I203*H203,3)</f>
        <v>0</v>
      </c>
      <c r="K203" s="235"/>
      <c r="L203" s="44"/>
      <c r="M203" s="236" t="s">
        <v>1</v>
      </c>
      <c r="N203" s="237" t="s">
        <v>40</v>
      </c>
      <c r="O203" s="97"/>
      <c r="P203" s="238">
        <f>O203*H203</f>
        <v>0</v>
      </c>
      <c r="Q203" s="238">
        <v>0.026929999999999999</v>
      </c>
      <c r="R203" s="238">
        <f>Q203*H203</f>
        <v>0.59245999999999999</v>
      </c>
      <c r="S203" s="238">
        <v>0</v>
      </c>
      <c r="T203" s="23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0" t="s">
        <v>130</v>
      </c>
      <c r="AT203" s="240" t="s">
        <v>126</v>
      </c>
      <c r="AU203" s="240" t="s">
        <v>131</v>
      </c>
      <c r="AY203" s="17" t="s">
        <v>124</v>
      </c>
      <c r="BE203" s="241">
        <f>IF(N203="základná",J203,0)</f>
        <v>0</v>
      </c>
      <c r="BF203" s="241">
        <f>IF(N203="znížená",J203,0)</f>
        <v>0</v>
      </c>
      <c r="BG203" s="241">
        <f>IF(N203="zákl. prenesená",J203,0)</f>
        <v>0</v>
      </c>
      <c r="BH203" s="241">
        <f>IF(N203="zníž. prenesená",J203,0)</f>
        <v>0</v>
      </c>
      <c r="BI203" s="241">
        <f>IF(N203="nulová",J203,0)</f>
        <v>0</v>
      </c>
      <c r="BJ203" s="17" t="s">
        <v>131</v>
      </c>
      <c r="BK203" s="242">
        <f>ROUND(I203*H203,3)</f>
        <v>0</v>
      </c>
      <c r="BL203" s="17" t="s">
        <v>130</v>
      </c>
      <c r="BM203" s="240" t="s">
        <v>270</v>
      </c>
    </row>
    <row r="204" s="2" customFormat="1">
      <c r="A204" s="38"/>
      <c r="B204" s="39"/>
      <c r="C204" s="40"/>
      <c r="D204" s="243" t="s">
        <v>133</v>
      </c>
      <c r="E204" s="40"/>
      <c r="F204" s="244" t="s">
        <v>271</v>
      </c>
      <c r="G204" s="40"/>
      <c r="H204" s="40"/>
      <c r="I204" s="245"/>
      <c r="J204" s="40"/>
      <c r="K204" s="40"/>
      <c r="L204" s="44"/>
      <c r="M204" s="246"/>
      <c r="N204" s="247"/>
      <c r="O204" s="97"/>
      <c r="P204" s="97"/>
      <c r="Q204" s="97"/>
      <c r="R204" s="97"/>
      <c r="S204" s="97"/>
      <c r="T204" s="9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133</v>
      </c>
      <c r="AU204" s="17" t="s">
        <v>131</v>
      </c>
    </row>
    <row r="205" s="13" customFormat="1">
      <c r="A205" s="13"/>
      <c r="B205" s="248"/>
      <c r="C205" s="249"/>
      <c r="D205" s="243" t="s">
        <v>135</v>
      </c>
      <c r="E205" s="250" t="s">
        <v>1</v>
      </c>
      <c r="F205" s="251" t="s">
        <v>272</v>
      </c>
      <c r="G205" s="249"/>
      <c r="H205" s="252">
        <v>22</v>
      </c>
      <c r="I205" s="253"/>
      <c r="J205" s="249"/>
      <c r="K205" s="249"/>
      <c r="L205" s="254"/>
      <c r="M205" s="255"/>
      <c r="N205" s="256"/>
      <c r="O205" s="256"/>
      <c r="P205" s="256"/>
      <c r="Q205" s="256"/>
      <c r="R205" s="256"/>
      <c r="S205" s="256"/>
      <c r="T205" s="257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8" t="s">
        <v>135</v>
      </c>
      <c r="AU205" s="258" t="s">
        <v>131</v>
      </c>
      <c r="AV205" s="13" t="s">
        <v>131</v>
      </c>
      <c r="AW205" s="13" t="s">
        <v>30</v>
      </c>
      <c r="AX205" s="13" t="s">
        <v>82</v>
      </c>
      <c r="AY205" s="258" t="s">
        <v>124</v>
      </c>
    </row>
    <row r="206" s="2" customFormat="1" ht="24.15" customHeight="1">
      <c r="A206" s="38"/>
      <c r="B206" s="39"/>
      <c r="C206" s="229" t="s">
        <v>273</v>
      </c>
      <c r="D206" s="229" t="s">
        <v>126</v>
      </c>
      <c r="E206" s="230" t="s">
        <v>274</v>
      </c>
      <c r="F206" s="231" t="s">
        <v>275</v>
      </c>
      <c r="G206" s="232" t="s">
        <v>254</v>
      </c>
      <c r="H206" s="233">
        <v>88</v>
      </c>
      <c r="I206" s="234"/>
      <c r="J206" s="233">
        <f>ROUND(I206*H206,3)</f>
        <v>0</v>
      </c>
      <c r="K206" s="235"/>
      <c r="L206" s="44"/>
      <c r="M206" s="236" t="s">
        <v>1</v>
      </c>
      <c r="N206" s="237" t="s">
        <v>40</v>
      </c>
      <c r="O206" s="97"/>
      <c r="P206" s="238">
        <f>O206*H206</f>
        <v>0</v>
      </c>
      <c r="Q206" s="238">
        <v>0.00314</v>
      </c>
      <c r="R206" s="238">
        <f>Q206*H206</f>
        <v>0.27632000000000001</v>
      </c>
      <c r="S206" s="238">
        <v>0</v>
      </c>
      <c r="T206" s="239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240" t="s">
        <v>130</v>
      </c>
      <c r="AT206" s="240" t="s">
        <v>126</v>
      </c>
      <c r="AU206" s="240" t="s">
        <v>131</v>
      </c>
      <c r="AY206" s="17" t="s">
        <v>124</v>
      </c>
      <c r="BE206" s="241">
        <f>IF(N206="základná",J206,0)</f>
        <v>0</v>
      </c>
      <c r="BF206" s="241">
        <f>IF(N206="znížená",J206,0)</f>
        <v>0</v>
      </c>
      <c r="BG206" s="241">
        <f>IF(N206="zákl. prenesená",J206,0)</f>
        <v>0</v>
      </c>
      <c r="BH206" s="241">
        <f>IF(N206="zníž. prenesená",J206,0)</f>
        <v>0</v>
      </c>
      <c r="BI206" s="241">
        <f>IF(N206="nulová",J206,0)</f>
        <v>0</v>
      </c>
      <c r="BJ206" s="17" t="s">
        <v>131</v>
      </c>
      <c r="BK206" s="242">
        <f>ROUND(I206*H206,3)</f>
        <v>0</v>
      </c>
      <c r="BL206" s="17" t="s">
        <v>130</v>
      </c>
      <c r="BM206" s="240" t="s">
        <v>276</v>
      </c>
    </row>
    <row r="207" s="2" customFormat="1">
      <c r="A207" s="38"/>
      <c r="B207" s="39"/>
      <c r="C207" s="40"/>
      <c r="D207" s="243" t="s">
        <v>133</v>
      </c>
      <c r="E207" s="40"/>
      <c r="F207" s="244" t="s">
        <v>275</v>
      </c>
      <c r="G207" s="40"/>
      <c r="H207" s="40"/>
      <c r="I207" s="245"/>
      <c r="J207" s="40"/>
      <c r="K207" s="40"/>
      <c r="L207" s="44"/>
      <c r="M207" s="246"/>
      <c r="N207" s="247"/>
      <c r="O207" s="97"/>
      <c r="P207" s="97"/>
      <c r="Q207" s="97"/>
      <c r="R207" s="97"/>
      <c r="S207" s="97"/>
      <c r="T207" s="9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7" t="s">
        <v>133</v>
      </c>
      <c r="AU207" s="17" t="s">
        <v>131</v>
      </c>
    </row>
    <row r="208" s="13" customFormat="1">
      <c r="A208" s="13"/>
      <c r="B208" s="248"/>
      <c r="C208" s="249"/>
      <c r="D208" s="243" t="s">
        <v>135</v>
      </c>
      <c r="E208" s="250" t="s">
        <v>1</v>
      </c>
      <c r="F208" s="251" t="s">
        <v>277</v>
      </c>
      <c r="G208" s="249"/>
      <c r="H208" s="252">
        <v>88</v>
      </c>
      <c r="I208" s="253"/>
      <c r="J208" s="249"/>
      <c r="K208" s="249"/>
      <c r="L208" s="254"/>
      <c r="M208" s="255"/>
      <c r="N208" s="256"/>
      <c r="O208" s="256"/>
      <c r="P208" s="256"/>
      <c r="Q208" s="256"/>
      <c r="R208" s="256"/>
      <c r="S208" s="256"/>
      <c r="T208" s="257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8" t="s">
        <v>135</v>
      </c>
      <c r="AU208" s="258" t="s">
        <v>131</v>
      </c>
      <c r="AV208" s="13" t="s">
        <v>131</v>
      </c>
      <c r="AW208" s="13" t="s">
        <v>30</v>
      </c>
      <c r="AX208" s="13" t="s">
        <v>82</v>
      </c>
      <c r="AY208" s="258" t="s">
        <v>124</v>
      </c>
    </row>
    <row r="209" s="2" customFormat="1" ht="16.5" customHeight="1">
      <c r="A209" s="38"/>
      <c r="B209" s="39"/>
      <c r="C209" s="229" t="s">
        <v>278</v>
      </c>
      <c r="D209" s="229" t="s">
        <v>126</v>
      </c>
      <c r="E209" s="230" t="s">
        <v>279</v>
      </c>
      <c r="F209" s="231" t="s">
        <v>280</v>
      </c>
      <c r="G209" s="232" t="s">
        <v>161</v>
      </c>
      <c r="H209" s="233">
        <v>20.199999999999999</v>
      </c>
      <c r="I209" s="234"/>
      <c r="J209" s="233">
        <f>ROUND(I209*H209,3)</f>
        <v>0</v>
      </c>
      <c r="K209" s="235"/>
      <c r="L209" s="44"/>
      <c r="M209" s="236" t="s">
        <v>1</v>
      </c>
      <c r="N209" s="237" t="s">
        <v>40</v>
      </c>
      <c r="O209" s="97"/>
      <c r="P209" s="238">
        <f>O209*H209</f>
        <v>0</v>
      </c>
      <c r="Q209" s="238">
        <v>2.0663999999999998</v>
      </c>
      <c r="R209" s="238">
        <f>Q209*H209</f>
        <v>41.741279999999996</v>
      </c>
      <c r="S209" s="238">
        <v>0</v>
      </c>
      <c r="T209" s="23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0" t="s">
        <v>130</v>
      </c>
      <c r="AT209" s="240" t="s">
        <v>126</v>
      </c>
      <c r="AU209" s="240" t="s">
        <v>131</v>
      </c>
      <c r="AY209" s="17" t="s">
        <v>124</v>
      </c>
      <c r="BE209" s="241">
        <f>IF(N209="základná",J209,0)</f>
        <v>0</v>
      </c>
      <c r="BF209" s="241">
        <f>IF(N209="znížená",J209,0)</f>
        <v>0</v>
      </c>
      <c r="BG209" s="241">
        <f>IF(N209="zákl. prenesená",J209,0)</f>
        <v>0</v>
      </c>
      <c r="BH209" s="241">
        <f>IF(N209="zníž. prenesená",J209,0)</f>
        <v>0</v>
      </c>
      <c r="BI209" s="241">
        <f>IF(N209="nulová",J209,0)</f>
        <v>0</v>
      </c>
      <c r="BJ209" s="17" t="s">
        <v>131</v>
      </c>
      <c r="BK209" s="242">
        <f>ROUND(I209*H209,3)</f>
        <v>0</v>
      </c>
      <c r="BL209" s="17" t="s">
        <v>130</v>
      </c>
      <c r="BM209" s="240" t="s">
        <v>281</v>
      </c>
    </row>
    <row r="210" s="2" customFormat="1">
      <c r="A210" s="38"/>
      <c r="B210" s="39"/>
      <c r="C210" s="40"/>
      <c r="D210" s="243" t="s">
        <v>133</v>
      </c>
      <c r="E210" s="40"/>
      <c r="F210" s="244" t="s">
        <v>282</v>
      </c>
      <c r="G210" s="40"/>
      <c r="H210" s="40"/>
      <c r="I210" s="245"/>
      <c r="J210" s="40"/>
      <c r="K210" s="40"/>
      <c r="L210" s="44"/>
      <c r="M210" s="246"/>
      <c r="N210" s="247"/>
      <c r="O210" s="97"/>
      <c r="P210" s="97"/>
      <c r="Q210" s="97"/>
      <c r="R210" s="97"/>
      <c r="S210" s="97"/>
      <c r="T210" s="9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133</v>
      </c>
      <c r="AU210" s="17" t="s">
        <v>131</v>
      </c>
    </row>
    <row r="211" s="13" customFormat="1">
      <c r="A211" s="13"/>
      <c r="B211" s="248"/>
      <c r="C211" s="249"/>
      <c r="D211" s="243" t="s">
        <v>135</v>
      </c>
      <c r="E211" s="250" t="s">
        <v>1</v>
      </c>
      <c r="F211" s="251" t="s">
        <v>283</v>
      </c>
      <c r="G211" s="249"/>
      <c r="H211" s="252">
        <v>19.199999999999999</v>
      </c>
      <c r="I211" s="253"/>
      <c r="J211" s="249"/>
      <c r="K211" s="249"/>
      <c r="L211" s="254"/>
      <c r="M211" s="255"/>
      <c r="N211" s="256"/>
      <c r="O211" s="256"/>
      <c r="P211" s="256"/>
      <c r="Q211" s="256"/>
      <c r="R211" s="256"/>
      <c r="S211" s="256"/>
      <c r="T211" s="257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8" t="s">
        <v>135</v>
      </c>
      <c r="AU211" s="258" t="s">
        <v>131</v>
      </c>
      <c r="AV211" s="13" t="s">
        <v>131</v>
      </c>
      <c r="AW211" s="13" t="s">
        <v>30</v>
      </c>
      <c r="AX211" s="13" t="s">
        <v>74</v>
      </c>
      <c r="AY211" s="258" t="s">
        <v>124</v>
      </c>
    </row>
    <row r="212" s="13" customFormat="1">
      <c r="A212" s="13"/>
      <c r="B212" s="248"/>
      <c r="C212" s="249"/>
      <c r="D212" s="243" t="s">
        <v>135</v>
      </c>
      <c r="E212" s="250" t="s">
        <v>1</v>
      </c>
      <c r="F212" s="251" t="s">
        <v>284</v>
      </c>
      <c r="G212" s="249"/>
      <c r="H212" s="252">
        <v>1</v>
      </c>
      <c r="I212" s="253"/>
      <c r="J212" s="249"/>
      <c r="K212" s="249"/>
      <c r="L212" s="254"/>
      <c r="M212" s="255"/>
      <c r="N212" s="256"/>
      <c r="O212" s="256"/>
      <c r="P212" s="256"/>
      <c r="Q212" s="256"/>
      <c r="R212" s="256"/>
      <c r="S212" s="256"/>
      <c r="T212" s="257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8" t="s">
        <v>135</v>
      </c>
      <c r="AU212" s="258" t="s">
        <v>131</v>
      </c>
      <c r="AV212" s="13" t="s">
        <v>131</v>
      </c>
      <c r="AW212" s="13" t="s">
        <v>30</v>
      </c>
      <c r="AX212" s="13" t="s">
        <v>74</v>
      </c>
      <c r="AY212" s="258" t="s">
        <v>124</v>
      </c>
    </row>
    <row r="213" s="14" customFormat="1">
      <c r="A213" s="14"/>
      <c r="B213" s="259"/>
      <c r="C213" s="260"/>
      <c r="D213" s="243" t="s">
        <v>135</v>
      </c>
      <c r="E213" s="261" t="s">
        <v>1</v>
      </c>
      <c r="F213" s="262" t="s">
        <v>177</v>
      </c>
      <c r="G213" s="260"/>
      <c r="H213" s="263">
        <v>20.199999999999999</v>
      </c>
      <c r="I213" s="264"/>
      <c r="J213" s="260"/>
      <c r="K213" s="260"/>
      <c r="L213" s="265"/>
      <c r="M213" s="266"/>
      <c r="N213" s="267"/>
      <c r="O213" s="267"/>
      <c r="P213" s="267"/>
      <c r="Q213" s="267"/>
      <c r="R213" s="267"/>
      <c r="S213" s="267"/>
      <c r="T213" s="268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9" t="s">
        <v>135</v>
      </c>
      <c r="AU213" s="269" t="s">
        <v>131</v>
      </c>
      <c r="AV213" s="14" t="s">
        <v>130</v>
      </c>
      <c r="AW213" s="14" t="s">
        <v>30</v>
      </c>
      <c r="AX213" s="14" t="s">
        <v>82</v>
      </c>
      <c r="AY213" s="269" t="s">
        <v>124</v>
      </c>
    </row>
    <row r="214" s="2" customFormat="1" ht="24.15" customHeight="1">
      <c r="A214" s="38"/>
      <c r="B214" s="39"/>
      <c r="C214" s="229" t="s">
        <v>285</v>
      </c>
      <c r="D214" s="229" t="s">
        <v>126</v>
      </c>
      <c r="E214" s="230" t="s">
        <v>286</v>
      </c>
      <c r="F214" s="231" t="s">
        <v>287</v>
      </c>
      <c r="G214" s="232" t="s">
        <v>161</v>
      </c>
      <c r="H214" s="233">
        <v>0.90000000000000002</v>
      </c>
      <c r="I214" s="234"/>
      <c r="J214" s="233">
        <f>ROUND(I214*H214,3)</f>
        <v>0</v>
      </c>
      <c r="K214" s="235"/>
      <c r="L214" s="44"/>
      <c r="M214" s="236" t="s">
        <v>1</v>
      </c>
      <c r="N214" s="237" t="s">
        <v>40</v>
      </c>
      <c r="O214" s="97"/>
      <c r="P214" s="238">
        <f>O214*H214</f>
        <v>0</v>
      </c>
      <c r="Q214" s="238">
        <v>2.0699999999999998</v>
      </c>
      <c r="R214" s="238">
        <f>Q214*H214</f>
        <v>1.863</v>
      </c>
      <c r="S214" s="238">
        <v>0</v>
      </c>
      <c r="T214" s="239">
        <f>S214*H214</f>
        <v>0</v>
      </c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R214" s="240" t="s">
        <v>130</v>
      </c>
      <c r="AT214" s="240" t="s">
        <v>126</v>
      </c>
      <c r="AU214" s="240" t="s">
        <v>131</v>
      </c>
      <c r="AY214" s="17" t="s">
        <v>124</v>
      </c>
      <c r="BE214" s="241">
        <f>IF(N214="základná",J214,0)</f>
        <v>0</v>
      </c>
      <c r="BF214" s="241">
        <f>IF(N214="znížená",J214,0)</f>
        <v>0</v>
      </c>
      <c r="BG214" s="241">
        <f>IF(N214="zákl. prenesená",J214,0)</f>
        <v>0</v>
      </c>
      <c r="BH214" s="241">
        <f>IF(N214="zníž. prenesená",J214,0)</f>
        <v>0</v>
      </c>
      <c r="BI214" s="241">
        <f>IF(N214="nulová",J214,0)</f>
        <v>0</v>
      </c>
      <c r="BJ214" s="17" t="s">
        <v>131</v>
      </c>
      <c r="BK214" s="242">
        <f>ROUND(I214*H214,3)</f>
        <v>0</v>
      </c>
      <c r="BL214" s="17" t="s">
        <v>130</v>
      </c>
      <c r="BM214" s="240" t="s">
        <v>288</v>
      </c>
    </row>
    <row r="215" s="2" customFormat="1">
      <c r="A215" s="38"/>
      <c r="B215" s="39"/>
      <c r="C215" s="40"/>
      <c r="D215" s="243" t="s">
        <v>133</v>
      </c>
      <c r="E215" s="40"/>
      <c r="F215" s="244" t="s">
        <v>289</v>
      </c>
      <c r="G215" s="40"/>
      <c r="H215" s="40"/>
      <c r="I215" s="245"/>
      <c r="J215" s="40"/>
      <c r="K215" s="40"/>
      <c r="L215" s="44"/>
      <c r="M215" s="246"/>
      <c r="N215" s="247"/>
      <c r="O215" s="97"/>
      <c r="P215" s="97"/>
      <c r="Q215" s="97"/>
      <c r="R215" s="97"/>
      <c r="S215" s="97"/>
      <c r="T215" s="9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T215" s="17" t="s">
        <v>133</v>
      </c>
      <c r="AU215" s="17" t="s">
        <v>131</v>
      </c>
    </row>
    <row r="216" s="13" customFormat="1">
      <c r="A216" s="13"/>
      <c r="B216" s="248"/>
      <c r="C216" s="249"/>
      <c r="D216" s="243" t="s">
        <v>135</v>
      </c>
      <c r="E216" s="250" t="s">
        <v>1</v>
      </c>
      <c r="F216" s="251" t="s">
        <v>290</v>
      </c>
      <c r="G216" s="249"/>
      <c r="H216" s="252">
        <v>0.90000000000000002</v>
      </c>
      <c r="I216" s="253"/>
      <c r="J216" s="249"/>
      <c r="K216" s="249"/>
      <c r="L216" s="254"/>
      <c r="M216" s="255"/>
      <c r="N216" s="256"/>
      <c r="O216" s="256"/>
      <c r="P216" s="256"/>
      <c r="Q216" s="256"/>
      <c r="R216" s="256"/>
      <c r="S216" s="256"/>
      <c r="T216" s="257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58" t="s">
        <v>135</v>
      </c>
      <c r="AU216" s="258" t="s">
        <v>131</v>
      </c>
      <c r="AV216" s="13" t="s">
        <v>131</v>
      </c>
      <c r="AW216" s="13" t="s">
        <v>30</v>
      </c>
      <c r="AX216" s="13" t="s">
        <v>82</v>
      </c>
      <c r="AY216" s="258" t="s">
        <v>124</v>
      </c>
    </row>
    <row r="217" s="2" customFormat="1" ht="24.15" customHeight="1">
      <c r="A217" s="38"/>
      <c r="B217" s="39"/>
      <c r="C217" s="229" t="s">
        <v>291</v>
      </c>
      <c r="D217" s="229" t="s">
        <v>126</v>
      </c>
      <c r="E217" s="230" t="s">
        <v>292</v>
      </c>
      <c r="F217" s="231" t="s">
        <v>293</v>
      </c>
      <c r="G217" s="232" t="s">
        <v>161</v>
      </c>
      <c r="H217" s="233">
        <v>2.7999999999999998</v>
      </c>
      <c r="I217" s="234"/>
      <c r="J217" s="233">
        <f>ROUND(I217*H217,3)</f>
        <v>0</v>
      </c>
      <c r="K217" s="235"/>
      <c r="L217" s="44"/>
      <c r="M217" s="236" t="s">
        <v>1</v>
      </c>
      <c r="N217" s="237" t="s">
        <v>40</v>
      </c>
      <c r="O217" s="97"/>
      <c r="P217" s="238">
        <f>O217*H217</f>
        <v>0</v>
      </c>
      <c r="Q217" s="238">
        <v>2.4974400000000001</v>
      </c>
      <c r="R217" s="238">
        <f>Q217*H217</f>
        <v>6.9928319999999999</v>
      </c>
      <c r="S217" s="238">
        <v>0</v>
      </c>
      <c r="T217" s="239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40" t="s">
        <v>130</v>
      </c>
      <c r="AT217" s="240" t="s">
        <v>126</v>
      </c>
      <c r="AU217" s="240" t="s">
        <v>131</v>
      </c>
      <c r="AY217" s="17" t="s">
        <v>124</v>
      </c>
      <c r="BE217" s="241">
        <f>IF(N217="základná",J217,0)</f>
        <v>0</v>
      </c>
      <c r="BF217" s="241">
        <f>IF(N217="znížená",J217,0)</f>
        <v>0</v>
      </c>
      <c r="BG217" s="241">
        <f>IF(N217="zákl. prenesená",J217,0)</f>
        <v>0</v>
      </c>
      <c r="BH217" s="241">
        <f>IF(N217="zníž. prenesená",J217,0)</f>
        <v>0</v>
      </c>
      <c r="BI217" s="241">
        <f>IF(N217="nulová",J217,0)</f>
        <v>0</v>
      </c>
      <c r="BJ217" s="17" t="s">
        <v>131</v>
      </c>
      <c r="BK217" s="242">
        <f>ROUND(I217*H217,3)</f>
        <v>0</v>
      </c>
      <c r="BL217" s="17" t="s">
        <v>130</v>
      </c>
      <c r="BM217" s="240" t="s">
        <v>294</v>
      </c>
    </row>
    <row r="218" s="2" customFormat="1">
      <c r="A218" s="38"/>
      <c r="B218" s="39"/>
      <c r="C218" s="40"/>
      <c r="D218" s="243" t="s">
        <v>133</v>
      </c>
      <c r="E218" s="40"/>
      <c r="F218" s="244" t="s">
        <v>295</v>
      </c>
      <c r="G218" s="40"/>
      <c r="H218" s="40"/>
      <c r="I218" s="245"/>
      <c r="J218" s="40"/>
      <c r="K218" s="40"/>
      <c r="L218" s="44"/>
      <c r="M218" s="246"/>
      <c r="N218" s="247"/>
      <c r="O218" s="97"/>
      <c r="P218" s="97"/>
      <c r="Q218" s="97"/>
      <c r="R218" s="97"/>
      <c r="S218" s="97"/>
      <c r="T218" s="9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133</v>
      </c>
      <c r="AU218" s="17" t="s">
        <v>131</v>
      </c>
    </row>
    <row r="219" s="13" customFormat="1">
      <c r="A219" s="13"/>
      <c r="B219" s="248"/>
      <c r="C219" s="249"/>
      <c r="D219" s="243" t="s">
        <v>135</v>
      </c>
      <c r="E219" s="250" t="s">
        <v>1</v>
      </c>
      <c r="F219" s="251" t="s">
        <v>296</v>
      </c>
      <c r="G219" s="249"/>
      <c r="H219" s="252">
        <v>2.7999999999999998</v>
      </c>
      <c r="I219" s="253"/>
      <c r="J219" s="249"/>
      <c r="K219" s="249"/>
      <c r="L219" s="254"/>
      <c r="M219" s="255"/>
      <c r="N219" s="256"/>
      <c r="O219" s="256"/>
      <c r="P219" s="256"/>
      <c r="Q219" s="256"/>
      <c r="R219" s="256"/>
      <c r="S219" s="256"/>
      <c r="T219" s="257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8" t="s">
        <v>135</v>
      </c>
      <c r="AU219" s="258" t="s">
        <v>131</v>
      </c>
      <c r="AV219" s="13" t="s">
        <v>131</v>
      </c>
      <c r="AW219" s="13" t="s">
        <v>30</v>
      </c>
      <c r="AX219" s="13" t="s">
        <v>82</v>
      </c>
      <c r="AY219" s="258" t="s">
        <v>124</v>
      </c>
    </row>
    <row r="220" s="2" customFormat="1" ht="24.15" customHeight="1">
      <c r="A220" s="38"/>
      <c r="B220" s="39"/>
      <c r="C220" s="229" t="s">
        <v>297</v>
      </c>
      <c r="D220" s="229" t="s">
        <v>126</v>
      </c>
      <c r="E220" s="230" t="s">
        <v>298</v>
      </c>
      <c r="F220" s="231" t="s">
        <v>299</v>
      </c>
      <c r="G220" s="232" t="s">
        <v>254</v>
      </c>
      <c r="H220" s="233">
        <v>154</v>
      </c>
      <c r="I220" s="234"/>
      <c r="J220" s="233">
        <f>ROUND(I220*H220,3)</f>
        <v>0</v>
      </c>
      <c r="K220" s="235"/>
      <c r="L220" s="44"/>
      <c r="M220" s="236" t="s">
        <v>1</v>
      </c>
      <c r="N220" s="237" t="s">
        <v>40</v>
      </c>
      <c r="O220" s="97"/>
      <c r="P220" s="238">
        <f>O220*H220</f>
        <v>0</v>
      </c>
      <c r="Q220" s="238">
        <v>1.0000000000000001E-05</v>
      </c>
      <c r="R220" s="238">
        <f>Q220*H220</f>
        <v>0.0015400000000000001</v>
      </c>
      <c r="S220" s="238">
        <v>0</v>
      </c>
      <c r="T220" s="239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240" t="s">
        <v>130</v>
      </c>
      <c r="AT220" s="240" t="s">
        <v>126</v>
      </c>
      <c r="AU220" s="240" t="s">
        <v>131</v>
      </c>
      <c r="AY220" s="17" t="s">
        <v>124</v>
      </c>
      <c r="BE220" s="241">
        <f>IF(N220="základná",J220,0)</f>
        <v>0</v>
      </c>
      <c r="BF220" s="241">
        <f>IF(N220="znížená",J220,0)</f>
        <v>0</v>
      </c>
      <c r="BG220" s="241">
        <f>IF(N220="zákl. prenesená",J220,0)</f>
        <v>0</v>
      </c>
      <c r="BH220" s="241">
        <f>IF(N220="zníž. prenesená",J220,0)</f>
        <v>0</v>
      </c>
      <c r="BI220" s="241">
        <f>IF(N220="nulová",J220,0)</f>
        <v>0</v>
      </c>
      <c r="BJ220" s="17" t="s">
        <v>131</v>
      </c>
      <c r="BK220" s="242">
        <f>ROUND(I220*H220,3)</f>
        <v>0</v>
      </c>
      <c r="BL220" s="17" t="s">
        <v>130</v>
      </c>
      <c r="BM220" s="240" t="s">
        <v>300</v>
      </c>
    </row>
    <row r="221" s="2" customFormat="1">
      <c r="A221" s="38"/>
      <c r="B221" s="39"/>
      <c r="C221" s="40"/>
      <c r="D221" s="243" t="s">
        <v>133</v>
      </c>
      <c r="E221" s="40"/>
      <c r="F221" s="244" t="s">
        <v>301</v>
      </c>
      <c r="G221" s="40"/>
      <c r="H221" s="40"/>
      <c r="I221" s="245"/>
      <c r="J221" s="40"/>
      <c r="K221" s="40"/>
      <c r="L221" s="44"/>
      <c r="M221" s="246"/>
      <c r="N221" s="247"/>
      <c r="O221" s="97"/>
      <c r="P221" s="97"/>
      <c r="Q221" s="97"/>
      <c r="R221" s="97"/>
      <c r="S221" s="97"/>
      <c r="T221" s="9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T221" s="17" t="s">
        <v>133</v>
      </c>
      <c r="AU221" s="17" t="s">
        <v>131</v>
      </c>
    </row>
    <row r="222" s="13" customFormat="1">
      <c r="A222" s="13"/>
      <c r="B222" s="248"/>
      <c r="C222" s="249"/>
      <c r="D222" s="243" t="s">
        <v>135</v>
      </c>
      <c r="E222" s="250" t="s">
        <v>1</v>
      </c>
      <c r="F222" s="251" t="s">
        <v>302</v>
      </c>
      <c r="G222" s="249"/>
      <c r="H222" s="252">
        <v>154</v>
      </c>
      <c r="I222" s="253"/>
      <c r="J222" s="249"/>
      <c r="K222" s="249"/>
      <c r="L222" s="254"/>
      <c r="M222" s="255"/>
      <c r="N222" s="256"/>
      <c r="O222" s="256"/>
      <c r="P222" s="256"/>
      <c r="Q222" s="256"/>
      <c r="R222" s="256"/>
      <c r="S222" s="256"/>
      <c r="T222" s="257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8" t="s">
        <v>135</v>
      </c>
      <c r="AU222" s="258" t="s">
        <v>131</v>
      </c>
      <c r="AV222" s="13" t="s">
        <v>131</v>
      </c>
      <c r="AW222" s="13" t="s">
        <v>30</v>
      </c>
      <c r="AX222" s="13" t="s">
        <v>82</v>
      </c>
      <c r="AY222" s="258" t="s">
        <v>124</v>
      </c>
    </row>
    <row r="223" s="12" customFormat="1" ht="22.8" customHeight="1">
      <c r="A223" s="12"/>
      <c r="B223" s="213"/>
      <c r="C223" s="214"/>
      <c r="D223" s="215" t="s">
        <v>73</v>
      </c>
      <c r="E223" s="227" t="s">
        <v>142</v>
      </c>
      <c r="F223" s="227" t="s">
        <v>303</v>
      </c>
      <c r="G223" s="214"/>
      <c r="H223" s="214"/>
      <c r="I223" s="217"/>
      <c r="J223" s="228">
        <f>BK223</f>
        <v>0</v>
      </c>
      <c r="K223" s="214"/>
      <c r="L223" s="219"/>
      <c r="M223" s="220"/>
      <c r="N223" s="221"/>
      <c r="O223" s="221"/>
      <c r="P223" s="222">
        <f>SUM(P224:P278)</f>
        <v>0</v>
      </c>
      <c r="Q223" s="221"/>
      <c r="R223" s="222">
        <f>SUM(R224:R278)</f>
        <v>452.27560172</v>
      </c>
      <c r="S223" s="221"/>
      <c r="T223" s="223">
        <f>SUM(T224:T278)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24" t="s">
        <v>82</v>
      </c>
      <c r="AT223" s="225" t="s">
        <v>73</v>
      </c>
      <c r="AU223" s="225" t="s">
        <v>82</v>
      </c>
      <c r="AY223" s="224" t="s">
        <v>124</v>
      </c>
      <c r="BK223" s="226">
        <f>SUM(BK224:BK278)</f>
        <v>0</v>
      </c>
    </row>
    <row r="224" s="2" customFormat="1" ht="24.15" customHeight="1">
      <c r="A224" s="38"/>
      <c r="B224" s="39"/>
      <c r="C224" s="229" t="s">
        <v>304</v>
      </c>
      <c r="D224" s="229" t="s">
        <v>126</v>
      </c>
      <c r="E224" s="230" t="s">
        <v>305</v>
      </c>
      <c r="F224" s="231" t="s">
        <v>306</v>
      </c>
      <c r="G224" s="232" t="s">
        <v>269</v>
      </c>
      <c r="H224" s="233">
        <v>50</v>
      </c>
      <c r="I224" s="234"/>
      <c r="J224" s="233">
        <f>ROUND(I224*H224,3)</f>
        <v>0</v>
      </c>
      <c r="K224" s="235"/>
      <c r="L224" s="44"/>
      <c r="M224" s="236" t="s">
        <v>1</v>
      </c>
      <c r="N224" s="237" t="s">
        <v>40</v>
      </c>
      <c r="O224" s="97"/>
      <c r="P224" s="238">
        <f>O224*H224</f>
        <v>0</v>
      </c>
      <c r="Q224" s="238">
        <v>0.00016000000000000001</v>
      </c>
      <c r="R224" s="238">
        <f>Q224*H224</f>
        <v>0.0080000000000000002</v>
      </c>
      <c r="S224" s="238">
        <v>0</v>
      </c>
      <c r="T224" s="239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240" t="s">
        <v>130</v>
      </c>
      <c r="AT224" s="240" t="s">
        <v>126</v>
      </c>
      <c r="AU224" s="240" t="s">
        <v>131</v>
      </c>
      <c r="AY224" s="17" t="s">
        <v>124</v>
      </c>
      <c r="BE224" s="241">
        <f>IF(N224="základná",J224,0)</f>
        <v>0</v>
      </c>
      <c r="BF224" s="241">
        <f>IF(N224="znížená",J224,0)</f>
        <v>0</v>
      </c>
      <c r="BG224" s="241">
        <f>IF(N224="zákl. prenesená",J224,0)</f>
        <v>0</v>
      </c>
      <c r="BH224" s="241">
        <f>IF(N224="zníž. prenesená",J224,0)</f>
        <v>0</v>
      </c>
      <c r="BI224" s="241">
        <f>IF(N224="nulová",J224,0)</f>
        <v>0</v>
      </c>
      <c r="BJ224" s="17" t="s">
        <v>131</v>
      </c>
      <c r="BK224" s="242">
        <f>ROUND(I224*H224,3)</f>
        <v>0</v>
      </c>
      <c r="BL224" s="17" t="s">
        <v>130</v>
      </c>
      <c r="BM224" s="240" t="s">
        <v>307</v>
      </c>
    </row>
    <row r="225" s="2" customFormat="1">
      <c r="A225" s="38"/>
      <c r="B225" s="39"/>
      <c r="C225" s="40"/>
      <c r="D225" s="243" t="s">
        <v>133</v>
      </c>
      <c r="E225" s="40"/>
      <c r="F225" s="244" t="s">
        <v>308</v>
      </c>
      <c r="G225" s="40"/>
      <c r="H225" s="40"/>
      <c r="I225" s="245"/>
      <c r="J225" s="40"/>
      <c r="K225" s="40"/>
      <c r="L225" s="44"/>
      <c r="M225" s="246"/>
      <c r="N225" s="247"/>
      <c r="O225" s="97"/>
      <c r="P225" s="97"/>
      <c r="Q225" s="97"/>
      <c r="R225" s="97"/>
      <c r="S225" s="97"/>
      <c r="T225" s="9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133</v>
      </c>
      <c r="AU225" s="17" t="s">
        <v>131</v>
      </c>
    </row>
    <row r="226" s="13" customFormat="1">
      <c r="A226" s="13"/>
      <c r="B226" s="248"/>
      <c r="C226" s="249"/>
      <c r="D226" s="243" t="s">
        <v>135</v>
      </c>
      <c r="E226" s="250" t="s">
        <v>1</v>
      </c>
      <c r="F226" s="251" t="s">
        <v>309</v>
      </c>
      <c r="G226" s="249"/>
      <c r="H226" s="252">
        <v>50</v>
      </c>
      <c r="I226" s="253"/>
      <c r="J226" s="249"/>
      <c r="K226" s="249"/>
      <c r="L226" s="254"/>
      <c r="M226" s="255"/>
      <c r="N226" s="256"/>
      <c r="O226" s="256"/>
      <c r="P226" s="256"/>
      <c r="Q226" s="256"/>
      <c r="R226" s="256"/>
      <c r="S226" s="256"/>
      <c r="T226" s="257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8" t="s">
        <v>135</v>
      </c>
      <c r="AU226" s="258" t="s">
        <v>131</v>
      </c>
      <c r="AV226" s="13" t="s">
        <v>131</v>
      </c>
      <c r="AW226" s="13" t="s">
        <v>30</v>
      </c>
      <c r="AX226" s="13" t="s">
        <v>82</v>
      </c>
      <c r="AY226" s="258" t="s">
        <v>124</v>
      </c>
    </row>
    <row r="227" s="2" customFormat="1" ht="16.5" customHeight="1">
      <c r="A227" s="38"/>
      <c r="B227" s="39"/>
      <c r="C227" s="270" t="s">
        <v>310</v>
      </c>
      <c r="D227" s="270" t="s">
        <v>228</v>
      </c>
      <c r="E227" s="271" t="s">
        <v>311</v>
      </c>
      <c r="F227" s="272" t="s">
        <v>312</v>
      </c>
      <c r="G227" s="273" t="s">
        <v>269</v>
      </c>
      <c r="H227" s="274">
        <v>50</v>
      </c>
      <c r="I227" s="275"/>
      <c r="J227" s="274">
        <f>ROUND(I227*H227,3)</f>
        <v>0</v>
      </c>
      <c r="K227" s="276"/>
      <c r="L227" s="277"/>
      <c r="M227" s="278" t="s">
        <v>1</v>
      </c>
      <c r="N227" s="279" t="s">
        <v>40</v>
      </c>
      <c r="O227" s="97"/>
      <c r="P227" s="238">
        <f>O227*H227</f>
        <v>0</v>
      </c>
      <c r="Q227" s="238">
        <v>0</v>
      </c>
      <c r="R227" s="238">
        <f>Q227*H227</f>
        <v>0</v>
      </c>
      <c r="S227" s="238">
        <v>0</v>
      </c>
      <c r="T227" s="239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40" t="s">
        <v>171</v>
      </c>
      <c r="AT227" s="240" t="s">
        <v>228</v>
      </c>
      <c r="AU227" s="240" t="s">
        <v>131</v>
      </c>
      <c r="AY227" s="17" t="s">
        <v>124</v>
      </c>
      <c r="BE227" s="241">
        <f>IF(N227="základná",J227,0)</f>
        <v>0</v>
      </c>
      <c r="BF227" s="241">
        <f>IF(N227="znížená",J227,0)</f>
        <v>0</v>
      </c>
      <c r="BG227" s="241">
        <f>IF(N227="zákl. prenesená",J227,0)</f>
        <v>0</v>
      </c>
      <c r="BH227" s="241">
        <f>IF(N227="zníž. prenesená",J227,0)</f>
        <v>0</v>
      </c>
      <c r="BI227" s="241">
        <f>IF(N227="nulová",J227,0)</f>
        <v>0</v>
      </c>
      <c r="BJ227" s="17" t="s">
        <v>131</v>
      </c>
      <c r="BK227" s="242">
        <f>ROUND(I227*H227,3)</f>
        <v>0</v>
      </c>
      <c r="BL227" s="17" t="s">
        <v>130</v>
      </c>
      <c r="BM227" s="240" t="s">
        <v>313</v>
      </c>
    </row>
    <row r="228" s="2" customFormat="1">
      <c r="A228" s="38"/>
      <c r="B228" s="39"/>
      <c r="C228" s="40"/>
      <c r="D228" s="243" t="s">
        <v>133</v>
      </c>
      <c r="E228" s="40"/>
      <c r="F228" s="244" t="s">
        <v>314</v>
      </c>
      <c r="G228" s="40"/>
      <c r="H228" s="40"/>
      <c r="I228" s="245"/>
      <c r="J228" s="40"/>
      <c r="K228" s="40"/>
      <c r="L228" s="44"/>
      <c r="M228" s="246"/>
      <c r="N228" s="247"/>
      <c r="O228" s="97"/>
      <c r="P228" s="97"/>
      <c r="Q228" s="97"/>
      <c r="R228" s="97"/>
      <c r="S228" s="97"/>
      <c r="T228" s="9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133</v>
      </c>
      <c r="AU228" s="17" t="s">
        <v>131</v>
      </c>
    </row>
    <row r="229" s="2" customFormat="1" ht="24.15" customHeight="1">
      <c r="A229" s="38"/>
      <c r="B229" s="39"/>
      <c r="C229" s="229" t="s">
        <v>315</v>
      </c>
      <c r="D229" s="229" t="s">
        <v>126</v>
      </c>
      <c r="E229" s="230" t="s">
        <v>316</v>
      </c>
      <c r="F229" s="231" t="s">
        <v>317</v>
      </c>
      <c r="G229" s="232" t="s">
        <v>269</v>
      </c>
      <c r="H229" s="233">
        <v>83</v>
      </c>
      <c r="I229" s="234"/>
      <c r="J229" s="233">
        <f>ROUND(I229*H229,3)</f>
        <v>0</v>
      </c>
      <c r="K229" s="235"/>
      <c r="L229" s="44"/>
      <c r="M229" s="236" t="s">
        <v>1</v>
      </c>
      <c r="N229" s="237" t="s">
        <v>40</v>
      </c>
      <c r="O229" s="97"/>
      <c r="P229" s="238">
        <f>O229*H229</f>
        <v>0</v>
      </c>
      <c r="Q229" s="238">
        <v>0.00088999999999999995</v>
      </c>
      <c r="R229" s="238">
        <f>Q229*H229</f>
        <v>0.073869999999999991</v>
      </c>
      <c r="S229" s="238">
        <v>0</v>
      </c>
      <c r="T229" s="239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40" t="s">
        <v>130</v>
      </c>
      <c r="AT229" s="240" t="s">
        <v>126</v>
      </c>
      <c r="AU229" s="240" t="s">
        <v>131</v>
      </c>
      <c r="AY229" s="17" t="s">
        <v>124</v>
      </c>
      <c r="BE229" s="241">
        <f>IF(N229="základná",J229,0)</f>
        <v>0</v>
      </c>
      <c r="BF229" s="241">
        <f>IF(N229="znížená",J229,0)</f>
        <v>0</v>
      </c>
      <c r="BG229" s="241">
        <f>IF(N229="zákl. prenesená",J229,0)</f>
        <v>0</v>
      </c>
      <c r="BH229" s="241">
        <f>IF(N229="zníž. prenesená",J229,0)</f>
        <v>0</v>
      </c>
      <c r="BI229" s="241">
        <f>IF(N229="nulová",J229,0)</f>
        <v>0</v>
      </c>
      <c r="BJ229" s="17" t="s">
        <v>131</v>
      </c>
      <c r="BK229" s="242">
        <f>ROUND(I229*H229,3)</f>
        <v>0</v>
      </c>
      <c r="BL229" s="17" t="s">
        <v>130</v>
      </c>
      <c r="BM229" s="240" t="s">
        <v>318</v>
      </c>
    </row>
    <row r="230" s="2" customFormat="1">
      <c r="A230" s="38"/>
      <c r="B230" s="39"/>
      <c r="C230" s="40"/>
      <c r="D230" s="243" t="s">
        <v>133</v>
      </c>
      <c r="E230" s="40"/>
      <c r="F230" s="244" t="s">
        <v>317</v>
      </c>
      <c r="G230" s="40"/>
      <c r="H230" s="40"/>
      <c r="I230" s="245"/>
      <c r="J230" s="40"/>
      <c r="K230" s="40"/>
      <c r="L230" s="44"/>
      <c r="M230" s="246"/>
      <c r="N230" s="247"/>
      <c r="O230" s="97"/>
      <c r="P230" s="97"/>
      <c r="Q230" s="97"/>
      <c r="R230" s="97"/>
      <c r="S230" s="97"/>
      <c r="T230" s="9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133</v>
      </c>
      <c r="AU230" s="17" t="s">
        <v>131</v>
      </c>
    </row>
    <row r="231" s="2" customFormat="1" ht="24.15" customHeight="1">
      <c r="A231" s="38"/>
      <c r="B231" s="39"/>
      <c r="C231" s="229" t="s">
        <v>319</v>
      </c>
      <c r="D231" s="229" t="s">
        <v>126</v>
      </c>
      <c r="E231" s="230" t="s">
        <v>320</v>
      </c>
      <c r="F231" s="231" t="s">
        <v>321</v>
      </c>
      <c r="G231" s="232" t="s">
        <v>161</v>
      </c>
      <c r="H231" s="233">
        <v>11.9</v>
      </c>
      <c r="I231" s="234"/>
      <c r="J231" s="233">
        <f>ROUND(I231*H231,3)</f>
        <v>0</v>
      </c>
      <c r="K231" s="235"/>
      <c r="L231" s="44"/>
      <c r="M231" s="236" t="s">
        <v>1</v>
      </c>
      <c r="N231" s="237" t="s">
        <v>40</v>
      </c>
      <c r="O231" s="97"/>
      <c r="P231" s="238">
        <f>O231*H231</f>
        <v>0</v>
      </c>
      <c r="Q231" s="238">
        <v>2.3855499999999998</v>
      </c>
      <c r="R231" s="238">
        <f>Q231*H231</f>
        <v>28.388044999999998</v>
      </c>
      <c r="S231" s="238">
        <v>0</v>
      </c>
      <c r="T231" s="239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40" t="s">
        <v>130</v>
      </c>
      <c r="AT231" s="240" t="s">
        <v>126</v>
      </c>
      <c r="AU231" s="240" t="s">
        <v>131</v>
      </c>
      <c r="AY231" s="17" t="s">
        <v>124</v>
      </c>
      <c r="BE231" s="241">
        <f>IF(N231="základná",J231,0)</f>
        <v>0</v>
      </c>
      <c r="BF231" s="241">
        <f>IF(N231="znížená",J231,0)</f>
        <v>0</v>
      </c>
      <c r="BG231" s="241">
        <f>IF(N231="zákl. prenesená",J231,0)</f>
        <v>0</v>
      </c>
      <c r="BH231" s="241">
        <f>IF(N231="zníž. prenesená",J231,0)</f>
        <v>0</v>
      </c>
      <c r="BI231" s="241">
        <f>IF(N231="nulová",J231,0)</f>
        <v>0</v>
      </c>
      <c r="BJ231" s="17" t="s">
        <v>131</v>
      </c>
      <c r="BK231" s="242">
        <f>ROUND(I231*H231,3)</f>
        <v>0</v>
      </c>
      <c r="BL231" s="17" t="s">
        <v>130</v>
      </c>
      <c r="BM231" s="240" t="s">
        <v>322</v>
      </c>
    </row>
    <row r="232" s="2" customFormat="1">
      <c r="A232" s="38"/>
      <c r="B232" s="39"/>
      <c r="C232" s="40"/>
      <c r="D232" s="243" t="s">
        <v>133</v>
      </c>
      <c r="E232" s="40"/>
      <c r="F232" s="244" t="s">
        <v>323</v>
      </c>
      <c r="G232" s="40"/>
      <c r="H232" s="40"/>
      <c r="I232" s="245"/>
      <c r="J232" s="40"/>
      <c r="K232" s="40"/>
      <c r="L232" s="44"/>
      <c r="M232" s="246"/>
      <c r="N232" s="247"/>
      <c r="O232" s="97"/>
      <c r="P232" s="97"/>
      <c r="Q232" s="97"/>
      <c r="R232" s="97"/>
      <c r="S232" s="97"/>
      <c r="T232" s="9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133</v>
      </c>
      <c r="AU232" s="17" t="s">
        <v>131</v>
      </c>
    </row>
    <row r="233" s="2" customFormat="1" ht="21.75" customHeight="1">
      <c r="A233" s="38"/>
      <c r="B233" s="39"/>
      <c r="C233" s="229" t="s">
        <v>324</v>
      </c>
      <c r="D233" s="229" t="s">
        <v>126</v>
      </c>
      <c r="E233" s="230" t="s">
        <v>325</v>
      </c>
      <c r="F233" s="231" t="s">
        <v>326</v>
      </c>
      <c r="G233" s="232" t="s">
        <v>129</v>
      </c>
      <c r="H233" s="233">
        <v>11.6</v>
      </c>
      <c r="I233" s="234"/>
      <c r="J233" s="233">
        <f>ROUND(I233*H233,3)</f>
        <v>0</v>
      </c>
      <c r="K233" s="235"/>
      <c r="L233" s="44"/>
      <c r="M233" s="236" t="s">
        <v>1</v>
      </c>
      <c r="N233" s="237" t="s">
        <v>40</v>
      </c>
      <c r="O233" s="97"/>
      <c r="P233" s="238">
        <f>O233*H233</f>
        <v>0</v>
      </c>
      <c r="Q233" s="238">
        <v>0.038350000000000002</v>
      </c>
      <c r="R233" s="238">
        <f>Q233*H233</f>
        <v>0.44486000000000003</v>
      </c>
      <c r="S233" s="238">
        <v>0</v>
      </c>
      <c r="T233" s="239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40" t="s">
        <v>130</v>
      </c>
      <c r="AT233" s="240" t="s">
        <v>126</v>
      </c>
      <c r="AU233" s="240" t="s">
        <v>131</v>
      </c>
      <c r="AY233" s="17" t="s">
        <v>124</v>
      </c>
      <c r="BE233" s="241">
        <f>IF(N233="základná",J233,0)</f>
        <v>0</v>
      </c>
      <c r="BF233" s="241">
        <f>IF(N233="znížená",J233,0)</f>
        <v>0</v>
      </c>
      <c r="BG233" s="241">
        <f>IF(N233="zákl. prenesená",J233,0)</f>
        <v>0</v>
      </c>
      <c r="BH233" s="241">
        <f>IF(N233="zníž. prenesená",J233,0)</f>
        <v>0</v>
      </c>
      <c r="BI233" s="241">
        <f>IF(N233="nulová",J233,0)</f>
        <v>0</v>
      </c>
      <c r="BJ233" s="17" t="s">
        <v>131</v>
      </c>
      <c r="BK233" s="242">
        <f>ROUND(I233*H233,3)</f>
        <v>0</v>
      </c>
      <c r="BL233" s="17" t="s">
        <v>130</v>
      </c>
      <c r="BM233" s="240" t="s">
        <v>327</v>
      </c>
    </row>
    <row r="234" s="2" customFormat="1">
      <c r="A234" s="38"/>
      <c r="B234" s="39"/>
      <c r="C234" s="40"/>
      <c r="D234" s="243" t="s">
        <v>133</v>
      </c>
      <c r="E234" s="40"/>
      <c r="F234" s="244" t="s">
        <v>328</v>
      </c>
      <c r="G234" s="40"/>
      <c r="H234" s="40"/>
      <c r="I234" s="245"/>
      <c r="J234" s="40"/>
      <c r="K234" s="40"/>
      <c r="L234" s="44"/>
      <c r="M234" s="246"/>
      <c r="N234" s="247"/>
      <c r="O234" s="97"/>
      <c r="P234" s="97"/>
      <c r="Q234" s="97"/>
      <c r="R234" s="97"/>
      <c r="S234" s="97"/>
      <c r="T234" s="9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133</v>
      </c>
      <c r="AU234" s="17" t="s">
        <v>131</v>
      </c>
    </row>
    <row r="235" s="2" customFormat="1" ht="21.75" customHeight="1">
      <c r="A235" s="38"/>
      <c r="B235" s="39"/>
      <c r="C235" s="229" t="s">
        <v>329</v>
      </c>
      <c r="D235" s="229" t="s">
        <v>126</v>
      </c>
      <c r="E235" s="230" t="s">
        <v>330</v>
      </c>
      <c r="F235" s="231" t="s">
        <v>331</v>
      </c>
      <c r="G235" s="232" t="s">
        <v>129</v>
      </c>
      <c r="H235" s="233">
        <v>11.6</v>
      </c>
      <c r="I235" s="234"/>
      <c r="J235" s="233">
        <f>ROUND(I235*H235,3)</f>
        <v>0</v>
      </c>
      <c r="K235" s="235"/>
      <c r="L235" s="44"/>
      <c r="M235" s="236" t="s">
        <v>1</v>
      </c>
      <c r="N235" s="237" t="s">
        <v>40</v>
      </c>
      <c r="O235" s="97"/>
      <c r="P235" s="238">
        <f>O235*H235</f>
        <v>0</v>
      </c>
      <c r="Q235" s="238">
        <v>1.0000000000000001E-05</v>
      </c>
      <c r="R235" s="238">
        <f>Q235*H235</f>
        <v>0.000116</v>
      </c>
      <c r="S235" s="238">
        <v>0</v>
      </c>
      <c r="T235" s="239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40" t="s">
        <v>130</v>
      </c>
      <c r="AT235" s="240" t="s">
        <v>126</v>
      </c>
      <c r="AU235" s="240" t="s">
        <v>131</v>
      </c>
      <c r="AY235" s="17" t="s">
        <v>124</v>
      </c>
      <c r="BE235" s="241">
        <f>IF(N235="základná",J235,0)</f>
        <v>0</v>
      </c>
      <c r="BF235" s="241">
        <f>IF(N235="znížená",J235,0)</f>
        <v>0</v>
      </c>
      <c r="BG235" s="241">
        <f>IF(N235="zákl. prenesená",J235,0)</f>
        <v>0</v>
      </c>
      <c r="BH235" s="241">
        <f>IF(N235="zníž. prenesená",J235,0)</f>
        <v>0</v>
      </c>
      <c r="BI235" s="241">
        <f>IF(N235="nulová",J235,0)</f>
        <v>0</v>
      </c>
      <c r="BJ235" s="17" t="s">
        <v>131</v>
      </c>
      <c r="BK235" s="242">
        <f>ROUND(I235*H235,3)</f>
        <v>0</v>
      </c>
      <c r="BL235" s="17" t="s">
        <v>130</v>
      </c>
      <c r="BM235" s="240" t="s">
        <v>332</v>
      </c>
    </row>
    <row r="236" s="2" customFormat="1">
      <c r="A236" s="38"/>
      <c r="B236" s="39"/>
      <c r="C236" s="40"/>
      <c r="D236" s="243" t="s">
        <v>133</v>
      </c>
      <c r="E236" s="40"/>
      <c r="F236" s="244" t="s">
        <v>333</v>
      </c>
      <c r="G236" s="40"/>
      <c r="H236" s="40"/>
      <c r="I236" s="245"/>
      <c r="J236" s="40"/>
      <c r="K236" s="40"/>
      <c r="L236" s="44"/>
      <c r="M236" s="246"/>
      <c r="N236" s="247"/>
      <c r="O236" s="97"/>
      <c r="P236" s="97"/>
      <c r="Q236" s="97"/>
      <c r="R236" s="97"/>
      <c r="S236" s="97"/>
      <c r="T236" s="9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133</v>
      </c>
      <c r="AU236" s="17" t="s">
        <v>131</v>
      </c>
    </row>
    <row r="237" s="2" customFormat="1" ht="24.15" customHeight="1">
      <c r="A237" s="38"/>
      <c r="B237" s="39"/>
      <c r="C237" s="229" t="s">
        <v>334</v>
      </c>
      <c r="D237" s="229" t="s">
        <v>126</v>
      </c>
      <c r="E237" s="230" t="s">
        <v>335</v>
      </c>
      <c r="F237" s="231" t="s">
        <v>336</v>
      </c>
      <c r="G237" s="232" t="s">
        <v>212</v>
      </c>
      <c r="H237" s="233">
        <v>2</v>
      </c>
      <c r="I237" s="234"/>
      <c r="J237" s="233">
        <f>ROUND(I237*H237,3)</f>
        <v>0</v>
      </c>
      <c r="K237" s="235"/>
      <c r="L237" s="44"/>
      <c r="M237" s="236" t="s">
        <v>1</v>
      </c>
      <c r="N237" s="237" t="s">
        <v>40</v>
      </c>
      <c r="O237" s="97"/>
      <c r="P237" s="238">
        <f>O237*H237</f>
        <v>0</v>
      </c>
      <c r="Q237" s="238">
        <v>1.03704</v>
      </c>
      <c r="R237" s="238">
        <f>Q237*H237</f>
        <v>2.0740799999999999</v>
      </c>
      <c r="S237" s="238">
        <v>0</v>
      </c>
      <c r="T237" s="239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40" t="s">
        <v>130</v>
      </c>
      <c r="AT237" s="240" t="s">
        <v>126</v>
      </c>
      <c r="AU237" s="240" t="s">
        <v>131</v>
      </c>
      <c r="AY237" s="17" t="s">
        <v>124</v>
      </c>
      <c r="BE237" s="241">
        <f>IF(N237="základná",J237,0)</f>
        <v>0</v>
      </c>
      <c r="BF237" s="241">
        <f>IF(N237="znížená",J237,0)</f>
        <v>0</v>
      </c>
      <c r="BG237" s="241">
        <f>IF(N237="zákl. prenesená",J237,0)</f>
        <v>0</v>
      </c>
      <c r="BH237" s="241">
        <f>IF(N237="zníž. prenesená",J237,0)</f>
        <v>0</v>
      </c>
      <c r="BI237" s="241">
        <f>IF(N237="nulová",J237,0)</f>
        <v>0</v>
      </c>
      <c r="BJ237" s="17" t="s">
        <v>131</v>
      </c>
      <c r="BK237" s="242">
        <f>ROUND(I237*H237,3)</f>
        <v>0</v>
      </c>
      <c r="BL237" s="17" t="s">
        <v>130</v>
      </c>
      <c r="BM237" s="240" t="s">
        <v>337</v>
      </c>
    </row>
    <row r="238" s="2" customFormat="1">
      <c r="A238" s="38"/>
      <c r="B238" s="39"/>
      <c r="C238" s="40"/>
      <c r="D238" s="243" t="s">
        <v>133</v>
      </c>
      <c r="E238" s="40"/>
      <c r="F238" s="244" t="s">
        <v>338</v>
      </c>
      <c r="G238" s="40"/>
      <c r="H238" s="40"/>
      <c r="I238" s="245"/>
      <c r="J238" s="40"/>
      <c r="K238" s="40"/>
      <c r="L238" s="44"/>
      <c r="M238" s="246"/>
      <c r="N238" s="247"/>
      <c r="O238" s="97"/>
      <c r="P238" s="97"/>
      <c r="Q238" s="97"/>
      <c r="R238" s="97"/>
      <c r="S238" s="97"/>
      <c r="T238" s="9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133</v>
      </c>
      <c r="AU238" s="17" t="s">
        <v>131</v>
      </c>
    </row>
    <row r="239" s="2" customFormat="1" ht="16.5" customHeight="1">
      <c r="A239" s="38"/>
      <c r="B239" s="39"/>
      <c r="C239" s="229" t="s">
        <v>339</v>
      </c>
      <c r="D239" s="229" t="s">
        <v>126</v>
      </c>
      <c r="E239" s="230" t="s">
        <v>340</v>
      </c>
      <c r="F239" s="231" t="s">
        <v>341</v>
      </c>
      <c r="G239" s="232" t="s">
        <v>161</v>
      </c>
      <c r="H239" s="233">
        <v>26.800000000000001</v>
      </c>
      <c r="I239" s="234"/>
      <c r="J239" s="233">
        <f>ROUND(I239*H239,3)</f>
        <v>0</v>
      </c>
      <c r="K239" s="235"/>
      <c r="L239" s="44"/>
      <c r="M239" s="236" t="s">
        <v>1</v>
      </c>
      <c r="N239" s="237" t="s">
        <v>40</v>
      </c>
      <c r="O239" s="97"/>
      <c r="P239" s="238">
        <f>O239*H239</f>
        <v>0</v>
      </c>
      <c r="Q239" s="238">
        <v>2.2012100000000001</v>
      </c>
      <c r="R239" s="238">
        <f>Q239*H239</f>
        <v>58.992428000000004</v>
      </c>
      <c r="S239" s="238">
        <v>0</v>
      </c>
      <c r="T239" s="239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240" t="s">
        <v>130</v>
      </c>
      <c r="AT239" s="240" t="s">
        <v>126</v>
      </c>
      <c r="AU239" s="240" t="s">
        <v>131</v>
      </c>
      <c r="AY239" s="17" t="s">
        <v>124</v>
      </c>
      <c r="BE239" s="241">
        <f>IF(N239="základná",J239,0)</f>
        <v>0</v>
      </c>
      <c r="BF239" s="241">
        <f>IF(N239="znížená",J239,0)</f>
        <v>0</v>
      </c>
      <c r="BG239" s="241">
        <f>IF(N239="zákl. prenesená",J239,0)</f>
        <v>0</v>
      </c>
      <c r="BH239" s="241">
        <f>IF(N239="zníž. prenesená",J239,0)</f>
        <v>0</v>
      </c>
      <c r="BI239" s="241">
        <f>IF(N239="nulová",J239,0)</f>
        <v>0</v>
      </c>
      <c r="BJ239" s="17" t="s">
        <v>131</v>
      </c>
      <c r="BK239" s="242">
        <f>ROUND(I239*H239,3)</f>
        <v>0</v>
      </c>
      <c r="BL239" s="17" t="s">
        <v>130</v>
      </c>
      <c r="BM239" s="240" t="s">
        <v>342</v>
      </c>
    </row>
    <row r="240" s="2" customFormat="1">
      <c r="A240" s="38"/>
      <c r="B240" s="39"/>
      <c r="C240" s="40"/>
      <c r="D240" s="243" t="s">
        <v>133</v>
      </c>
      <c r="E240" s="40"/>
      <c r="F240" s="244" t="s">
        <v>341</v>
      </c>
      <c r="G240" s="40"/>
      <c r="H240" s="40"/>
      <c r="I240" s="245"/>
      <c r="J240" s="40"/>
      <c r="K240" s="40"/>
      <c r="L240" s="44"/>
      <c r="M240" s="246"/>
      <c r="N240" s="247"/>
      <c r="O240" s="97"/>
      <c r="P240" s="97"/>
      <c r="Q240" s="97"/>
      <c r="R240" s="97"/>
      <c r="S240" s="97"/>
      <c r="T240" s="9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7" t="s">
        <v>133</v>
      </c>
      <c r="AU240" s="17" t="s">
        <v>131</v>
      </c>
    </row>
    <row r="241" s="13" customFormat="1">
      <c r="A241" s="13"/>
      <c r="B241" s="248"/>
      <c r="C241" s="249"/>
      <c r="D241" s="243" t="s">
        <v>135</v>
      </c>
      <c r="E241" s="250" t="s">
        <v>1</v>
      </c>
      <c r="F241" s="251" t="s">
        <v>343</v>
      </c>
      <c r="G241" s="249"/>
      <c r="H241" s="252">
        <v>12.199999999999999</v>
      </c>
      <c r="I241" s="253"/>
      <c r="J241" s="249"/>
      <c r="K241" s="249"/>
      <c r="L241" s="254"/>
      <c r="M241" s="255"/>
      <c r="N241" s="256"/>
      <c r="O241" s="256"/>
      <c r="P241" s="256"/>
      <c r="Q241" s="256"/>
      <c r="R241" s="256"/>
      <c r="S241" s="256"/>
      <c r="T241" s="25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8" t="s">
        <v>135</v>
      </c>
      <c r="AU241" s="258" t="s">
        <v>131</v>
      </c>
      <c r="AV241" s="13" t="s">
        <v>131</v>
      </c>
      <c r="AW241" s="13" t="s">
        <v>30</v>
      </c>
      <c r="AX241" s="13" t="s">
        <v>74</v>
      </c>
      <c r="AY241" s="258" t="s">
        <v>124</v>
      </c>
    </row>
    <row r="242" s="13" customFormat="1">
      <c r="A242" s="13"/>
      <c r="B242" s="248"/>
      <c r="C242" s="249"/>
      <c r="D242" s="243" t="s">
        <v>135</v>
      </c>
      <c r="E242" s="250" t="s">
        <v>1</v>
      </c>
      <c r="F242" s="251" t="s">
        <v>344</v>
      </c>
      <c r="G242" s="249"/>
      <c r="H242" s="252">
        <v>14.6</v>
      </c>
      <c r="I242" s="253"/>
      <c r="J242" s="249"/>
      <c r="K242" s="249"/>
      <c r="L242" s="254"/>
      <c r="M242" s="255"/>
      <c r="N242" s="256"/>
      <c r="O242" s="256"/>
      <c r="P242" s="256"/>
      <c r="Q242" s="256"/>
      <c r="R242" s="256"/>
      <c r="S242" s="256"/>
      <c r="T242" s="257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8" t="s">
        <v>135</v>
      </c>
      <c r="AU242" s="258" t="s">
        <v>131</v>
      </c>
      <c r="AV242" s="13" t="s">
        <v>131</v>
      </c>
      <c r="AW242" s="13" t="s">
        <v>30</v>
      </c>
      <c r="AX242" s="13" t="s">
        <v>74</v>
      </c>
      <c r="AY242" s="258" t="s">
        <v>124</v>
      </c>
    </row>
    <row r="243" s="14" customFormat="1">
      <c r="A243" s="14"/>
      <c r="B243" s="259"/>
      <c r="C243" s="260"/>
      <c r="D243" s="243" t="s">
        <v>135</v>
      </c>
      <c r="E243" s="261" t="s">
        <v>1</v>
      </c>
      <c r="F243" s="262" t="s">
        <v>177</v>
      </c>
      <c r="G243" s="260"/>
      <c r="H243" s="263">
        <v>26.800000000000001</v>
      </c>
      <c r="I243" s="264"/>
      <c r="J243" s="260"/>
      <c r="K243" s="260"/>
      <c r="L243" s="265"/>
      <c r="M243" s="266"/>
      <c r="N243" s="267"/>
      <c r="O243" s="267"/>
      <c r="P243" s="267"/>
      <c r="Q243" s="267"/>
      <c r="R243" s="267"/>
      <c r="S243" s="267"/>
      <c r="T243" s="268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9" t="s">
        <v>135</v>
      </c>
      <c r="AU243" s="269" t="s">
        <v>131</v>
      </c>
      <c r="AV243" s="14" t="s">
        <v>130</v>
      </c>
      <c r="AW243" s="14" t="s">
        <v>30</v>
      </c>
      <c r="AX243" s="14" t="s">
        <v>82</v>
      </c>
      <c r="AY243" s="269" t="s">
        <v>124</v>
      </c>
    </row>
    <row r="244" s="2" customFormat="1" ht="24.15" customHeight="1">
      <c r="A244" s="38"/>
      <c r="B244" s="39"/>
      <c r="C244" s="229" t="s">
        <v>345</v>
      </c>
      <c r="D244" s="229" t="s">
        <v>126</v>
      </c>
      <c r="E244" s="230" t="s">
        <v>346</v>
      </c>
      <c r="F244" s="231" t="s">
        <v>347</v>
      </c>
      <c r="G244" s="232" t="s">
        <v>161</v>
      </c>
      <c r="H244" s="233">
        <v>59.241999999999997</v>
      </c>
      <c r="I244" s="234"/>
      <c r="J244" s="233">
        <f>ROUND(I244*H244,3)</f>
        <v>0</v>
      </c>
      <c r="K244" s="235"/>
      <c r="L244" s="44"/>
      <c r="M244" s="236" t="s">
        <v>1</v>
      </c>
      <c r="N244" s="237" t="s">
        <v>40</v>
      </c>
      <c r="O244" s="97"/>
      <c r="P244" s="238">
        <f>O244*H244</f>
        <v>0</v>
      </c>
      <c r="Q244" s="238">
        <v>2.3225600000000002</v>
      </c>
      <c r="R244" s="238">
        <f>Q244*H244</f>
        <v>137.59309952000001</v>
      </c>
      <c r="S244" s="238">
        <v>0</v>
      </c>
      <c r="T244" s="239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40" t="s">
        <v>130</v>
      </c>
      <c r="AT244" s="240" t="s">
        <v>126</v>
      </c>
      <c r="AU244" s="240" t="s">
        <v>131</v>
      </c>
      <c r="AY244" s="17" t="s">
        <v>124</v>
      </c>
      <c r="BE244" s="241">
        <f>IF(N244="základná",J244,0)</f>
        <v>0</v>
      </c>
      <c r="BF244" s="241">
        <f>IF(N244="znížená",J244,0)</f>
        <v>0</v>
      </c>
      <c r="BG244" s="241">
        <f>IF(N244="zákl. prenesená",J244,0)</f>
        <v>0</v>
      </c>
      <c r="BH244" s="241">
        <f>IF(N244="zníž. prenesená",J244,0)</f>
        <v>0</v>
      </c>
      <c r="BI244" s="241">
        <f>IF(N244="nulová",J244,0)</f>
        <v>0</v>
      </c>
      <c r="BJ244" s="17" t="s">
        <v>131</v>
      </c>
      <c r="BK244" s="242">
        <f>ROUND(I244*H244,3)</f>
        <v>0</v>
      </c>
      <c r="BL244" s="17" t="s">
        <v>130</v>
      </c>
      <c r="BM244" s="240" t="s">
        <v>348</v>
      </c>
    </row>
    <row r="245" s="2" customFormat="1">
      <c r="A245" s="38"/>
      <c r="B245" s="39"/>
      <c r="C245" s="40"/>
      <c r="D245" s="243" t="s">
        <v>133</v>
      </c>
      <c r="E245" s="40"/>
      <c r="F245" s="244" t="s">
        <v>347</v>
      </c>
      <c r="G245" s="40"/>
      <c r="H245" s="40"/>
      <c r="I245" s="245"/>
      <c r="J245" s="40"/>
      <c r="K245" s="40"/>
      <c r="L245" s="44"/>
      <c r="M245" s="246"/>
      <c r="N245" s="247"/>
      <c r="O245" s="97"/>
      <c r="P245" s="97"/>
      <c r="Q245" s="97"/>
      <c r="R245" s="97"/>
      <c r="S245" s="97"/>
      <c r="T245" s="9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133</v>
      </c>
      <c r="AU245" s="17" t="s">
        <v>131</v>
      </c>
    </row>
    <row r="246" s="13" customFormat="1">
      <c r="A246" s="13"/>
      <c r="B246" s="248"/>
      <c r="C246" s="249"/>
      <c r="D246" s="243" t="s">
        <v>135</v>
      </c>
      <c r="E246" s="250" t="s">
        <v>1</v>
      </c>
      <c r="F246" s="251" t="s">
        <v>349</v>
      </c>
      <c r="G246" s="249"/>
      <c r="H246" s="252">
        <v>50.399999999999999</v>
      </c>
      <c r="I246" s="253"/>
      <c r="J246" s="249"/>
      <c r="K246" s="249"/>
      <c r="L246" s="254"/>
      <c r="M246" s="255"/>
      <c r="N246" s="256"/>
      <c r="O246" s="256"/>
      <c r="P246" s="256"/>
      <c r="Q246" s="256"/>
      <c r="R246" s="256"/>
      <c r="S246" s="256"/>
      <c r="T246" s="257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8" t="s">
        <v>135</v>
      </c>
      <c r="AU246" s="258" t="s">
        <v>131</v>
      </c>
      <c r="AV246" s="13" t="s">
        <v>131</v>
      </c>
      <c r="AW246" s="13" t="s">
        <v>30</v>
      </c>
      <c r="AX246" s="13" t="s">
        <v>74</v>
      </c>
      <c r="AY246" s="258" t="s">
        <v>124</v>
      </c>
    </row>
    <row r="247" s="13" customFormat="1">
      <c r="A247" s="13"/>
      <c r="B247" s="248"/>
      <c r="C247" s="249"/>
      <c r="D247" s="243" t="s">
        <v>135</v>
      </c>
      <c r="E247" s="250" t="s">
        <v>1</v>
      </c>
      <c r="F247" s="251" t="s">
        <v>350</v>
      </c>
      <c r="G247" s="249"/>
      <c r="H247" s="252">
        <v>8.8420000000000005</v>
      </c>
      <c r="I247" s="253"/>
      <c r="J247" s="249"/>
      <c r="K247" s="249"/>
      <c r="L247" s="254"/>
      <c r="M247" s="255"/>
      <c r="N247" s="256"/>
      <c r="O247" s="256"/>
      <c r="P247" s="256"/>
      <c r="Q247" s="256"/>
      <c r="R247" s="256"/>
      <c r="S247" s="256"/>
      <c r="T247" s="25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8" t="s">
        <v>135</v>
      </c>
      <c r="AU247" s="258" t="s">
        <v>131</v>
      </c>
      <c r="AV247" s="13" t="s">
        <v>131</v>
      </c>
      <c r="AW247" s="13" t="s">
        <v>30</v>
      </c>
      <c r="AX247" s="13" t="s">
        <v>74</v>
      </c>
      <c r="AY247" s="258" t="s">
        <v>124</v>
      </c>
    </row>
    <row r="248" s="14" customFormat="1">
      <c r="A248" s="14"/>
      <c r="B248" s="259"/>
      <c r="C248" s="260"/>
      <c r="D248" s="243" t="s">
        <v>135</v>
      </c>
      <c r="E248" s="261" t="s">
        <v>1</v>
      </c>
      <c r="F248" s="262" t="s">
        <v>177</v>
      </c>
      <c r="G248" s="260"/>
      <c r="H248" s="263">
        <v>59.241999999999997</v>
      </c>
      <c r="I248" s="264"/>
      <c r="J248" s="260"/>
      <c r="K248" s="260"/>
      <c r="L248" s="265"/>
      <c r="M248" s="266"/>
      <c r="N248" s="267"/>
      <c r="O248" s="267"/>
      <c r="P248" s="267"/>
      <c r="Q248" s="267"/>
      <c r="R248" s="267"/>
      <c r="S248" s="267"/>
      <c r="T248" s="268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9" t="s">
        <v>135</v>
      </c>
      <c r="AU248" s="269" t="s">
        <v>131</v>
      </c>
      <c r="AV248" s="14" t="s">
        <v>130</v>
      </c>
      <c r="AW248" s="14" t="s">
        <v>30</v>
      </c>
      <c r="AX248" s="14" t="s">
        <v>82</v>
      </c>
      <c r="AY248" s="269" t="s">
        <v>124</v>
      </c>
    </row>
    <row r="249" s="2" customFormat="1" ht="24.15" customHeight="1">
      <c r="A249" s="38"/>
      <c r="B249" s="39"/>
      <c r="C249" s="229" t="s">
        <v>351</v>
      </c>
      <c r="D249" s="229" t="s">
        <v>126</v>
      </c>
      <c r="E249" s="230" t="s">
        <v>352</v>
      </c>
      <c r="F249" s="231" t="s">
        <v>353</v>
      </c>
      <c r="G249" s="232" t="s">
        <v>161</v>
      </c>
      <c r="H249" s="233">
        <v>91.400000000000006</v>
      </c>
      <c r="I249" s="234"/>
      <c r="J249" s="233">
        <f>ROUND(I249*H249,3)</f>
        <v>0</v>
      </c>
      <c r="K249" s="235"/>
      <c r="L249" s="44"/>
      <c r="M249" s="236" t="s">
        <v>1</v>
      </c>
      <c r="N249" s="237" t="s">
        <v>40</v>
      </c>
      <c r="O249" s="97"/>
      <c r="P249" s="238">
        <f>O249*H249</f>
        <v>0</v>
      </c>
      <c r="Q249" s="238">
        <v>2.3225600000000002</v>
      </c>
      <c r="R249" s="238">
        <f>Q249*H249</f>
        <v>212.28198400000002</v>
      </c>
      <c r="S249" s="238">
        <v>0</v>
      </c>
      <c r="T249" s="239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40" t="s">
        <v>130</v>
      </c>
      <c r="AT249" s="240" t="s">
        <v>126</v>
      </c>
      <c r="AU249" s="240" t="s">
        <v>131</v>
      </c>
      <c r="AY249" s="17" t="s">
        <v>124</v>
      </c>
      <c r="BE249" s="241">
        <f>IF(N249="základná",J249,0)</f>
        <v>0</v>
      </c>
      <c r="BF249" s="241">
        <f>IF(N249="znížená",J249,0)</f>
        <v>0</v>
      </c>
      <c r="BG249" s="241">
        <f>IF(N249="zákl. prenesená",J249,0)</f>
        <v>0</v>
      </c>
      <c r="BH249" s="241">
        <f>IF(N249="zníž. prenesená",J249,0)</f>
        <v>0</v>
      </c>
      <c r="BI249" s="241">
        <f>IF(N249="nulová",J249,0)</f>
        <v>0</v>
      </c>
      <c r="BJ249" s="17" t="s">
        <v>131</v>
      </c>
      <c r="BK249" s="242">
        <f>ROUND(I249*H249,3)</f>
        <v>0</v>
      </c>
      <c r="BL249" s="17" t="s">
        <v>130</v>
      </c>
      <c r="BM249" s="240" t="s">
        <v>354</v>
      </c>
    </row>
    <row r="250" s="2" customFormat="1">
      <c r="A250" s="38"/>
      <c r="B250" s="39"/>
      <c r="C250" s="40"/>
      <c r="D250" s="243" t="s">
        <v>133</v>
      </c>
      <c r="E250" s="40"/>
      <c r="F250" s="244" t="s">
        <v>353</v>
      </c>
      <c r="G250" s="40"/>
      <c r="H250" s="40"/>
      <c r="I250" s="245"/>
      <c r="J250" s="40"/>
      <c r="K250" s="40"/>
      <c r="L250" s="44"/>
      <c r="M250" s="246"/>
      <c r="N250" s="247"/>
      <c r="O250" s="97"/>
      <c r="P250" s="97"/>
      <c r="Q250" s="97"/>
      <c r="R250" s="97"/>
      <c r="S250" s="97"/>
      <c r="T250" s="9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133</v>
      </c>
      <c r="AU250" s="17" t="s">
        <v>131</v>
      </c>
    </row>
    <row r="251" s="13" customFormat="1">
      <c r="A251" s="13"/>
      <c r="B251" s="248"/>
      <c r="C251" s="249"/>
      <c r="D251" s="243" t="s">
        <v>135</v>
      </c>
      <c r="E251" s="250" t="s">
        <v>1</v>
      </c>
      <c r="F251" s="251" t="s">
        <v>355</v>
      </c>
      <c r="G251" s="249"/>
      <c r="H251" s="252">
        <v>61.899999999999999</v>
      </c>
      <c r="I251" s="253"/>
      <c r="J251" s="249"/>
      <c r="K251" s="249"/>
      <c r="L251" s="254"/>
      <c r="M251" s="255"/>
      <c r="N251" s="256"/>
      <c r="O251" s="256"/>
      <c r="P251" s="256"/>
      <c r="Q251" s="256"/>
      <c r="R251" s="256"/>
      <c r="S251" s="256"/>
      <c r="T251" s="257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8" t="s">
        <v>135</v>
      </c>
      <c r="AU251" s="258" t="s">
        <v>131</v>
      </c>
      <c r="AV251" s="13" t="s">
        <v>131</v>
      </c>
      <c r="AW251" s="13" t="s">
        <v>30</v>
      </c>
      <c r="AX251" s="13" t="s">
        <v>74</v>
      </c>
      <c r="AY251" s="258" t="s">
        <v>124</v>
      </c>
    </row>
    <row r="252" s="13" customFormat="1">
      <c r="A252" s="13"/>
      <c r="B252" s="248"/>
      <c r="C252" s="249"/>
      <c r="D252" s="243" t="s">
        <v>135</v>
      </c>
      <c r="E252" s="250" t="s">
        <v>1</v>
      </c>
      <c r="F252" s="251" t="s">
        <v>356</v>
      </c>
      <c r="G252" s="249"/>
      <c r="H252" s="252">
        <v>29.5</v>
      </c>
      <c r="I252" s="253"/>
      <c r="J252" s="249"/>
      <c r="K252" s="249"/>
      <c r="L252" s="254"/>
      <c r="M252" s="255"/>
      <c r="N252" s="256"/>
      <c r="O252" s="256"/>
      <c r="P252" s="256"/>
      <c r="Q252" s="256"/>
      <c r="R252" s="256"/>
      <c r="S252" s="256"/>
      <c r="T252" s="25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8" t="s">
        <v>135</v>
      </c>
      <c r="AU252" s="258" t="s">
        <v>131</v>
      </c>
      <c r="AV252" s="13" t="s">
        <v>131</v>
      </c>
      <c r="AW252" s="13" t="s">
        <v>30</v>
      </c>
      <c r="AX252" s="13" t="s">
        <v>74</v>
      </c>
      <c r="AY252" s="258" t="s">
        <v>124</v>
      </c>
    </row>
    <row r="253" s="14" customFormat="1">
      <c r="A253" s="14"/>
      <c r="B253" s="259"/>
      <c r="C253" s="260"/>
      <c r="D253" s="243" t="s">
        <v>135</v>
      </c>
      <c r="E253" s="261" t="s">
        <v>1</v>
      </c>
      <c r="F253" s="262" t="s">
        <v>177</v>
      </c>
      <c r="G253" s="260"/>
      <c r="H253" s="263">
        <v>91.400000000000006</v>
      </c>
      <c r="I253" s="264"/>
      <c r="J253" s="260"/>
      <c r="K253" s="260"/>
      <c r="L253" s="265"/>
      <c r="M253" s="266"/>
      <c r="N253" s="267"/>
      <c r="O253" s="267"/>
      <c r="P253" s="267"/>
      <c r="Q253" s="267"/>
      <c r="R253" s="267"/>
      <c r="S253" s="267"/>
      <c r="T253" s="26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9" t="s">
        <v>135</v>
      </c>
      <c r="AU253" s="269" t="s">
        <v>131</v>
      </c>
      <c r="AV253" s="14" t="s">
        <v>130</v>
      </c>
      <c r="AW253" s="14" t="s">
        <v>30</v>
      </c>
      <c r="AX253" s="14" t="s">
        <v>82</v>
      </c>
      <c r="AY253" s="269" t="s">
        <v>124</v>
      </c>
    </row>
    <row r="254" s="2" customFormat="1" ht="24.15" customHeight="1">
      <c r="A254" s="38"/>
      <c r="B254" s="39"/>
      <c r="C254" s="229" t="s">
        <v>357</v>
      </c>
      <c r="D254" s="229" t="s">
        <v>126</v>
      </c>
      <c r="E254" s="230" t="s">
        <v>358</v>
      </c>
      <c r="F254" s="231" t="s">
        <v>359</v>
      </c>
      <c r="G254" s="232" t="s">
        <v>129</v>
      </c>
      <c r="H254" s="233">
        <v>227.40000000000001</v>
      </c>
      <c r="I254" s="234"/>
      <c r="J254" s="233">
        <f>ROUND(I254*H254,3)</f>
        <v>0</v>
      </c>
      <c r="K254" s="235"/>
      <c r="L254" s="44"/>
      <c r="M254" s="236" t="s">
        <v>1</v>
      </c>
      <c r="N254" s="237" t="s">
        <v>40</v>
      </c>
      <c r="O254" s="97"/>
      <c r="P254" s="238">
        <f>O254*H254</f>
        <v>0</v>
      </c>
      <c r="Q254" s="238">
        <v>0.00447</v>
      </c>
      <c r="R254" s="238">
        <f>Q254*H254</f>
        <v>1.016478</v>
      </c>
      <c r="S254" s="238">
        <v>0</v>
      </c>
      <c r="T254" s="239">
        <f>S254*H254</f>
        <v>0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240" t="s">
        <v>130</v>
      </c>
      <c r="AT254" s="240" t="s">
        <v>126</v>
      </c>
      <c r="AU254" s="240" t="s">
        <v>131</v>
      </c>
      <c r="AY254" s="17" t="s">
        <v>124</v>
      </c>
      <c r="BE254" s="241">
        <f>IF(N254="základná",J254,0)</f>
        <v>0</v>
      </c>
      <c r="BF254" s="241">
        <f>IF(N254="znížená",J254,0)</f>
        <v>0</v>
      </c>
      <c r="BG254" s="241">
        <f>IF(N254="zákl. prenesená",J254,0)</f>
        <v>0</v>
      </c>
      <c r="BH254" s="241">
        <f>IF(N254="zníž. prenesená",J254,0)</f>
        <v>0</v>
      </c>
      <c r="BI254" s="241">
        <f>IF(N254="nulová",J254,0)</f>
        <v>0</v>
      </c>
      <c r="BJ254" s="17" t="s">
        <v>131</v>
      </c>
      <c r="BK254" s="242">
        <f>ROUND(I254*H254,3)</f>
        <v>0</v>
      </c>
      <c r="BL254" s="17" t="s">
        <v>130</v>
      </c>
      <c r="BM254" s="240" t="s">
        <v>360</v>
      </c>
    </row>
    <row r="255" s="2" customFormat="1">
      <c r="A255" s="38"/>
      <c r="B255" s="39"/>
      <c r="C255" s="40"/>
      <c r="D255" s="243" t="s">
        <v>133</v>
      </c>
      <c r="E255" s="40"/>
      <c r="F255" s="244" t="s">
        <v>361</v>
      </c>
      <c r="G255" s="40"/>
      <c r="H255" s="40"/>
      <c r="I255" s="245"/>
      <c r="J255" s="40"/>
      <c r="K255" s="40"/>
      <c r="L255" s="44"/>
      <c r="M255" s="246"/>
      <c r="N255" s="247"/>
      <c r="O255" s="97"/>
      <c r="P255" s="97"/>
      <c r="Q255" s="97"/>
      <c r="R255" s="97"/>
      <c r="S255" s="97"/>
      <c r="T255" s="9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T255" s="17" t="s">
        <v>133</v>
      </c>
      <c r="AU255" s="17" t="s">
        <v>131</v>
      </c>
    </row>
    <row r="256" s="13" customFormat="1">
      <c r="A256" s="13"/>
      <c r="B256" s="248"/>
      <c r="C256" s="249"/>
      <c r="D256" s="243" t="s">
        <v>135</v>
      </c>
      <c r="E256" s="250" t="s">
        <v>1</v>
      </c>
      <c r="F256" s="251" t="s">
        <v>362</v>
      </c>
      <c r="G256" s="249"/>
      <c r="H256" s="252">
        <v>151.90000000000001</v>
      </c>
      <c r="I256" s="253"/>
      <c r="J256" s="249"/>
      <c r="K256" s="249"/>
      <c r="L256" s="254"/>
      <c r="M256" s="255"/>
      <c r="N256" s="256"/>
      <c r="O256" s="256"/>
      <c r="P256" s="256"/>
      <c r="Q256" s="256"/>
      <c r="R256" s="256"/>
      <c r="S256" s="256"/>
      <c r="T256" s="257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8" t="s">
        <v>135</v>
      </c>
      <c r="AU256" s="258" t="s">
        <v>131</v>
      </c>
      <c r="AV256" s="13" t="s">
        <v>131</v>
      </c>
      <c r="AW256" s="13" t="s">
        <v>30</v>
      </c>
      <c r="AX256" s="13" t="s">
        <v>74</v>
      </c>
      <c r="AY256" s="258" t="s">
        <v>124</v>
      </c>
    </row>
    <row r="257" s="13" customFormat="1">
      <c r="A257" s="13"/>
      <c r="B257" s="248"/>
      <c r="C257" s="249"/>
      <c r="D257" s="243" t="s">
        <v>135</v>
      </c>
      <c r="E257" s="250" t="s">
        <v>1</v>
      </c>
      <c r="F257" s="251" t="s">
        <v>363</v>
      </c>
      <c r="G257" s="249"/>
      <c r="H257" s="252">
        <v>75.5</v>
      </c>
      <c r="I257" s="253"/>
      <c r="J257" s="249"/>
      <c r="K257" s="249"/>
      <c r="L257" s="254"/>
      <c r="M257" s="255"/>
      <c r="N257" s="256"/>
      <c r="O257" s="256"/>
      <c r="P257" s="256"/>
      <c r="Q257" s="256"/>
      <c r="R257" s="256"/>
      <c r="S257" s="256"/>
      <c r="T257" s="257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8" t="s">
        <v>135</v>
      </c>
      <c r="AU257" s="258" t="s">
        <v>131</v>
      </c>
      <c r="AV257" s="13" t="s">
        <v>131</v>
      </c>
      <c r="AW257" s="13" t="s">
        <v>30</v>
      </c>
      <c r="AX257" s="13" t="s">
        <v>74</v>
      </c>
      <c r="AY257" s="258" t="s">
        <v>124</v>
      </c>
    </row>
    <row r="258" s="14" customFormat="1">
      <c r="A258" s="14"/>
      <c r="B258" s="259"/>
      <c r="C258" s="260"/>
      <c r="D258" s="243" t="s">
        <v>135</v>
      </c>
      <c r="E258" s="261" t="s">
        <v>1</v>
      </c>
      <c r="F258" s="262" t="s">
        <v>177</v>
      </c>
      <c r="G258" s="260"/>
      <c r="H258" s="263">
        <v>227.40000000000001</v>
      </c>
      <c r="I258" s="264"/>
      <c r="J258" s="260"/>
      <c r="K258" s="260"/>
      <c r="L258" s="265"/>
      <c r="M258" s="266"/>
      <c r="N258" s="267"/>
      <c r="O258" s="267"/>
      <c r="P258" s="267"/>
      <c r="Q258" s="267"/>
      <c r="R258" s="267"/>
      <c r="S258" s="267"/>
      <c r="T258" s="268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9" t="s">
        <v>135</v>
      </c>
      <c r="AU258" s="269" t="s">
        <v>131</v>
      </c>
      <c r="AV258" s="14" t="s">
        <v>130</v>
      </c>
      <c r="AW258" s="14" t="s">
        <v>30</v>
      </c>
      <c r="AX258" s="14" t="s">
        <v>82</v>
      </c>
      <c r="AY258" s="269" t="s">
        <v>124</v>
      </c>
    </row>
    <row r="259" s="2" customFormat="1" ht="24.15" customHeight="1">
      <c r="A259" s="38"/>
      <c r="B259" s="39"/>
      <c r="C259" s="229" t="s">
        <v>364</v>
      </c>
      <c r="D259" s="229" t="s">
        <v>126</v>
      </c>
      <c r="E259" s="230" t="s">
        <v>365</v>
      </c>
      <c r="F259" s="231" t="s">
        <v>366</v>
      </c>
      <c r="G259" s="232" t="s">
        <v>129</v>
      </c>
      <c r="H259" s="233">
        <v>92.799999999999997</v>
      </c>
      <c r="I259" s="234"/>
      <c r="J259" s="233">
        <f>ROUND(I259*H259,3)</f>
        <v>0</v>
      </c>
      <c r="K259" s="235"/>
      <c r="L259" s="44"/>
      <c r="M259" s="236" t="s">
        <v>1</v>
      </c>
      <c r="N259" s="237" t="s">
        <v>40</v>
      </c>
      <c r="O259" s="97"/>
      <c r="P259" s="238">
        <f>O259*H259</f>
        <v>0</v>
      </c>
      <c r="Q259" s="238">
        <v>0.0034099999999999998</v>
      </c>
      <c r="R259" s="238">
        <f>Q259*H259</f>
        <v>0.31644799999999995</v>
      </c>
      <c r="S259" s="238">
        <v>0</v>
      </c>
      <c r="T259" s="239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240" t="s">
        <v>130</v>
      </c>
      <c r="AT259" s="240" t="s">
        <v>126</v>
      </c>
      <c r="AU259" s="240" t="s">
        <v>131</v>
      </c>
      <c r="AY259" s="17" t="s">
        <v>124</v>
      </c>
      <c r="BE259" s="241">
        <f>IF(N259="základná",J259,0)</f>
        <v>0</v>
      </c>
      <c r="BF259" s="241">
        <f>IF(N259="znížená",J259,0)</f>
        <v>0</v>
      </c>
      <c r="BG259" s="241">
        <f>IF(N259="zákl. prenesená",J259,0)</f>
        <v>0</v>
      </c>
      <c r="BH259" s="241">
        <f>IF(N259="zníž. prenesená",J259,0)</f>
        <v>0</v>
      </c>
      <c r="BI259" s="241">
        <f>IF(N259="nulová",J259,0)</f>
        <v>0</v>
      </c>
      <c r="BJ259" s="17" t="s">
        <v>131</v>
      </c>
      <c r="BK259" s="242">
        <f>ROUND(I259*H259,3)</f>
        <v>0</v>
      </c>
      <c r="BL259" s="17" t="s">
        <v>130</v>
      </c>
      <c r="BM259" s="240" t="s">
        <v>367</v>
      </c>
    </row>
    <row r="260" s="2" customFormat="1">
      <c r="A260" s="38"/>
      <c r="B260" s="39"/>
      <c r="C260" s="40"/>
      <c r="D260" s="243" t="s">
        <v>133</v>
      </c>
      <c r="E260" s="40"/>
      <c r="F260" s="244" t="s">
        <v>368</v>
      </c>
      <c r="G260" s="40"/>
      <c r="H260" s="40"/>
      <c r="I260" s="245"/>
      <c r="J260" s="40"/>
      <c r="K260" s="40"/>
      <c r="L260" s="44"/>
      <c r="M260" s="246"/>
      <c r="N260" s="247"/>
      <c r="O260" s="97"/>
      <c r="P260" s="97"/>
      <c r="Q260" s="97"/>
      <c r="R260" s="97"/>
      <c r="S260" s="97"/>
      <c r="T260" s="9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T260" s="17" t="s">
        <v>133</v>
      </c>
      <c r="AU260" s="17" t="s">
        <v>131</v>
      </c>
    </row>
    <row r="261" s="2" customFormat="1" ht="24.15" customHeight="1">
      <c r="A261" s="38"/>
      <c r="B261" s="39"/>
      <c r="C261" s="229" t="s">
        <v>369</v>
      </c>
      <c r="D261" s="229" t="s">
        <v>126</v>
      </c>
      <c r="E261" s="230" t="s">
        <v>370</v>
      </c>
      <c r="F261" s="231" t="s">
        <v>371</v>
      </c>
      <c r="G261" s="232" t="s">
        <v>129</v>
      </c>
      <c r="H261" s="233">
        <v>227.40000000000001</v>
      </c>
      <c r="I261" s="234"/>
      <c r="J261" s="233">
        <f>ROUND(I261*H261,3)</f>
        <v>0</v>
      </c>
      <c r="K261" s="235"/>
      <c r="L261" s="44"/>
      <c r="M261" s="236" t="s">
        <v>1</v>
      </c>
      <c r="N261" s="237" t="s">
        <v>40</v>
      </c>
      <c r="O261" s="97"/>
      <c r="P261" s="238">
        <f>O261*H261</f>
        <v>0</v>
      </c>
      <c r="Q261" s="238">
        <v>4.0000000000000003E-05</v>
      </c>
      <c r="R261" s="238">
        <f>Q261*H261</f>
        <v>0.0090960000000000017</v>
      </c>
      <c r="S261" s="238">
        <v>0</v>
      </c>
      <c r="T261" s="239">
        <f>S261*H261</f>
        <v>0</v>
      </c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R261" s="240" t="s">
        <v>130</v>
      </c>
      <c r="AT261" s="240" t="s">
        <v>126</v>
      </c>
      <c r="AU261" s="240" t="s">
        <v>131</v>
      </c>
      <c r="AY261" s="17" t="s">
        <v>124</v>
      </c>
      <c r="BE261" s="241">
        <f>IF(N261="základná",J261,0)</f>
        <v>0</v>
      </c>
      <c r="BF261" s="241">
        <f>IF(N261="znížená",J261,0)</f>
        <v>0</v>
      </c>
      <c r="BG261" s="241">
        <f>IF(N261="zákl. prenesená",J261,0)</f>
        <v>0</v>
      </c>
      <c r="BH261" s="241">
        <f>IF(N261="zníž. prenesená",J261,0)</f>
        <v>0</v>
      </c>
      <c r="BI261" s="241">
        <f>IF(N261="nulová",J261,0)</f>
        <v>0</v>
      </c>
      <c r="BJ261" s="17" t="s">
        <v>131</v>
      </c>
      <c r="BK261" s="242">
        <f>ROUND(I261*H261,3)</f>
        <v>0</v>
      </c>
      <c r="BL261" s="17" t="s">
        <v>130</v>
      </c>
      <c r="BM261" s="240" t="s">
        <v>372</v>
      </c>
    </row>
    <row r="262" s="2" customFormat="1">
      <c r="A262" s="38"/>
      <c r="B262" s="39"/>
      <c r="C262" s="40"/>
      <c r="D262" s="243" t="s">
        <v>133</v>
      </c>
      <c r="E262" s="40"/>
      <c r="F262" s="244" t="s">
        <v>373</v>
      </c>
      <c r="G262" s="40"/>
      <c r="H262" s="40"/>
      <c r="I262" s="245"/>
      <c r="J262" s="40"/>
      <c r="K262" s="40"/>
      <c r="L262" s="44"/>
      <c r="M262" s="246"/>
      <c r="N262" s="247"/>
      <c r="O262" s="97"/>
      <c r="P262" s="97"/>
      <c r="Q262" s="97"/>
      <c r="R262" s="97"/>
      <c r="S262" s="97"/>
      <c r="T262" s="9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133</v>
      </c>
      <c r="AU262" s="17" t="s">
        <v>131</v>
      </c>
    </row>
    <row r="263" s="2" customFormat="1" ht="24.15" customHeight="1">
      <c r="A263" s="38"/>
      <c r="B263" s="39"/>
      <c r="C263" s="229" t="s">
        <v>374</v>
      </c>
      <c r="D263" s="229" t="s">
        <v>126</v>
      </c>
      <c r="E263" s="230" t="s">
        <v>375</v>
      </c>
      <c r="F263" s="231" t="s">
        <v>376</v>
      </c>
      <c r="G263" s="232" t="s">
        <v>129</v>
      </c>
      <c r="H263" s="233">
        <v>92.799999999999997</v>
      </c>
      <c r="I263" s="234"/>
      <c r="J263" s="233">
        <f>ROUND(I263*H263,3)</f>
        <v>0</v>
      </c>
      <c r="K263" s="235"/>
      <c r="L263" s="44"/>
      <c r="M263" s="236" t="s">
        <v>1</v>
      </c>
      <c r="N263" s="237" t="s">
        <v>40</v>
      </c>
      <c r="O263" s="97"/>
      <c r="P263" s="238">
        <f>O263*H263</f>
        <v>0</v>
      </c>
      <c r="Q263" s="238">
        <v>5.0000000000000002E-05</v>
      </c>
      <c r="R263" s="238">
        <f>Q263*H263</f>
        <v>0.00464</v>
      </c>
      <c r="S263" s="238">
        <v>0</v>
      </c>
      <c r="T263" s="239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40" t="s">
        <v>130</v>
      </c>
      <c r="AT263" s="240" t="s">
        <v>126</v>
      </c>
      <c r="AU263" s="240" t="s">
        <v>131</v>
      </c>
      <c r="AY263" s="17" t="s">
        <v>124</v>
      </c>
      <c r="BE263" s="241">
        <f>IF(N263="základná",J263,0)</f>
        <v>0</v>
      </c>
      <c r="BF263" s="241">
        <f>IF(N263="znížená",J263,0)</f>
        <v>0</v>
      </c>
      <c r="BG263" s="241">
        <f>IF(N263="zákl. prenesená",J263,0)</f>
        <v>0</v>
      </c>
      <c r="BH263" s="241">
        <f>IF(N263="zníž. prenesená",J263,0)</f>
        <v>0</v>
      </c>
      <c r="BI263" s="241">
        <f>IF(N263="nulová",J263,0)</f>
        <v>0</v>
      </c>
      <c r="BJ263" s="17" t="s">
        <v>131</v>
      </c>
      <c r="BK263" s="242">
        <f>ROUND(I263*H263,3)</f>
        <v>0</v>
      </c>
      <c r="BL263" s="17" t="s">
        <v>130</v>
      </c>
      <c r="BM263" s="240" t="s">
        <v>377</v>
      </c>
    </row>
    <row r="264" s="2" customFormat="1">
      <c r="A264" s="38"/>
      <c r="B264" s="39"/>
      <c r="C264" s="40"/>
      <c r="D264" s="243" t="s">
        <v>133</v>
      </c>
      <c r="E264" s="40"/>
      <c r="F264" s="244" t="s">
        <v>378</v>
      </c>
      <c r="G264" s="40"/>
      <c r="H264" s="40"/>
      <c r="I264" s="245"/>
      <c r="J264" s="40"/>
      <c r="K264" s="40"/>
      <c r="L264" s="44"/>
      <c r="M264" s="246"/>
      <c r="N264" s="247"/>
      <c r="O264" s="97"/>
      <c r="P264" s="97"/>
      <c r="Q264" s="97"/>
      <c r="R264" s="97"/>
      <c r="S264" s="97"/>
      <c r="T264" s="9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T264" s="17" t="s">
        <v>133</v>
      </c>
      <c r="AU264" s="17" t="s">
        <v>131</v>
      </c>
    </row>
    <row r="265" s="2" customFormat="1" ht="24.15" customHeight="1">
      <c r="A265" s="38"/>
      <c r="B265" s="39"/>
      <c r="C265" s="229" t="s">
        <v>379</v>
      </c>
      <c r="D265" s="229" t="s">
        <v>126</v>
      </c>
      <c r="E265" s="230" t="s">
        <v>380</v>
      </c>
      <c r="F265" s="231" t="s">
        <v>381</v>
      </c>
      <c r="G265" s="232" t="s">
        <v>212</v>
      </c>
      <c r="H265" s="233">
        <v>0.070000000000000007</v>
      </c>
      <c r="I265" s="234"/>
      <c r="J265" s="233">
        <f>ROUND(I265*H265,3)</f>
        <v>0</v>
      </c>
      <c r="K265" s="235"/>
      <c r="L265" s="44"/>
      <c r="M265" s="236" t="s">
        <v>1</v>
      </c>
      <c r="N265" s="237" t="s">
        <v>40</v>
      </c>
      <c r="O265" s="97"/>
      <c r="P265" s="238">
        <f>O265*H265</f>
        <v>0</v>
      </c>
      <c r="Q265" s="238">
        <v>1.03816</v>
      </c>
      <c r="R265" s="238">
        <f>Q265*H265</f>
        <v>0.072671200000000005</v>
      </c>
      <c r="S265" s="238">
        <v>0</v>
      </c>
      <c r="T265" s="239">
        <f>S265*H265</f>
        <v>0</v>
      </c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R265" s="240" t="s">
        <v>130</v>
      </c>
      <c r="AT265" s="240" t="s">
        <v>126</v>
      </c>
      <c r="AU265" s="240" t="s">
        <v>131</v>
      </c>
      <c r="AY265" s="17" t="s">
        <v>124</v>
      </c>
      <c r="BE265" s="241">
        <f>IF(N265="základná",J265,0)</f>
        <v>0</v>
      </c>
      <c r="BF265" s="241">
        <f>IF(N265="znížená",J265,0)</f>
        <v>0</v>
      </c>
      <c r="BG265" s="241">
        <f>IF(N265="zákl. prenesená",J265,0)</f>
        <v>0</v>
      </c>
      <c r="BH265" s="241">
        <f>IF(N265="zníž. prenesená",J265,0)</f>
        <v>0</v>
      </c>
      <c r="BI265" s="241">
        <f>IF(N265="nulová",J265,0)</f>
        <v>0</v>
      </c>
      <c r="BJ265" s="17" t="s">
        <v>131</v>
      </c>
      <c r="BK265" s="242">
        <f>ROUND(I265*H265,3)</f>
        <v>0</v>
      </c>
      <c r="BL265" s="17" t="s">
        <v>130</v>
      </c>
      <c r="BM265" s="240" t="s">
        <v>382</v>
      </c>
    </row>
    <row r="266" s="2" customFormat="1">
      <c r="A266" s="38"/>
      <c r="B266" s="39"/>
      <c r="C266" s="40"/>
      <c r="D266" s="243" t="s">
        <v>133</v>
      </c>
      <c r="E266" s="40"/>
      <c r="F266" s="244" t="s">
        <v>383</v>
      </c>
      <c r="G266" s="40"/>
      <c r="H266" s="40"/>
      <c r="I266" s="245"/>
      <c r="J266" s="40"/>
      <c r="K266" s="40"/>
      <c r="L266" s="44"/>
      <c r="M266" s="246"/>
      <c r="N266" s="247"/>
      <c r="O266" s="97"/>
      <c r="P266" s="97"/>
      <c r="Q266" s="97"/>
      <c r="R266" s="97"/>
      <c r="S266" s="97"/>
      <c r="T266" s="9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T266" s="17" t="s">
        <v>133</v>
      </c>
      <c r="AU266" s="17" t="s">
        <v>131</v>
      </c>
    </row>
    <row r="267" s="2" customFormat="1" ht="24.15" customHeight="1">
      <c r="A267" s="38"/>
      <c r="B267" s="39"/>
      <c r="C267" s="229" t="s">
        <v>384</v>
      </c>
      <c r="D267" s="229" t="s">
        <v>126</v>
      </c>
      <c r="E267" s="230" t="s">
        <v>385</v>
      </c>
      <c r="F267" s="231" t="s">
        <v>386</v>
      </c>
      <c r="G267" s="232" t="s">
        <v>212</v>
      </c>
      <c r="H267" s="233">
        <v>9.5</v>
      </c>
      <c r="I267" s="234"/>
      <c r="J267" s="233">
        <f>ROUND(I267*H267,3)</f>
        <v>0</v>
      </c>
      <c r="K267" s="235"/>
      <c r="L267" s="44"/>
      <c r="M267" s="236" t="s">
        <v>1</v>
      </c>
      <c r="N267" s="237" t="s">
        <v>40</v>
      </c>
      <c r="O267" s="97"/>
      <c r="P267" s="238">
        <f>O267*H267</f>
        <v>0</v>
      </c>
      <c r="Q267" s="238">
        <v>1.07623</v>
      </c>
      <c r="R267" s="238">
        <f>Q267*H267</f>
        <v>10.224185</v>
      </c>
      <c r="S267" s="238">
        <v>0</v>
      </c>
      <c r="T267" s="239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40" t="s">
        <v>130</v>
      </c>
      <c r="AT267" s="240" t="s">
        <v>126</v>
      </c>
      <c r="AU267" s="240" t="s">
        <v>131</v>
      </c>
      <c r="AY267" s="17" t="s">
        <v>124</v>
      </c>
      <c r="BE267" s="241">
        <f>IF(N267="základná",J267,0)</f>
        <v>0</v>
      </c>
      <c r="BF267" s="241">
        <f>IF(N267="znížená",J267,0)</f>
        <v>0</v>
      </c>
      <c r="BG267" s="241">
        <f>IF(N267="zákl. prenesená",J267,0)</f>
        <v>0</v>
      </c>
      <c r="BH267" s="241">
        <f>IF(N267="zníž. prenesená",J267,0)</f>
        <v>0</v>
      </c>
      <c r="BI267" s="241">
        <f>IF(N267="nulová",J267,0)</f>
        <v>0</v>
      </c>
      <c r="BJ267" s="17" t="s">
        <v>131</v>
      </c>
      <c r="BK267" s="242">
        <f>ROUND(I267*H267,3)</f>
        <v>0</v>
      </c>
      <c r="BL267" s="17" t="s">
        <v>130</v>
      </c>
      <c r="BM267" s="240" t="s">
        <v>387</v>
      </c>
    </row>
    <row r="268" s="2" customFormat="1">
      <c r="A268" s="38"/>
      <c r="B268" s="39"/>
      <c r="C268" s="40"/>
      <c r="D268" s="243" t="s">
        <v>133</v>
      </c>
      <c r="E268" s="40"/>
      <c r="F268" s="244" t="s">
        <v>388</v>
      </c>
      <c r="G268" s="40"/>
      <c r="H268" s="40"/>
      <c r="I268" s="245"/>
      <c r="J268" s="40"/>
      <c r="K268" s="40"/>
      <c r="L268" s="44"/>
      <c r="M268" s="246"/>
      <c r="N268" s="247"/>
      <c r="O268" s="97"/>
      <c r="P268" s="97"/>
      <c r="Q268" s="97"/>
      <c r="R268" s="97"/>
      <c r="S268" s="97"/>
      <c r="T268" s="9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133</v>
      </c>
      <c r="AU268" s="17" t="s">
        <v>131</v>
      </c>
    </row>
    <row r="269" s="13" customFormat="1">
      <c r="A269" s="13"/>
      <c r="B269" s="248"/>
      <c r="C269" s="249"/>
      <c r="D269" s="243" t="s">
        <v>135</v>
      </c>
      <c r="E269" s="250" t="s">
        <v>1</v>
      </c>
      <c r="F269" s="251" t="s">
        <v>389</v>
      </c>
      <c r="G269" s="249"/>
      <c r="H269" s="252">
        <v>7.2000000000000002</v>
      </c>
      <c r="I269" s="253"/>
      <c r="J269" s="249"/>
      <c r="K269" s="249"/>
      <c r="L269" s="254"/>
      <c r="M269" s="255"/>
      <c r="N269" s="256"/>
      <c r="O269" s="256"/>
      <c r="P269" s="256"/>
      <c r="Q269" s="256"/>
      <c r="R269" s="256"/>
      <c r="S269" s="256"/>
      <c r="T269" s="25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8" t="s">
        <v>135</v>
      </c>
      <c r="AU269" s="258" t="s">
        <v>131</v>
      </c>
      <c r="AV269" s="13" t="s">
        <v>131</v>
      </c>
      <c r="AW269" s="13" t="s">
        <v>30</v>
      </c>
      <c r="AX269" s="13" t="s">
        <v>74</v>
      </c>
      <c r="AY269" s="258" t="s">
        <v>124</v>
      </c>
    </row>
    <row r="270" s="13" customFormat="1">
      <c r="A270" s="13"/>
      <c r="B270" s="248"/>
      <c r="C270" s="249"/>
      <c r="D270" s="243" t="s">
        <v>135</v>
      </c>
      <c r="E270" s="250" t="s">
        <v>1</v>
      </c>
      <c r="F270" s="251" t="s">
        <v>390</v>
      </c>
      <c r="G270" s="249"/>
      <c r="H270" s="252">
        <v>2.2999999999999998</v>
      </c>
      <c r="I270" s="253"/>
      <c r="J270" s="249"/>
      <c r="K270" s="249"/>
      <c r="L270" s="254"/>
      <c r="M270" s="255"/>
      <c r="N270" s="256"/>
      <c r="O270" s="256"/>
      <c r="P270" s="256"/>
      <c r="Q270" s="256"/>
      <c r="R270" s="256"/>
      <c r="S270" s="256"/>
      <c r="T270" s="257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8" t="s">
        <v>135</v>
      </c>
      <c r="AU270" s="258" t="s">
        <v>131</v>
      </c>
      <c r="AV270" s="13" t="s">
        <v>131</v>
      </c>
      <c r="AW270" s="13" t="s">
        <v>30</v>
      </c>
      <c r="AX270" s="13" t="s">
        <v>74</v>
      </c>
      <c r="AY270" s="258" t="s">
        <v>124</v>
      </c>
    </row>
    <row r="271" s="14" customFormat="1">
      <c r="A271" s="14"/>
      <c r="B271" s="259"/>
      <c r="C271" s="260"/>
      <c r="D271" s="243" t="s">
        <v>135</v>
      </c>
      <c r="E271" s="261" t="s">
        <v>1</v>
      </c>
      <c r="F271" s="262" t="s">
        <v>177</v>
      </c>
      <c r="G271" s="260"/>
      <c r="H271" s="263">
        <v>9.5</v>
      </c>
      <c r="I271" s="264"/>
      <c r="J271" s="260"/>
      <c r="K271" s="260"/>
      <c r="L271" s="265"/>
      <c r="M271" s="266"/>
      <c r="N271" s="267"/>
      <c r="O271" s="267"/>
      <c r="P271" s="267"/>
      <c r="Q271" s="267"/>
      <c r="R271" s="267"/>
      <c r="S271" s="267"/>
      <c r="T271" s="268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9" t="s">
        <v>135</v>
      </c>
      <c r="AU271" s="269" t="s">
        <v>131</v>
      </c>
      <c r="AV271" s="14" t="s">
        <v>130</v>
      </c>
      <c r="AW271" s="14" t="s">
        <v>30</v>
      </c>
      <c r="AX271" s="14" t="s">
        <v>82</v>
      </c>
      <c r="AY271" s="269" t="s">
        <v>124</v>
      </c>
    </row>
    <row r="272" s="2" customFormat="1" ht="33" customHeight="1">
      <c r="A272" s="38"/>
      <c r="B272" s="39"/>
      <c r="C272" s="229" t="s">
        <v>391</v>
      </c>
      <c r="D272" s="229" t="s">
        <v>126</v>
      </c>
      <c r="E272" s="230" t="s">
        <v>392</v>
      </c>
      <c r="F272" s="231" t="s">
        <v>393</v>
      </c>
      <c r="G272" s="232" t="s">
        <v>212</v>
      </c>
      <c r="H272" s="233">
        <v>0.46000000000000002</v>
      </c>
      <c r="I272" s="234"/>
      <c r="J272" s="233">
        <f>ROUND(I272*H272,3)</f>
        <v>0</v>
      </c>
      <c r="K272" s="235"/>
      <c r="L272" s="44"/>
      <c r="M272" s="236" t="s">
        <v>1</v>
      </c>
      <c r="N272" s="237" t="s">
        <v>40</v>
      </c>
      <c r="O272" s="97"/>
      <c r="P272" s="238">
        <f>O272*H272</f>
        <v>0</v>
      </c>
      <c r="Q272" s="238">
        <v>1.0505</v>
      </c>
      <c r="R272" s="238">
        <f>Q272*H272</f>
        <v>0.48322999999999999</v>
      </c>
      <c r="S272" s="238">
        <v>0</v>
      </c>
      <c r="T272" s="239">
        <f>S272*H272</f>
        <v>0</v>
      </c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R272" s="240" t="s">
        <v>130</v>
      </c>
      <c r="AT272" s="240" t="s">
        <v>126</v>
      </c>
      <c r="AU272" s="240" t="s">
        <v>131</v>
      </c>
      <c r="AY272" s="17" t="s">
        <v>124</v>
      </c>
      <c r="BE272" s="241">
        <f>IF(N272="základná",J272,0)</f>
        <v>0</v>
      </c>
      <c r="BF272" s="241">
        <f>IF(N272="znížená",J272,0)</f>
        <v>0</v>
      </c>
      <c r="BG272" s="241">
        <f>IF(N272="zákl. prenesená",J272,0)</f>
        <v>0</v>
      </c>
      <c r="BH272" s="241">
        <f>IF(N272="zníž. prenesená",J272,0)</f>
        <v>0</v>
      </c>
      <c r="BI272" s="241">
        <f>IF(N272="nulová",J272,0)</f>
        <v>0</v>
      </c>
      <c r="BJ272" s="17" t="s">
        <v>131</v>
      </c>
      <c r="BK272" s="242">
        <f>ROUND(I272*H272,3)</f>
        <v>0</v>
      </c>
      <c r="BL272" s="17" t="s">
        <v>130</v>
      </c>
      <c r="BM272" s="240" t="s">
        <v>394</v>
      </c>
    </row>
    <row r="273" s="2" customFormat="1">
      <c r="A273" s="38"/>
      <c r="B273" s="39"/>
      <c r="C273" s="40"/>
      <c r="D273" s="243" t="s">
        <v>133</v>
      </c>
      <c r="E273" s="40"/>
      <c r="F273" s="244" t="s">
        <v>395</v>
      </c>
      <c r="G273" s="40"/>
      <c r="H273" s="40"/>
      <c r="I273" s="245"/>
      <c r="J273" s="40"/>
      <c r="K273" s="40"/>
      <c r="L273" s="44"/>
      <c r="M273" s="246"/>
      <c r="N273" s="247"/>
      <c r="O273" s="97"/>
      <c r="P273" s="97"/>
      <c r="Q273" s="97"/>
      <c r="R273" s="97"/>
      <c r="S273" s="97"/>
      <c r="T273" s="9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T273" s="17" t="s">
        <v>133</v>
      </c>
      <c r="AU273" s="17" t="s">
        <v>131</v>
      </c>
    </row>
    <row r="274" s="2" customFormat="1" ht="16.5" customHeight="1">
      <c r="A274" s="38"/>
      <c r="B274" s="39"/>
      <c r="C274" s="229" t="s">
        <v>396</v>
      </c>
      <c r="D274" s="229" t="s">
        <v>126</v>
      </c>
      <c r="E274" s="230" t="s">
        <v>397</v>
      </c>
      <c r="F274" s="231" t="s">
        <v>398</v>
      </c>
      <c r="G274" s="232" t="s">
        <v>129</v>
      </c>
      <c r="H274" s="233">
        <v>12.300000000000001</v>
      </c>
      <c r="I274" s="234"/>
      <c r="J274" s="233">
        <f>ROUND(I274*H274,3)</f>
        <v>0</v>
      </c>
      <c r="K274" s="235"/>
      <c r="L274" s="44"/>
      <c r="M274" s="236" t="s">
        <v>1</v>
      </c>
      <c r="N274" s="237" t="s">
        <v>40</v>
      </c>
      <c r="O274" s="97"/>
      <c r="P274" s="238">
        <f>O274*H274</f>
        <v>0</v>
      </c>
      <c r="Q274" s="238">
        <v>0.021319999999999999</v>
      </c>
      <c r="R274" s="238">
        <f>Q274*H274</f>
        <v>0.26223600000000002</v>
      </c>
      <c r="S274" s="238">
        <v>0</v>
      </c>
      <c r="T274" s="239">
        <f>S274*H274</f>
        <v>0</v>
      </c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R274" s="240" t="s">
        <v>130</v>
      </c>
      <c r="AT274" s="240" t="s">
        <v>126</v>
      </c>
      <c r="AU274" s="240" t="s">
        <v>131</v>
      </c>
      <c r="AY274" s="17" t="s">
        <v>124</v>
      </c>
      <c r="BE274" s="241">
        <f>IF(N274="základná",J274,0)</f>
        <v>0</v>
      </c>
      <c r="BF274" s="241">
        <f>IF(N274="znížená",J274,0)</f>
        <v>0</v>
      </c>
      <c r="BG274" s="241">
        <f>IF(N274="zákl. prenesená",J274,0)</f>
        <v>0</v>
      </c>
      <c r="BH274" s="241">
        <f>IF(N274="zníž. prenesená",J274,0)</f>
        <v>0</v>
      </c>
      <c r="BI274" s="241">
        <f>IF(N274="nulová",J274,0)</f>
        <v>0</v>
      </c>
      <c r="BJ274" s="17" t="s">
        <v>131</v>
      </c>
      <c r="BK274" s="242">
        <f>ROUND(I274*H274,3)</f>
        <v>0</v>
      </c>
      <c r="BL274" s="17" t="s">
        <v>130</v>
      </c>
      <c r="BM274" s="240" t="s">
        <v>399</v>
      </c>
    </row>
    <row r="275" s="2" customFormat="1">
      <c r="A275" s="38"/>
      <c r="B275" s="39"/>
      <c r="C275" s="40"/>
      <c r="D275" s="243" t="s">
        <v>133</v>
      </c>
      <c r="E275" s="40"/>
      <c r="F275" s="244" t="s">
        <v>400</v>
      </c>
      <c r="G275" s="40"/>
      <c r="H275" s="40"/>
      <c r="I275" s="245"/>
      <c r="J275" s="40"/>
      <c r="K275" s="40"/>
      <c r="L275" s="44"/>
      <c r="M275" s="246"/>
      <c r="N275" s="247"/>
      <c r="O275" s="97"/>
      <c r="P275" s="97"/>
      <c r="Q275" s="97"/>
      <c r="R275" s="97"/>
      <c r="S275" s="97"/>
      <c r="T275" s="9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T275" s="17" t="s">
        <v>133</v>
      </c>
      <c r="AU275" s="17" t="s">
        <v>131</v>
      </c>
    </row>
    <row r="276" s="2" customFormat="1" ht="24.15" customHeight="1">
      <c r="A276" s="38"/>
      <c r="B276" s="39"/>
      <c r="C276" s="229" t="s">
        <v>401</v>
      </c>
      <c r="D276" s="229" t="s">
        <v>126</v>
      </c>
      <c r="E276" s="230" t="s">
        <v>402</v>
      </c>
      <c r="F276" s="231" t="s">
        <v>403</v>
      </c>
      <c r="G276" s="232" t="s">
        <v>254</v>
      </c>
      <c r="H276" s="233">
        <v>24.5</v>
      </c>
      <c r="I276" s="234"/>
      <c r="J276" s="233">
        <f>ROUND(I276*H276,3)</f>
        <v>0</v>
      </c>
      <c r="K276" s="235"/>
      <c r="L276" s="44"/>
      <c r="M276" s="236" t="s">
        <v>1</v>
      </c>
      <c r="N276" s="237" t="s">
        <v>40</v>
      </c>
      <c r="O276" s="97"/>
      <c r="P276" s="238">
        <f>O276*H276</f>
        <v>0</v>
      </c>
      <c r="Q276" s="238">
        <v>0.00123</v>
      </c>
      <c r="R276" s="238">
        <f>Q276*H276</f>
        <v>0.030134999999999999</v>
      </c>
      <c r="S276" s="238">
        <v>0</v>
      </c>
      <c r="T276" s="239">
        <f>S276*H276</f>
        <v>0</v>
      </c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R276" s="240" t="s">
        <v>130</v>
      </c>
      <c r="AT276" s="240" t="s">
        <v>126</v>
      </c>
      <c r="AU276" s="240" t="s">
        <v>131</v>
      </c>
      <c r="AY276" s="17" t="s">
        <v>124</v>
      </c>
      <c r="BE276" s="241">
        <f>IF(N276="základná",J276,0)</f>
        <v>0</v>
      </c>
      <c r="BF276" s="241">
        <f>IF(N276="znížená",J276,0)</f>
        <v>0</v>
      </c>
      <c r="BG276" s="241">
        <f>IF(N276="zákl. prenesená",J276,0)</f>
        <v>0</v>
      </c>
      <c r="BH276" s="241">
        <f>IF(N276="zníž. prenesená",J276,0)</f>
        <v>0</v>
      </c>
      <c r="BI276" s="241">
        <f>IF(N276="nulová",J276,0)</f>
        <v>0</v>
      </c>
      <c r="BJ276" s="17" t="s">
        <v>131</v>
      </c>
      <c r="BK276" s="242">
        <f>ROUND(I276*H276,3)</f>
        <v>0</v>
      </c>
      <c r="BL276" s="17" t="s">
        <v>130</v>
      </c>
      <c r="BM276" s="240" t="s">
        <v>404</v>
      </c>
    </row>
    <row r="277" s="2" customFormat="1">
      <c r="A277" s="38"/>
      <c r="B277" s="39"/>
      <c r="C277" s="40"/>
      <c r="D277" s="243" t="s">
        <v>133</v>
      </c>
      <c r="E277" s="40"/>
      <c r="F277" s="244" t="s">
        <v>405</v>
      </c>
      <c r="G277" s="40"/>
      <c r="H277" s="40"/>
      <c r="I277" s="245"/>
      <c r="J277" s="40"/>
      <c r="K277" s="40"/>
      <c r="L277" s="44"/>
      <c r="M277" s="246"/>
      <c r="N277" s="247"/>
      <c r="O277" s="97"/>
      <c r="P277" s="97"/>
      <c r="Q277" s="97"/>
      <c r="R277" s="97"/>
      <c r="S277" s="97"/>
      <c r="T277" s="9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133</v>
      </c>
      <c r="AU277" s="17" t="s">
        <v>131</v>
      </c>
    </row>
    <row r="278" s="13" customFormat="1">
      <c r="A278" s="13"/>
      <c r="B278" s="248"/>
      <c r="C278" s="249"/>
      <c r="D278" s="243" t="s">
        <v>135</v>
      </c>
      <c r="E278" s="250" t="s">
        <v>1</v>
      </c>
      <c r="F278" s="251" t="s">
        <v>406</v>
      </c>
      <c r="G278" s="249"/>
      <c r="H278" s="252">
        <v>24.5</v>
      </c>
      <c r="I278" s="253"/>
      <c r="J278" s="249"/>
      <c r="K278" s="249"/>
      <c r="L278" s="254"/>
      <c r="M278" s="255"/>
      <c r="N278" s="256"/>
      <c r="O278" s="256"/>
      <c r="P278" s="256"/>
      <c r="Q278" s="256"/>
      <c r="R278" s="256"/>
      <c r="S278" s="256"/>
      <c r="T278" s="257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8" t="s">
        <v>135</v>
      </c>
      <c r="AU278" s="258" t="s">
        <v>131</v>
      </c>
      <c r="AV278" s="13" t="s">
        <v>131</v>
      </c>
      <c r="AW278" s="13" t="s">
        <v>30</v>
      </c>
      <c r="AX278" s="13" t="s">
        <v>82</v>
      </c>
      <c r="AY278" s="258" t="s">
        <v>124</v>
      </c>
    </row>
    <row r="279" s="12" customFormat="1" ht="22.8" customHeight="1">
      <c r="A279" s="12"/>
      <c r="B279" s="213"/>
      <c r="C279" s="214"/>
      <c r="D279" s="215" t="s">
        <v>73</v>
      </c>
      <c r="E279" s="227" t="s">
        <v>130</v>
      </c>
      <c r="F279" s="227" t="s">
        <v>407</v>
      </c>
      <c r="G279" s="214"/>
      <c r="H279" s="214"/>
      <c r="I279" s="217"/>
      <c r="J279" s="228">
        <f>BK279</f>
        <v>0</v>
      </c>
      <c r="K279" s="214"/>
      <c r="L279" s="219"/>
      <c r="M279" s="220"/>
      <c r="N279" s="221"/>
      <c r="O279" s="221"/>
      <c r="P279" s="222">
        <f>SUM(P280:P313)</f>
        <v>0</v>
      </c>
      <c r="Q279" s="221"/>
      <c r="R279" s="222">
        <f>SUM(R280:R313)</f>
        <v>762.88200259999985</v>
      </c>
      <c r="S279" s="221"/>
      <c r="T279" s="223">
        <f>SUM(T280:T313)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24" t="s">
        <v>82</v>
      </c>
      <c r="AT279" s="225" t="s">
        <v>73</v>
      </c>
      <c r="AU279" s="225" t="s">
        <v>82</v>
      </c>
      <c r="AY279" s="224" t="s">
        <v>124</v>
      </c>
      <c r="BK279" s="226">
        <f>SUM(BK280:BK313)</f>
        <v>0</v>
      </c>
    </row>
    <row r="280" s="2" customFormat="1" ht="16.5" customHeight="1">
      <c r="A280" s="38"/>
      <c r="B280" s="39"/>
      <c r="C280" s="229" t="s">
        <v>408</v>
      </c>
      <c r="D280" s="229" t="s">
        <v>126</v>
      </c>
      <c r="E280" s="230" t="s">
        <v>409</v>
      </c>
      <c r="F280" s="231" t="s">
        <v>410</v>
      </c>
      <c r="G280" s="232" t="s">
        <v>161</v>
      </c>
      <c r="H280" s="233">
        <v>159.62600000000001</v>
      </c>
      <c r="I280" s="234"/>
      <c r="J280" s="233">
        <f>ROUND(I280*H280,3)</f>
        <v>0</v>
      </c>
      <c r="K280" s="235"/>
      <c r="L280" s="44"/>
      <c r="M280" s="236" t="s">
        <v>1</v>
      </c>
      <c r="N280" s="237" t="s">
        <v>40</v>
      </c>
      <c r="O280" s="97"/>
      <c r="P280" s="238">
        <f>O280*H280</f>
        <v>0</v>
      </c>
      <c r="Q280" s="238">
        <v>2.3856000000000002</v>
      </c>
      <c r="R280" s="238">
        <f>Q280*H280</f>
        <v>380.80378560000003</v>
      </c>
      <c r="S280" s="238">
        <v>0</v>
      </c>
      <c r="T280" s="239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40" t="s">
        <v>130</v>
      </c>
      <c r="AT280" s="240" t="s">
        <v>126</v>
      </c>
      <c r="AU280" s="240" t="s">
        <v>131</v>
      </c>
      <c r="AY280" s="17" t="s">
        <v>124</v>
      </c>
      <c r="BE280" s="241">
        <f>IF(N280="základná",J280,0)</f>
        <v>0</v>
      </c>
      <c r="BF280" s="241">
        <f>IF(N280="znížená",J280,0)</f>
        <v>0</v>
      </c>
      <c r="BG280" s="241">
        <f>IF(N280="zákl. prenesená",J280,0)</f>
        <v>0</v>
      </c>
      <c r="BH280" s="241">
        <f>IF(N280="zníž. prenesená",J280,0)</f>
        <v>0</v>
      </c>
      <c r="BI280" s="241">
        <f>IF(N280="nulová",J280,0)</f>
        <v>0</v>
      </c>
      <c r="BJ280" s="17" t="s">
        <v>131</v>
      </c>
      <c r="BK280" s="242">
        <f>ROUND(I280*H280,3)</f>
        <v>0</v>
      </c>
      <c r="BL280" s="17" t="s">
        <v>130</v>
      </c>
      <c r="BM280" s="240" t="s">
        <v>411</v>
      </c>
    </row>
    <row r="281" s="2" customFormat="1">
      <c r="A281" s="38"/>
      <c r="B281" s="39"/>
      <c r="C281" s="40"/>
      <c r="D281" s="243" t="s">
        <v>133</v>
      </c>
      <c r="E281" s="40"/>
      <c r="F281" s="244" t="s">
        <v>412</v>
      </c>
      <c r="G281" s="40"/>
      <c r="H281" s="40"/>
      <c r="I281" s="245"/>
      <c r="J281" s="40"/>
      <c r="K281" s="40"/>
      <c r="L281" s="44"/>
      <c r="M281" s="246"/>
      <c r="N281" s="247"/>
      <c r="O281" s="97"/>
      <c r="P281" s="97"/>
      <c r="Q281" s="97"/>
      <c r="R281" s="97"/>
      <c r="S281" s="97"/>
      <c r="T281" s="9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T281" s="17" t="s">
        <v>133</v>
      </c>
      <c r="AU281" s="17" t="s">
        <v>131</v>
      </c>
    </row>
    <row r="282" s="15" customFormat="1">
      <c r="A282" s="15"/>
      <c r="B282" s="280"/>
      <c r="C282" s="281"/>
      <c r="D282" s="243" t="s">
        <v>135</v>
      </c>
      <c r="E282" s="282" t="s">
        <v>1</v>
      </c>
      <c r="F282" s="283" t="s">
        <v>413</v>
      </c>
      <c r="G282" s="281"/>
      <c r="H282" s="282" t="s">
        <v>1</v>
      </c>
      <c r="I282" s="284"/>
      <c r="J282" s="281"/>
      <c r="K282" s="281"/>
      <c r="L282" s="285"/>
      <c r="M282" s="286"/>
      <c r="N282" s="287"/>
      <c r="O282" s="287"/>
      <c r="P282" s="287"/>
      <c r="Q282" s="287"/>
      <c r="R282" s="287"/>
      <c r="S282" s="287"/>
      <c r="T282" s="288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89" t="s">
        <v>135</v>
      </c>
      <c r="AU282" s="289" t="s">
        <v>131</v>
      </c>
      <c r="AV282" s="15" t="s">
        <v>82</v>
      </c>
      <c r="AW282" s="15" t="s">
        <v>30</v>
      </c>
      <c r="AX282" s="15" t="s">
        <v>74</v>
      </c>
      <c r="AY282" s="289" t="s">
        <v>124</v>
      </c>
    </row>
    <row r="283" s="13" customFormat="1">
      <c r="A283" s="13"/>
      <c r="B283" s="248"/>
      <c r="C283" s="249"/>
      <c r="D283" s="243" t="s">
        <v>135</v>
      </c>
      <c r="E283" s="250" t="s">
        <v>1</v>
      </c>
      <c r="F283" s="251" t="s">
        <v>414</v>
      </c>
      <c r="G283" s="249"/>
      <c r="H283" s="252">
        <v>159.62600000000001</v>
      </c>
      <c r="I283" s="253"/>
      <c r="J283" s="249"/>
      <c r="K283" s="249"/>
      <c r="L283" s="254"/>
      <c r="M283" s="255"/>
      <c r="N283" s="256"/>
      <c r="O283" s="256"/>
      <c r="P283" s="256"/>
      <c r="Q283" s="256"/>
      <c r="R283" s="256"/>
      <c r="S283" s="256"/>
      <c r="T283" s="257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8" t="s">
        <v>135</v>
      </c>
      <c r="AU283" s="258" t="s">
        <v>131</v>
      </c>
      <c r="AV283" s="13" t="s">
        <v>131</v>
      </c>
      <c r="AW283" s="13" t="s">
        <v>30</v>
      </c>
      <c r="AX283" s="13" t="s">
        <v>74</v>
      </c>
      <c r="AY283" s="258" t="s">
        <v>124</v>
      </c>
    </row>
    <row r="284" s="15" customFormat="1">
      <c r="A284" s="15"/>
      <c r="B284" s="280"/>
      <c r="C284" s="281"/>
      <c r="D284" s="243" t="s">
        <v>135</v>
      </c>
      <c r="E284" s="282" t="s">
        <v>1</v>
      </c>
      <c r="F284" s="283" t="s">
        <v>415</v>
      </c>
      <c r="G284" s="281"/>
      <c r="H284" s="282" t="s">
        <v>1</v>
      </c>
      <c r="I284" s="284"/>
      <c r="J284" s="281"/>
      <c r="K284" s="281"/>
      <c r="L284" s="285"/>
      <c r="M284" s="286"/>
      <c r="N284" s="287"/>
      <c r="O284" s="287"/>
      <c r="P284" s="287"/>
      <c r="Q284" s="287"/>
      <c r="R284" s="287"/>
      <c r="S284" s="287"/>
      <c r="T284" s="288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T284" s="289" t="s">
        <v>135</v>
      </c>
      <c r="AU284" s="289" t="s">
        <v>131</v>
      </c>
      <c r="AV284" s="15" t="s">
        <v>82</v>
      </c>
      <c r="AW284" s="15" t="s">
        <v>30</v>
      </c>
      <c r="AX284" s="15" t="s">
        <v>74</v>
      </c>
      <c r="AY284" s="289" t="s">
        <v>124</v>
      </c>
    </row>
    <row r="285" s="15" customFormat="1">
      <c r="A285" s="15"/>
      <c r="B285" s="280"/>
      <c r="C285" s="281"/>
      <c r="D285" s="243" t="s">
        <v>135</v>
      </c>
      <c r="E285" s="282" t="s">
        <v>1</v>
      </c>
      <c r="F285" s="283" t="s">
        <v>416</v>
      </c>
      <c r="G285" s="281"/>
      <c r="H285" s="282" t="s">
        <v>1</v>
      </c>
      <c r="I285" s="284"/>
      <c r="J285" s="281"/>
      <c r="K285" s="281"/>
      <c r="L285" s="285"/>
      <c r="M285" s="286"/>
      <c r="N285" s="287"/>
      <c r="O285" s="287"/>
      <c r="P285" s="287"/>
      <c r="Q285" s="287"/>
      <c r="R285" s="287"/>
      <c r="S285" s="287"/>
      <c r="T285" s="288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89" t="s">
        <v>135</v>
      </c>
      <c r="AU285" s="289" t="s">
        <v>131</v>
      </c>
      <c r="AV285" s="15" t="s">
        <v>82</v>
      </c>
      <c r="AW285" s="15" t="s">
        <v>30</v>
      </c>
      <c r="AX285" s="15" t="s">
        <v>74</v>
      </c>
      <c r="AY285" s="289" t="s">
        <v>124</v>
      </c>
    </row>
    <row r="286" s="14" customFormat="1">
      <c r="A286" s="14"/>
      <c r="B286" s="259"/>
      <c r="C286" s="260"/>
      <c r="D286" s="243" t="s">
        <v>135</v>
      </c>
      <c r="E286" s="261" t="s">
        <v>1</v>
      </c>
      <c r="F286" s="262" t="s">
        <v>177</v>
      </c>
      <c r="G286" s="260"/>
      <c r="H286" s="263">
        <v>159.62600000000001</v>
      </c>
      <c r="I286" s="264"/>
      <c r="J286" s="260"/>
      <c r="K286" s="260"/>
      <c r="L286" s="265"/>
      <c r="M286" s="266"/>
      <c r="N286" s="267"/>
      <c r="O286" s="267"/>
      <c r="P286" s="267"/>
      <c r="Q286" s="267"/>
      <c r="R286" s="267"/>
      <c r="S286" s="267"/>
      <c r="T286" s="26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9" t="s">
        <v>135</v>
      </c>
      <c r="AU286" s="269" t="s">
        <v>131</v>
      </c>
      <c r="AV286" s="14" t="s">
        <v>130</v>
      </c>
      <c r="AW286" s="14" t="s">
        <v>30</v>
      </c>
      <c r="AX286" s="14" t="s">
        <v>82</v>
      </c>
      <c r="AY286" s="269" t="s">
        <v>124</v>
      </c>
    </row>
    <row r="287" s="2" customFormat="1" ht="24.15" customHeight="1">
      <c r="A287" s="38"/>
      <c r="B287" s="39"/>
      <c r="C287" s="229" t="s">
        <v>417</v>
      </c>
      <c r="D287" s="229" t="s">
        <v>126</v>
      </c>
      <c r="E287" s="230" t="s">
        <v>418</v>
      </c>
      <c r="F287" s="231" t="s">
        <v>419</v>
      </c>
      <c r="G287" s="232" t="s">
        <v>161</v>
      </c>
      <c r="H287" s="233">
        <v>19.5</v>
      </c>
      <c r="I287" s="234"/>
      <c r="J287" s="233">
        <f>ROUND(I287*H287,3)</f>
        <v>0</v>
      </c>
      <c r="K287" s="235"/>
      <c r="L287" s="44"/>
      <c r="M287" s="236" t="s">
        <v>1</v>
      </c>
      <c r="N287" s="237" t="s">
        <v>40</v>
      </c>
      <c r="O287" s="97"/>
      <c r="P287" s="238">
        <f>O287*H287</f>
        <v>0</v>
      </c>
      <c r="Q287" s="238">
        <v>2.3686600000000002</v>
      </c>
      <c r="R287" s="238">
        <f>Q287*H287</f>
        <v>46.188870000000001</v>
      </c>
      <c r="S287" s="238">
        <v>0</v>
      </c>
      <c r="T287" s="239">
        <f>S287*H287</f>
        <v>0</v>
      </c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R287" s="240" t="s">
        <v>130</v>
      </c>
      <c r="AT287" s="240" t="s">
        <v>126</v>
      </c>
      <c r="AU287" s="240" t="s">
        <v>131</v>
      </c>
      <c r="AY287" s="17" t="s">
        <v>124</v>
      </c>
      <c r="BE287" s="241">
        <f>IF(N287="základná",J287,0)</f>
        <v>0</v>
      </c>
      <c r="BF287" s="241">
        <f>IF(N287="znížená",J287,0)</f>
        <v>0</v>
      </c>
      <c r="BG287" s="241">
        <f>IF(N287="zákl. prenesená",J287,0)</f>
        <v>0</v>
      </c>
      <c r="BH287" s="241">
        <f>IF(N287="zníž. prenesená",J287,0)</f>
        <v>0</v>
      </c>
      <c r="BI287" s="241">
        <f>IF(N287="nulová",J287,0)</f>
        <v>0</v>
      </c>
      <c r="BJ287" s="17" t="s">
        <v>131</v>
      </c>
      <c r="BK287" s="242">
        <f>ROUND(I287*H287,3)</f>
        <v>0</v>
      </c>
      <c r="BL287" s="17" t="s">
        <v>130</v>
      </c>
      <c r="BM287" s="240" t="s">
        <v>420</v>
      </c>
    </row>
    <row r="288" s="2" customFormat="1">
      <c r="A288" s="38"/>
      <c r="B288" s="39"/>
      <c r="C288" s="40"/>
      <c r="D288" s="243" t="s">
        <v>133</v>
      </c>
      <c r="E288" s="40"/>
      <c r="F288" s="244" t="s">
        <v>421</v>
      </c>
      <c r="G288" s="40"/>
      <c r="H288" s="40"/>
      <c r="I288" s="245"/>
      <c r="J288" s="40"/>
      <c r="K288" s="40"/>
      <c r="L288" s="44"/>
      <c r="M288" s="246"/>
      <c r="N288" s="247"/>
      <c r="O288" s="97"/>
      <c r="P288" s="97"/>
      <c r="Q288" s="97"/>
      <c r="R288" s="97"/>
      <c r="S288" s="97"/>
      <c r="T288" s="9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T288" s="17" t="s">
        <v>133</v>
      </c>
      <c r="AU288" s="17" t="s">
        <v>131</v>
      </c>
    </row>
    <row r="289" s="2" customFormat="1" ht="24.15" customHeight="1">
      <c r="A289" s="38"/>
      <c r="B289" s="39"/>
      <c r="C289" s="229" t="s">
        <v>422</v>
      </c>
      <c r="D289" s="229" t="s">
        <v>126</v>
      </c>
      <c r="E289" s="230" t="s">
        <v>423</v>
      </c>
      <c r="F289" s="231" t="s">
        <v>424</v>
      </c>
      <c r="G289" s="232" t="s">
        <v>161</v>
      </c>
      <c r="H289" s="233">
        <v>1</v>
      </c>
      <c r="I289" s="234"/>
      <c r="J289" s="233">
        <f>ROUND(I289*H289,3)</f>
        <v>0</v>
      </c>
      <c r="K289" s="235"/>
      <c r="L289" s="44"/>
      <c r="M289" s="236" t="s">
        <v>1</v>
      </c>
      <c r="N289" s="237" t="s">
        <v>40</v>
      </c>
      <c r="O289" s="97"/>
      <c r="P289" s="238">
        <f>O289*H289</f>
        <v>0</v>
      </c>
      <c r="Q289" s="238">
        <v>2.4089900000000002</v>
      </c>
      <c r="R289" s="238">
        <f>Q289*H289</f>
        <v>2.4089900000000002</v>
      </c>
      <c r="S289" s="238">
        <v>0</v>
      </c>
      <c r="T289" s="239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40" t="s">
        <v>130</v>
      </c>
      <c r="AT289" s="240" t="s">
        <v>126</v>
      </c>
      <c r="AU289" s="240" t="s">
        <v>131</v>
      </c>
      <c r="AY289" s="17" t="s">
        <v>124</v>
      </c>
      <c r="BE289" s="241">
        <f>IF(N289="základná",J289,0)</f>
        <v>0</v>
      </c>
      <c r="BF289" s="241">
        <f>IF(N289="znížená",J289,0)</f>
        <v>0</v>
      </c>
      <c r="BG289" s="241">
        <f>IF(N289="zákl. prenesená",J289,0)</f>
        <v>0</v>
      </c>
      <c r="BH289" s="241">
        <f>IF(N289="zníž. prenesená",J289,0)</f>
        <v>0</v>
      </c>
      <c r="BI289" s="241">
        <f>IF(N289="nulová",J289,0)</f>
        <v>0</v>
      </c>
      <c r="BJ289" s="17" t="s">
        <v>131</v>
      </c>
      <c r="BK289" s="242">
        <f>ROUND(I289*H289,3)</f>
        <v>0</v>
      </c>
      <c r="BL289" s="17" t="s">
        <v>130</v>
      </c>
      <c r="BM289" s="240" t="s">
        <v>425</v>
      </c>
    </row>
    <row r="290" s="2" customFormat="1">
      <c r="A290" s="38"/>
      <c r="B290" s="39"/>
      <c r="C290" s="40"/>
      <c r="D290" s="243" t="s">
        <v>133</v>
      </c>
      <c r="E290" s="40"/>
      <c r="F290" s="244" t="s">
        <v>426</v>
      </c>
      <c r="G290" s="40"/>
      <c r="H290" s="40"/>
      <c r="I290" s="245"/>
      <c r="J290" s="40"/>
      <c r="K290" s="40"/>
      <c r="L290" s="44"/>
      <c r="M290" s="246"/>
      <c r="N290" s="247"/>
      <c r="O290" s="97"/>
      <c r="P290" s="97"/>
      <c r="Q290" s="97"/>
      <c r="R290" s="97"/>
      <c r="S290" s="97"/>
      <c r="T290" s="9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T290" s="17" t="s">
        <v>133</v>
      </c>
      <c r="AU290" s="17" t="s">
        <v>131</v>
      </c>
    </row>
    <row r="291" s="2" customFormat="1" ht="24.15" customHeight="1">
      <c r="A291" s="38"/>
      <c r="B291" s="39"/>
      <c r="C291" s="229" t="s">
        <v>427</v>
      </c>
      <c r="D291" s="229" t="s">
        <v>126</v>
      </c>
      <c r="E291" s="230" t="s">
        <v>428</v>
      </c>
      <c r="F291" s="231" t="s">
        <v>429</v>
      </c>
      <c r="G291" s="232" t="s">
        <v>129</v>
      </c>
      <c r="H291" s="233">
        <v>15.800000000000001</v>
      </c>
      <c r="I291" s="234"/>
      <c r="J291" s="233">
        <f>ROUND(I291*H291,3)</f>
        <v>0</v>
      </c>
      <c r="K291" s="235"/>
      <c r="L291" s="44"/>
      <c r="M291" s="236" t="s">
        <v>1</v>
      </c>
      <c r="N291" s="237" t="s">
        <v>40</v>
      </c>
      <c r="O291" s="97"/>
      <c r="P291" s="238">
        <f>O291*H291</f>
        <v>0</v>
      </c>
      <c r="Q291" s="238">
        <v>0.00777</v>
      </c>
      <c r="R291" s="238">
        <f>Q291*H291</f>
        <v>0.122766</v>
      </c>
      <c r="S291" s="238">
        <v>0</v>
      </c>
      <c r="T291" s="239">
        <f>S291*H291</f>
        <v>0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40" t="s">
        <v>130</v>
      </c>
      <c r="AT291" s="240" t="s">
        <v>126</v>
      </c>
      <c r="AU291" s="240" t="s">
        <v>131</v>
      </c>
      <c r="AY291" s="17" t="s">
        <v>124</v>
      </c>
      <c r="BE291" s="241">
        <f>IF(N291="základná",J291,0)</f>
        <v>0</v>
      </c>
      <c r="BF291" s="241">
        <f>IF(N291="znížená",J291,0)</f>
        <v>0</v>
      </c>
      <c r="BG291" s="241">
        <f>IF(N291="zákl. prenesená",J291,0)</f>
        <v>0</v>
      </c>
      <c r="BH291" s="241">
        <f>IF(N291="zníž. prenesená",J291,0)</f>
        <v>0</v>
      </c>
      <c r="BI291" s="241">
        <f>IF(N291="nulová",J291,0)</f>
        <v>0</v>
      </c>
      <c r="BJ291" s="17" t="s">
        <v>131</v>
      </c>
      <c r="BK291" s="242">
        <f>ROUND(I291*H291,3)</f>
        <v>0</v>
      </c>
      <c r="BL291" s="17" t="s">
        <v>130</v>
      </c>
      <c r="BM291" s="240" t="s">
        <v>430</v>
      </c>
    </row>
    <row r="292" s="2" customFormat="1">
      <c r="A292" s="38"/>
      <c r="B292" s="39"/>
      <c r="C292" s="40"/>
      <c r="D292" s="243" t="s">
        <v>133</v>
      </c>
      <c r="E292" s="40"/>
      <c r="F292" s="244" t="s">
        <v>431</v>
      </c>
      <c r="G292" s="40"/>
      <c r="H292" s="40"/>
      <c r="I292" s="245"/>
      <c r="J292" s="40"/>
      <c r="K292" s="40"/>
      <c r="L292" s="44"/>
      <c r="M292" s="246"/>
      <c r="N292" s="247"/>
      <c r="O292" s="97"/>
      <c r="P292" s="97"/>
      <c r="Q292" s="97"/>
      <c r="R292" s="97"/>
      <c r="S292" s="97"/>
      <c r="T292" s="9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133</v>
      </c>
      <c r="AU292" s="17" t="s">
        <v>131</v>
      </c>
    </row>
    <row r="293" s="13" customFormat="1">
      <c r="A293" s="13"/>
      <c r="B293" s="248"/>
      <c r="C293" s="249"/>
      <c r="D293" s="243" t="s">
        <v>135</v>
      </c>
      <c r="E293" s="250" t="s">
        <v>1</v>
      </c>
      <c r="F293" s="251" t="s">
        <v>432</v>
      </c>
      <c r="G293" s="249"/>
      <c r="H293" s="252">
        <v>9.9000000000000004</v>
      </c>
      <c r="I293" s="253"/>
      <c r="J293" s="249"/>
      <c r="K293" s="249"/>
      <c r="L293" s="254"/>
      <c r="M293" s="255"/>
      <c r="N293" s="256"/>
      <c r="O293" s="256"/>
      <c r="P293" s="256"/>
      <c r="Q293" s="256"/>
      <c r="R293" s="256"/>
      <c r="S293" s="256"/>
      <c r="T293" s="257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58" t="s">
        <v>135</v>
      </c>
      <c r="AU293" s="258" t="s">
        <v>131</v>
      </c>
      <c r="AV293" s="13" t="s">
        <v>131</v>
      </c>
      <c r="AW293" s="13" t="s">
        <v>30</v>
      </c>
      <c r="AX293" s="13" t="s">
        <v>74</v>
      </c>
      <c r="AY293" s="258" t="s">
        <v>124</v>
      </c>
    </row>
    <row r="294" s="13" customFormat="1">
      <c r="A294" s="13"/>
      <c r="B294" s="248"/>
      <c r="C294" s="249"/>
      <c r="D294" s="243" t="s">
        <v>135</v>
      </c>
      <c r="E294" s="250" t="s">
        <v>1</v>
      </c>
      <c r="F294" s="251" t="s">
        <v>433</v>
      </c>
      <c r="G294" s="249"/>
      <c r="H294" s="252">
        <v>5.9000000000000004</v>
      </c>
      <c r="I294" s="253"/>
      <c r="J294" s="249"/>
      <c r="K294" s="249"/>
      <c r="L294" s="254"/>
      <c r="M294" s="255"/>
      <c r="N294" s="256"/>
      <c r="O294" s="256"/>
      <c r="P294" s="256"/>
      <c r="Q294" s="256"/>
      <c r="R294" s="256"/>
      <c r="S294" s="256"/>
      <c r="T294" s="257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8" t="s">
        <v>135</v>
      </c>
      <c r="AU294" s="258" t="s">
        <v>131</v>
      </c>
      <c r="AV294" s="13" t="s">
        <v>131</v>
      </c>
      <c r="AW294" s="13" t="s">
        <v>30</v>
      </c>
      <c r="AX294" s="13" t="s">
        <v>74</v>
      </c>
      <c r="AY294" s="258" t="s">
        <v>124</v>
      </c>
    </row>
    <row r="295" s="14" customFormat="1">
      <c r="A295" s="14"/>
      <c r="B295" s="259"/>
      <c r="C295" s="260"/>
      <c r="D295" s="243" t="s">
        <v>135</v>
      </c>
      <c r="E295" s="261" t="s">
        <v>1</v>
      </c>
      <c r="F295" s="262" t="s">
        <v>177</v>
      </c>
      <c r="G295" s="260"/>
      <c r="H295" s="263">
        <v>15.800000000000001</v>
      </c>
      <c r="I295" s="264"/>
      <c r="J295" s="260"/>
      <c r="K295" s="260"/>
      <c r="L295" s="265"/>
      <c r="M295" s="266"/>
      <c r="N295" s="267"/>
      <c r="O295" s="267"/>
      <c r="P295" s="267"/>
      <c r="Q295" s="267"/>
      <c r="R295" s="267"/>
      <c r="S295" s="267"/>
      <c r="T295" s="268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9" t="s">
        <v>135</v>
      </c>
      <c r="AU295" s="269" t="s">
        <v>131</v>
      </c>
      <c r="AV295" s="14" t="s">
        <v>130</v>
      </c>
      <c r="AW295" s="14" t="s">
        <v>30</v>
      </c>
      <c r="AX295" s="14" t="s">
        <v>82</v>
      </c>
      <c r="AY295" s="269" t="s">
        <v>124</v>
      </c>
    </row>
    <row r="296" s="2" customFormat="1" ht="24.15" customHeight="1">
      <c r="A296" s="38"/>
      <c r="B296" s="39"/>
      <c r="C296" s="229" t="s">
        <v>434</v>
      </c>
      <c r="D296" s="229" t="s">
        <v>126</v>
      </c>
      <c r="E296" s="230" t="s">
        <v>435</v>
      </c>
      <c r="F296" s="231" t="s">
        <v>436</v>
      </c>
      <c r="G296" s="232" t="s">
        <v>129</v>
      </c>
      <c r="H296" s="233">
        <v>15.800000000000001</v>
      </c>
      <c r="I296" s="234"/>
      <c r="J296" s="233">
        <f>ROUND(I296*H296,3)</f>
        <v>0</v>
      </c>
      <c r="K296" s="235"/>
      <c r="L296" s="44"/>
      <c r="M296" s="236" t="s">
        <v>1</v>
      </c>
      <c r="N296" s="237" t="s">
        <v>40</v>
      </c>
      <c r="O296" s="97"/>
      <c r="P296" s="238">
        <f>O296*H296</f>
        <v>0</v>
      </c>
      <c r="Q296" s="238">
        <v>4.0000000000000003E-05</v>
      </c>
      <c r="R296" s="238">
        <f>Q296*H296</f>
        <v>0.00063200000000000007</v>
      </c>
      <c r="S296" s="238">
        <v>0</v>
      </c>
      <c r="T296" s="239">
        <f>S296*H296</f>
        <v>0</v>
      </c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R296" s="240" t="s">
        <v>130</v>
      </c>
      <c r="AT296" s="240" t="s">
        <v>126</v>
      </c>
      <c r="AU296" s="240" t="s">
        <v>131</v>
      </c>
      <c r="AY296" s="17" t="s">
        <v>124</v>
      </c>
      <c r="BE296" s="241">
        <f>IF(N296="základná",J296,0)</f>
        <v>0</v>
      </c>
      <c r="BF296" s="241">
        <f>IF(N296="znížená",J296,0)</f>
        <v>0</v>
      </c>
      <c r="BG296" s="241">
        <f>IF(N296="zákl. prenesená",J296,0)</f>
        <v>0</v>
      </c>
      <c r="BH296" s="241">
        <f>IF(N296="zníž. prenesená",J296,0)</f>
        <v>0</v>
      </c>
      <c r="BI296" s="241">
        <f>IF(N296="nulová",J296,0)</f>
        <v>0</v>
      </c>
      <c r="BJ296" s="17" t="s">
        <v>131</v>
      </c>
      <c r="BK296" s="242">
        <f>ROUND(I296*H296,3)</f>
        <v>0</v>
      </c>
      <c r="BL296" s="17" t="s">
        <v>130</v>
      </c>
      <c r="BM296" s="240" t="s">
        <v>437</v>
      </c>
    </row>
    <row r="297" s="2" customFormat="1">
      <c r="A297" s="38"/>
      <c r="B297" s="39"/>
      <c r="C297" s="40"/>
      <c r="D297" s="243" t="s">
        <v>133</v>
      </c>
      <c r="E297" s="40"/>
      <c r="F297" s="244" t="s">
        <v>438</v>
      </c>
      <c r="G297" s="40"/>
      <c r="H297" s="40"/>
      <c r="I297" s="245"/>
      <c r="J297" s="40"/>
      <c r="K297" s="40"/>
      <c r="L297" s="44"/>
      <c r="M297" s="246"/>
      <c r="N297" s="247"/>
      <c r="O297" s="97"/>
      <c r="P297" s="97"/>
      <c r="Q297" s="97"/>
      <c r="R297" s="97"/>
      <c r="S297" s="97"/>
      <c r="T297" s="9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T297" s="17" t="s">
        <v>133</v>
      </c>
      <c r="AU297" s="17" t="s">
        <v>131</v>
      </c>
    </row>
    <row r="298" s="2" customFormat="1" ht="24.15" customHeight="1">
      <c r="A298" s="38"/>
      <c r="B298" s="39"/>
      <c r="C298" s="229" t="s">
        <v>439</v>
      </c>
      <c r="D298" s="229" t="s">
        <v>126</v>
      </c>
      <c r="E298" s="230" t="s">
        <v>440</v>
      </c>
      <c r="F298" s="231" t="s">
        <v>441</v>
      </c>
      <c r="G298" s="232" t="s">
        <v>212</v>
      </c>
      <c r="H298" s="233">
        <v>2.7999999999999998</v>
      </c>
      <c r="I298" s="234"/>
      <c r="J298" s="233">
        <f>ROUND(I298*H298,3)</f>
        <v>0</v>
      </c>
      <c r="K298" s="235"/>
      <c r="L298" s="44"/>
      <c r="M298" s="236" t="s">
        <v>1</v>
      </c>
      <c r="N298" s="237" t="s">
        <v>40</v>
      </c>
      <c r="O298" s="97"/>
      <c r="P298" s="238">
        <f>O298*H298</f>
        <v>0</v>
      </c>
      <c r="Q298" s="238">
        <v>1.04853</v>
      </c>
      <c r="R298" s="238">
        <f>Q298*H298</f>
        <v>2.9358839999999997</v>
      </c>
      <c r="S298" s="238">
        <v>0</v>
      </c>
      <c r="T298" s="239">
        <f>S298*H298</f>
        <v>0</v>
      </c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R298" s="240" t="s">
        <v>130</v>
      </c>
      <c r="AT298" s="240" t="s">
        <v>126</v>
      </c>
      <c r="AU298" s="240" t="s">
        <v>131</v>
      </c>
      <c r="AY298" s="17" t="s">
        <v>124</v>
      </c>
      <c r="BE298" s="241">
        <f>IF(N298="základná",J298,0)</f>
        <v>0</v>
      </c>
      <c r="BF298" s="241">
        <f>IF(N298="znížená",J298,0)</f>
        <v>0</v>
      </c>
      <c r="BG298" s="241">
        <f>IF(N298="zákl. prenesená",J298,0)</f>
        <v>0</v>
      </c>
      <c r="BH298" s="241">
        <f>IF(N298="zníž. prenesená",J298,0)</f>
        <v>0</v>
      </c>
      <c r="BI298" s="241">
        <f>IF(N298="nulová",J298,0)</f>
        <v>0</v>
      </c>
      <c r="BJ298" s="17" t="s">
        <v>131</v>
      </c>
      <c r="BK298" s="242">
        <f>ROUND(I298*H298,3)</f>
        <v>0</v>
      </c>
      <c r="BL298" s="17" t="s">
        <v>130</v>
      </c>
      <c r="BM298" s="240" t="s">
        <v>442</v>
      </c>
    </row>
    <row r="299" s="2" customFormat="1">
      <c r="A299" s="38"/>
      <c r="B299" s="39"/>
      <c r="C299" s="40"/>
      <c r="D299" s="243" t="s">
        <v>133</v>
      </c>
      <c r="E299" s="40"/>
      <c r="F299" s="244" t="s">
        <v>443</v>
      </c>
      <c r="G299" s="40"/>
      <c r="H299" s="40"/>
      <c r="I299" s="245"/>
      <c r="J299" s="40"/>
      <c r="K299" s="40"/>
      <c r="L299" s="44"/>
      <c r="M299" s="246"/>
      <c r="N299" s="247"/>
      <c r="O299" s="97"/>
      <c r="P299" s="97"/>
      <c r="Q299" s="97"/>
      <c r="R299" s="97"/>
      <c r="S299" s="97"/>
      <c r="T299" s="9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133</v>
      </c>
      <c r="AU299" s="17" t="s">
        <v>131</v>
      </c>
    </row>
    <row r="300" s="2" customFormat="1" ht="21.75" customHeight="1">
      <c r="A300" s="38"/>
      <c r="B300" s="39"/>
      <c r="C300" s="229" t="s">
        <v>444</v>
      </c>
      <c r="D300" s="229" t="s">
        <v>126</v>
      </c>
      <c r="E300" s="230" t="s">
        <v>445</v>
      </c>
      <c r="F300" s="231" t="s">
        <v>446</v>
      </c>
      <c r="G300" s="232" t="s">
        <v>161</v>
      </c>
      <c r="H300" s="233">
        <v>0.80000000000000004</v>
      </c>
      <c r="I300" s="234"/>
      <c r="J300" s="233">
        <f>ROUND(I300*H300,3)</f>
        <v>0</v>
      </c>
      <c r="K300" s="235"/>
      <c r="L300" s="44"/>
      <c r="M300" s="236" t="s">
        <v>1</v>
      </c>
      <c r="N300" s="237" t="s">
        <v>40</v>
      </c>
      <c r="O300" s="97"/>
      <c r="P300" s="238">
        <f>O300*H300</f>
        <v>0</v>
      </c>
      <c r="Q300" s="238">
        <v>2.4157999999999999</v>
      </c>
      <c r="R300" s="238">
        <f>Q300*H300</f>
        <v>1.9326400000000001</v>
      </c>
      <c r="S300" s="238">
        <v>0</v>
      </c>
      <c r="T300" s="239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240" t="s">
        <v>130</v>
      </c>
      <c r="AT300" s="240" t="s">
        <v>126</v>
      </c>
      <c r="AU300" s="240" t="s">
        <v>131</v>
      </c>
      <c r="AY300" s="17" t="s">
        <v>124</v>
      </c>
      <c r="BE300" s="241">
        <f>IF(N300="základná",J300,0)</f>
        <v>0</v>
      </c>
      <c r="BF300" s="241">
        <f>IF(N300="znížená",J300,0)</f>
        <v>0</v>
      </c>
      <c r="BG300" s="241">
        <f>IF(N300="zákl. prenesená",J300,0)</f>
        <v>0</v>
      </c>
      <c r="BH300" s="241">
        <f>IF(N300="zníž. prenesená",J300,0)</f>
        <v>0</v>
      </c>
      <c r="BI300" s="241">
        <f>IF(N300="nulová",J300,0)</f>
        <v>0</v>
      </c>
      <c r="BJ300" s="17" t="s">
        <v>131</v>
      </c>
      <c r="BK300" s="242">
        <f>ROUND(I300*H300,3)</f>
        <v>0</v>
      </c>
      <c r="BL300" s="17" t="s">
        <v>130</v>
      </c>
      <c r="BM300" s="240" t="s">
        <v>447</v>
      </c>
    </row>
    <row r="301" s="2" customFormat="1">
      <c r="A301" s="38"/>
      <c r="B301" s="39"/>
      <c r="C301" s="40"/>
      <c r="D301" s="243" t="s">
        <v>133</v>
      </c>
      <c r="E301" s="40"/>
      <c r="F301" s="244" t="s">
        <v>448</v>
      </c>
      <c r="G301" s="40"/>
      <c r="H301" s="40"/>
      <c r="I301" s="245"/>
      <c r="J301" s="40"/>
      <c r="K301" s="40"/>
      <c r="L301" s="44"/>
      <c r="M301" s="246"/>
      <c r="N301" s="247"/>
      <c r="O301" s="97"/>
      <c r="P301" s="97"/>
      <c r="Q301" s="97"/>
      <c r="R301" s="97"/>
      <c r="S301" s="97"/>
      <c r="T301" s="98"/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T301" s="17" t="s">
        <v>133</v>
      </c>
      <c r="AU301" s="17" t="s">
        <v>131</v>
      </c>
    </row>
    <row r="302" s="13" customFormat="1">
      <c r="A302" s="13"/>
      <c r="B302" s="248"/>
      <c r="C302" s="249"/>
      <c r="D302" s="243" t="s">
        <v>135</v>
      </c>
      <c r="E302" s="250" t="s">
        <v>1</v>
      </c>
      <c r="F302" s="251" t="s">
        <v>449</v>
      </c>
      <c r="G302" s="249"/>
      <c r="H302" s="252">
        <v>0.80000000000000004</v>
      </c>
      <c r="I302" s="253"/>
      <c r="J302" s="249"/>
      <c r="K302" s="249"/>
      <c r="L302" s="254"/>
      <c r="M302" s="255"/>
      <c r="N302" s="256"/>
      <c r="O302" s="256"/>
      <c r="P302" s="256"/>
      <c r="Q302" s="256"/>
      <c r="R302" s="256"/>
      <c r="S302" s="256"/>
      <c r="T302" s="257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58" t="s">
        <v>135</v>
      </c>
      <c r="AU302" s="258" t="s">
        <v>131</v>
      </c>
      <c r="AV302" s="13" t="s">
        <v>131</v>
      </c>
      <c r="AW302" s="13" t="s">
        <v>30</v>
      </c>
      <c r="AX302" s="13" t="s">
        <v>82</v>
      </c>
      <c r="AY302" s="258" t="s">
        <v>124</v>
      </c>
    </row>
    <row r="303" s="2" customFormat="1" ht="24.15" customHeight="1">
      <c r="A303" s="38"/>
      <c r="B303" s="39"/>
      <c r="C303" s="229" t="s">
        <v>450</v>
      </c>
      <c r="D303" s="229" t="s">
        <v>126</v>
      </c>
      <c r="E303" s="230" t="s">
        <v>451</v>
      </c>
      <c r="F303" s="231" t="s">
        <v>452</v>
      </c>
      <c r="G303" s="232" t="s">
        <v>129</v>
      </c>
      <c r="H303" s="233">
        <v>16.5</v>
      </c>
      <c r="I303" s="234"/>
      <c r="J303" s="233">
        <f>ROUND(I303*H303,3)</f>
        <v>0</v>
      </c>
      <c r="K303" s="235"/>
      <c r="L303" s="44"/>
      <c r="M303" s="236" t="s">
        <v>1</v>
      </c>
      <c r="N303" s="237" t="s">
        <v>40</v>
      </c>
      <c r="O303" s="97"/>
      <c r="P303" s="238">
        <f>O303*H303</f>
        <v>0</v>
      </c>
      <c r="Q303" s="238">
        <v>0.02102</v>
      </c>
      <c r="R303" s="238">
        <f>Q303*H303</f>
        <v>0.34683000000000003</v>
      </c>
      <c r="S303" s="238">
        <v>0</v>
      </c>
      <c r="T303" s="239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40" t="s">
        <v>130</v>
      </c>
      <c r="AT303" s="240" t="s">
        <v>126</v>
      </c>
      <c r="AU303" s="240" t="s">
        <v>131</v>
      </c>
      <c r="AY303" s="17" t="s">
        <v>124</v>
      </c>
      <c r="BE303" s="241">
        <f>IF(N303="základná",J303,0)</f>
        <v>0</v>
      </c>
      <c r="BF303" s="241">
        <f>IF(N303="znížená",J303,0)</f>
        <v>0</v>
      </c>
      <c r="BG303" s="241">
        <f>IF(N303="zákl. prenesená",J303,0)</f>
        <v>0</v>
      </c>
      <c r="BH303" s="241">
        <f>IF(N303="zníž. prenesená",J303,0)</f>
        <v>0</v>
      </c>
      <c r="BI303" s="241">
        <f>IF(N303="nulová",J303,0)</f>
        <v>0</v>
      </c>
      <c r="BJ303" s="17" t="s">
        <v>131</v>
      </c>
      <c r="BK303" s="242">
        <f>ROUND(I303*H303,3)</f>
        <v>0</v>
      </c>
      <c r="BL303" s="17" t="s">
        <v>130</v>
      </c>
      <c r="BM303" s="240" t="s">
        <v>453</v>
      </c>
    </row>
    <row r="304" s="2" customFormat="1">
      <c r="A304" s="38"/>
      <c r="B304" s="39"/>
      <c r="C304" s="40"/>
      <c r="D304" s="243" t="s">
        <v>133</v>
      </c>
      <c r="E304" s="40"/>
      <c r="F304" s="244" t="s">
        <v>454</v>
      </c>
      <c r="G304" s="40"/>
      <c r="H304" s="40"/>
      <c r="I304" s="245"/>
      <c r="J304" s="40"/>
      <c r="K304" s="40"/>
      <c r="L304" s="44"/>
      <c r="M304" s="246"/>
      <c r="N304" s="247"/>
      <c r="O304" s="97"/>
      <c r="P304" s="97"/>
      <c r="Q304" s="97"/>
      <c r="R304" s="97"/>
      <c r="S304" s="97"/>
      <c r="T304" s="98"/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T304" s="17" t="s">
        <v>133</v>
      </c>
      <c r="AU304" s="17" t="s">
        <v>131</v>
      </c>
    </row>
    <row r="305" s="13" customFormat="1">
      <c r="A305" s="13"/>
      <c r="B305" s="248"/>
      <c r="C305" s="249"/>
      <c r="D305" s="243" t="s">
        <v>135</v>
      </c>
      <c r="E305" s="250" t="s">
        <v>1</v>
      </c>
      <c r="F305" s="251" t="s">
        <v>455</v>
      </c>
      <c r="G305" s="249"/>
      <c r="H305" s="252">
        <v>16.5</v>
      </c>
      <c r="I305" s="253"/>
      <c r="J305" s="249"/>
      <c r="K305" s="249"/>
      <c r="L305" s="254"/>
      <c r="M305" s="255"/>
      <c r="N305" s="256"/>
      <c r="O305" s="256"/>
      <c r="P305" s="256"/>
      <c r="Q305" s="256"/>
      <c r="R305" s="256"/>
      <c r="S305" s="256"/>
      <c r="T305" s="257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58" t="s">
        <v>135</v>
      </c>
      <c r="AU305" s="258" t="s">
        <v>131</v>
      </c>
      <c r="AV305" s="13" t="s">
        <v>131</v>
      </c>
      <c r="AW305" s="13" t="s">
        <v>30</v>
      </c>
      <c r="AX305" s="13" t="s">
        <v>82</v>
      </c>
      <c r="AY305" s="258" t="s">
        <v>124</v>
      </c>
    </row>
    <row r="306" s="2" customFormat="1" ht="24.15" customHeight="1">
      <c r="A306" s="38"/>
      <c r="B306" s="39"/>
      <c r="C306" s="229" t="s">
        <v>456</v>
      </c>
      <c r="D306" s="229" t="s">
        <v>126</v>
      </c>
      <c r="E306" s="230" t="s">
        <v>457</v>
      </c>
      <c r="F306" s="231" t="s">
        <v>458</v>
      </c>
      <c r="G306" s="232" t="s">
        <v>129</v>
      </c>
      <c r="H306" s="233">
        <v>16.5</v>
      </c>
      <c r="I306" s="234"/>
      <c r="J306" s="233">
        <f>ROUND(I306*H306,3)</f>
        <v>0</v>
      </c>
      <c r="K306" s="235"/>
      <c r="L306" s="44"/>
      <c r="M306" s="236" t="s">
        <v>1</v>
      </c>
      <c r="N306" s="237" t="s">
        <v>40</v>
      </c>
      <c r="O306" s="97"/>
      <c r="P306" s="238">
        <f>O306*H306</f>
        <v>0</v>
      </c>
      <c r="Q306" s="238">
        <v>0.02102</v>
      </c>
      <c r="R306" s="238">
        <f>Q306*H306</f>
        <v>0.34683000000000003</v>
      </c>
      <c r="S306" s="238">
        <v>0</v>
      </c>
      <c r="T306" s="239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240" t="s">
        <v>130</v>
      </c>
      <c r="AT306" s="240" t="s">
        <v>126</v>
      </c>
      <c r="AU306" s="240" t="s">
        <v>131</v>
      </c>
      <c r="AY306" s="17" t="s">
        <v>124</v>
      </c>
      <c r="BE306" s="241">
        <f>IF(N306="základná",J306,0)</f>
        <v>0</v>
      </c>
      <c r="BF306" s="241">
        <f>IF(N306="znížená",J306,0)</f>
        <v>0</v>
      </c>
      <c r="BG306" s="241">
        <f>IF(N306="zákl. prenesená",J306,0)</f>
        <v>0</v>
      </c>
      <c r="BH306" s="241">
        <f>IF(N306="zníž. prenesená",J306,0)</f>
        <v>0</v>
      </c>
      <c r="BI306" s="241">
        <f>IF(N306="nulová",J306,0)</f>
        <v>0</v>
      </c>
      <c r="BJ306" s="17" t="s">
        <v>131</v>
      </c>
      <c r="BK306" s="242">
        <f>ROUND(I306*H306,3)</f>
        <v>0</v>
      </c>
      <c r="BL306" s="17" t="s">
        <v>130</v>
      </c>
      <c r="BM306" s="240" t="s">
        <v>459</v>
      </c>
    </row>
    <row r="307" s="2" customFormat="1">
      <c r="A307" s="38"/>
      <c r="B307" s="39"/>
      <c r="C307" s="40"/>
      <c r="D307" s="243" t="s">
        <v>133</v>
      </c>
      <c r="E307" s="40"/>
      <c r="F307" s="244" t="s">
        <v>460</v>
      </c>
      <c r="G307" s="40"/>
      <c r="H307" s="40"/>
      <c r="I307" s="245"/>
      <c r="J307" s="40"/>
      <c r="K307" s="40"/>
      <c r="L307" s="44"/>
      <c r="M307" s="246"/>
      <c r="N307" s="247"/>
      <c r="O307" s="97"/>
      <c r="P307" s="97"/>
      <c r="Q307" s="97"/>
      <c r="R307" s="97"/>
      <c r="S307" s="97"/>
      <c r="T307" s="98"/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T307" s="17" t="s">
        <v>133</v>
      </c>
      <c r="AU307" s="17" t="s">
        <v>131</v>
      </c>
    </row>
    <row r="308" s="2" customFormat="1" ht="21.75" customHeight="1">
      <c r="A308" s="38"/>
      <c r="B308" s="39"/>
      <c r="C308" s="229" t="s">
        <v>461</v>
      </c>
      <c r="D308" s="229" t="s">
        <v>126</v>
      </c>
      <c r="E308" s="230" t="s">
        <v>462</v>
      </c>
      <c r="F308" s="231" t="s">
        <v>463</v>
      </c>
      <c r="G308" s="232" t="s">
        <v>161</v>
      </c>
      <c r="H308" s="233">
        <v>0.11</v>
      </c>
      <c r="I308" s="234"/>
      <c r="J308" s="233">
        <f>ROUND(I308*H308,3)</f>
        <v>0</v>
      </c>
      <c r="K308" s="235"/>
      <c r="L308" s="44"/>
      <c r="M308" s="236" t="s">
        <v>1</v>
      </c>
      <c r="N308" s="237" t="s">
        <v>40</v>
      </c>
      <c r="O308" s="97"/>
      <c r="P308" s="238">
        <f>O308*H308</f>
        <v>0</v>
      </c>
      <c r="Q308" s="238">
        <v>2.6524999999999999</v>
      </c>
      <c r="R308" s="238">
        <f>Q308*H308</f>
        <v>0.29177500000000001</v>
      </c>
      <c r="S308" s="238">
        <v>0</v>
      </c>
      <c r="T308" s="239">
        <f>S308*H308</f>
        <v>0</v>
      </c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R308" s="240" t="s">
        <v>130</v>
      </c>
      <c r="AT308" s="240" t="s">
        <v>126</v>
      </c>
      <c r="AU308" s="240" t="s">
        <v>131</v>
      </c>
      <c r="AY308" s="17" t="s">
        <v>124</v>
      </c>
      <c r="BE308" s="241">
        <f>IF(N308="základná",J308,0)</f>
        <v>0</v>
      </c>
      <c r="BF308" s="241">
        <f>IF(N308="znížená",J308,0)</f>
        <v>0</v>
      </c>
      <c r="BG308" s="241">
        <f>IF(N308="zákl. prenesená",J308,0)</f>
        <v>0</v>
      </c>
      <c r="BH308" s="241">
        <f>IF(N308="zníž. prenesená",J308,0)</f>
        <v>0</v>
      </c>
      <c r="BI308" s="241">
        <f>IF(N308="nulová",J308,0)</f>
        <v>0</v>
      </c>
      <c r="BJ308" s="17" t="s">
        <v>131</v>
      </c>
      <c r="BK308" s="242">
        <f>ROUND(I308*H308,3)</f>
        <v>0</v>
      </c>
      <c r="BL308" s="17" t="s">
        <v>130</v>
      </c>
      <c r="BM308" s="240" t="s">
        <v>464</v>
      </c>
    </row>
    <row r="309" s="2" customFormat="1">
      <c r="A309" s="38"/>
      <c r="B309" s="39"/>
      <c r="C309" s="40"/>
      <c r="D309" s="243" t="s">
        <v>133</v>
      </c>
      <c r="E309" s="40"/>
      <c r="F309" s="244" t="s">
        <v>465</v>
      </c>
      <c r="G309" s="40"/>
      <c r="H309" s="40"/>
      <c r="I309" s="245"/>
      <c r="J309" s="40"/>
      <c r="K309" s="40"/>
      <c r="L309" s="44"/>
      <c r="M309" s="246"/>
      <c r="N309" s="247"/>
      <c r="O309" s="97"/>
      <c r="P309" s="97"/>
      <c r="Q309" s="97"/>
      <c r="R309" s="97"/>
      <c r="S309" s="97"/>
      <c r="T309" s="98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133</v>
      </c>
      <c r="AU309" s="17" t="s">
        <v>131</v>
      </c>
    </row>
    <row r="310" s="13" customFormat="1">
      <c r="A310" s="13"/>
      <c r="B310" s="248"/>
      <c r="C310" s="249"/>
      <c r="D310" s="243" t="s">
        <v>135</v>
      </c>
      <c r="E310" s="250" t="s">
        <v>1</v>
      </c>
      <c r="F310" s="251" t="s">
        <v>466</v>
      </c>
      <c r="G310" s="249"/>
      <c r="H310" s="252">
        <v>0.11</v>
      </c>
      <c r="I310" s="253"/>
      <c r="J310" s="249"/>
      <c r="K310" s="249"/>
      <c r="L310" s="254"/>
      <c r="M310" s="255"/>
      <c r="N310" s="256"/>
      <c r="O310" s="256"/>
      <c r="P310" s="256"/>
      <c r="Q310" s="256"/>
      <c r="R310" s="256"/>
      <c r="S310" s="256"/>
      <c r="T310" s="257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8" t="s">
        <v>135</v>
      </c>
      <c r="AU310" s="258" t="s">
        <v>131</v>
      </c>
      <c r="AV310" s="13" t="s">
        <v>131</v>
      </c>
      <c r="AW310" s="13" t="s">
        <v>30</v>
      </c>
      <c r="AX310" s="13" t="s">
        <v>82</v>
      </c>
      <c r="AY310" s="258" t="s">
        <v>124</v>
      </c>
    </row>
    <row r="311" s="2" customFormat="1" ht="24.15" customHeight="1">
      <c r="A311" s="38"/>
      <c r="B311" s="39"/>
      <c r="C311" s="229" t="s">
        <v>467</v>
      </c>
      <c r="D311" s="229" t="s">
        <v>126</v>
      </c>
      <c r="E311" s="230" t="s">
        <v>468</v>
      </c>
      <c r="F311" s="231" t="s">
        <v>469</v>
      </c>
      <c r="G311" s="232" t="s">
        <v>161</v>
      </c>
      <c r="H311" s="233">
        <v>156.69999999999999</v>
      </c>
      <c r="I311" s="234"/>
      <c r="J311" s="233">
        <f>ROUND(I311*H311,3)</f>
        <v>0</v>
      </c>
      <c r="K311" s="235"/>
      <c r="L311" s="44"/>
      <c r="M311" s="236" t="s">
        <v>1</v>
      </c>
      <c r="N311" s="237" t="s">
        <v>40</v>
      </c>
      <c r="O311" s="97"/>
      <c r="P311" s="238">
        <f>O311*H311</f>
        <v>0</v>
      </c>
      <c r="Q311" s="238">
        <v>2.0899999999999999</v>
      </c>
      <c r="R311" s="238">
        <f>Q311*H311</f>
        <v>327.50299999999993</v>
      </c>
      <c r="S311" s="238">
        <v>0</v>
      </c>
      <c r="T311" s="239">
        <f>S311*H311</f>
        <v>0</v>
      </c>
      <c r="U311" s="38"/>
      <c r="V311" s="38"/>
      <c r="W311" s="38"/>
      <c r="X311" s="38"/>
      <c r="Y311" s="38"/>
      <c r="Z311" s="38"/>
      <c r="AA311" s="38"/>
      <c r="AB311" s="38"/>
      <c r="AC311" s="38"/>
      <c r="AD311" s="38"/>
      <c r="AE311" s="38"/>
      <c r="AR311" s="240" t="s">
        <v>130</v>
      </c>
      <c r="AT311" s="240" t="s">
        <v>126</v>
      </c>
      <c r="AU311" s="240" t="s">
        <v>131</v>
      </c>
      <c r="AY311" s="17" t="s">
        <v>124</v>
      </c>
      <c r="BE311" s="241">
        <f>IF(N311="základná",J311,0)</f>
        <v>0</v>
      </c>
      <c r="BF311" s="241">
        <f>IF(N311="znížená",J311,0)</f>
        <v>0</v>
      </c>
      <c r="BG311" s="241">
        <f>IF(N311="zákl. prenesená",J311,0)</f>
        <v>0</v>
      </c>
      <c r="BH311" s="241">
        <f>IF(N311="zníž. prenesená",J311,0)</f>
        <v>0</v>
      </c>
      <c r="BI311" s="241">
        <f>IF(N311="nulová",J311,0)</f>
        <v>0</v>
      </c>
      <c r="BJ311" s="17" t="s">
        <v>131</v>
      </c>
      <c r="BK311" s="242">
        <f>ROUND(I311*H311,3)</f>
        <v>0</v>
      </c>
      <c r="BL311" s="17" t="s">
        <v>130</v>
      </c>
      <c r="BM311" s="240" t="s">
        <v>470</v>
      </c>
    </row>
    <row r="312" s="2" customFormat="1">
      <c r="A312" s="38"/>
      <c r="B312" s="39"/>
      <c r="C312" s="40"/>
      <c r="D312" s="243" t="s">
        <v>133</v>
      </c>
      <c r="E312" s="40"/>
      <c r="F312" s="244" t="s">
        <v>471</v>
      </c>
      <c r="G312" s="40"/>
      <c r="H312" s="40"/>
      <c r="I312" s="245"/>
      <c r="J312" s="40"/>
      <c r="K312" s="40"/>
      <c r="L312" s="44"/>
      <c r="M312" s="246"/>
      <c r="N312" s="247"/>
      <c r="O312" s="97"/>
      <c r="P312" s="97"/>
      <c r="Q312" s="97"/>
      <c r="R312" s="97"/>
      <c r="S312" s="97"/>
      <c r="T312" s="98"/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T312" s="17" t="s">
        <v>133</v>
      </c>
      <c r="AU312" s="17" t="s">
        <v>131</v>
      </c>
    </row>
    <row r="313" s="13" customFormat="1">
      <c r="A313" s="13"/>
      <c r="B313" s="248"/>
      <c r="C313" s="249"/>
      <c r="D313" s="243" t="s">
        <v>135</v>
      </c>
      <c r="E313" s="250" t="s">
        <v>1</v>
      </c>
      <c r="F313" s="251" t="s">
        <v>472</v>
      </c>
      <c r="G313" s="249"/>
      <c r="H313" s="252">
        <v>156.69999999999999</v>
      </c>
      <c r="I313" s="253"/>
      <c r="J313" s="249"/>
      <c r="K313" s="249"/>
      <c r="L313" s="254"/>
      <c r="M313" s="255"/>
      <c r="N313" s="256"/>
      <c r="O313" s="256"/>
      <c r="P313" s="256"/>
      <c r="Q313" s="256"/>
      <c r="R313" s="256"/>
      <c r="S313" s="256"/>
      <c r="T313" s="257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8" t="s">
        <v>135</v>
      </c>
      <c r="AU313" s="258" t="s">
        <v>131</v>
      </c>
      <c r="AV313" s="13" t="s">
        <v>131</v>
      </c>
      <c r="AW313" s="13" t="s">
        <v>30</v>
      </c>
      <c r="AX313" s="13" t="s">
        <v>82</v>
      </c>
      <c r="AY313" s="258" t="s">
        <v>124</v>
      </c>
    </row>
    <row r="314" s="12" customFormat="1" ht="22.8" customHeight="1">
      <c r="A314" s="12"/>
      <c r="B314" s="213"/>
      <c r="C314" s="214"/>
      <c r="D314" s="215" t="s">
        <v>73</v>
      </c>
      <c r="E314" s="227" t="s">
        <v>152</v>
      </c>
      <c r="F314" s="227" t="s">
        <v>473</v>
      </c>
      <c r="G314" s="214"/>
      <c r="H314" s="214"/>
      <c r="I314" s="217"/>
      <c r="J314" s="228">
        <f>BK314</f>
        <v>0</v>
      </c>
      <c r="K314" s="214"/>
      <c r="L314" s="219"/>
      <c r="M314" s="220"/>
      <c r="N314" s="221"/>
      <c r="O314" s="221"/>
      <c r="P314" s="222">
        <f>SUM(P315:P358)</f>
        <v>0</v>
      </c>
      <c r="Q314" s="221"/>
      <c r="R314" s="222">
        <f>SUM(R315:R358)</f>
        <v>526.7562034</v>
      </c>
      <c r="S314" s="221"/>
      <c r="T314" s="223">
        <f>SUM(T315:T358)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224" t="s">
        <v>82</v>
      </c>
      <c r="AT314" s="225" t="s">
        <v>73</v>
      </c>
      <c r="AU314" s="225" t="s">
        <v>82</v>
      </c>
      <c r="AY314" s="224" t="s">
        <v>124</v>
      </c>
      <c r="BK314" s="226">
        <f>SUM(BK315:BK358)</f>
        <v>0</v>
      </c>
    </row>
    <row r="315" s="2" customFormat="1" ht="24.15" customHeight="1">
      <c r="A315" s="38"/>
      <c r="B315" s="39"/>
      <c r="C315" s="229" t="s">
        <v>474</v>
      </c>
      <c r="D315" s="229" t="s">
        <v>126</v>
      </c>
      <c r="E315" s="230" t="s">
        <v>475</v>
      </c>
      <c r="F315" s="231" t="s">
        <v>476</v>
      </c>
      <c r="G315" s="232" t="s">
        <v>129</v>
      </c>
      <c r="H315" s="233">
        <v>201.59999999999999</v>
      </c>
      <c r="I315" s="234"/>
      <c r="J315" s="233">
        <f>ROUND(I315*H315,3)</f>
        <v>0</v>
      </c>
      <c r="K315" s="235"/>
      <c r="L315" s="44"/>
      <c r="M315" s="236" t="s">
        <v>1</v>
      </c>
      <c r="N315" s="237" t="s">
        <v>40</v>
      </c>
      <c r="O315" s="97"/>
      <c r="P315" s="238">
        <f>O315*H315</f>
        <v>0</v>
      </c>
      <c r="Q315" s="238">
        <v>0.44349</v>
      </c>
      <c r="R315" s="238">
        <f>Q315*H315</f>
        <v>89.407584</v>
      </c>
      <c r="S315" s="238">
        <v>0</v>
      </c>
      <c r="T315" s="239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40" t="s">
        <v>130</v>
      </c>
      <c r="AT315" s="240" t="s">
        <v>126</v>
      </c>
      <c r="AU315" s="240" t="s">
        <v>131</v>
      </c>
      <c r="AY315" s="17" t="s">
        <v>124</v>
      </c>
      <c r="BE315" s="241">
        <f>IF(N315="základná",J315,0)</f>
        <v>0</v>
      </c>
      <c r="BF315" s="241">
        <f>IF(N315="znížená",J315,0)</f>
        <v>0</v>
      </c>
      <c r="BG315" s="241">
        <f>IF(N315="zákl. prenesená",J315,0)</f>
        <v>0</v>
      </c>
      <c r="BH315" s="241">
        <f>IF(N315="zníž. prenesená",J315,0)</f>
        <v>0</v>
      </c>
      <c r="BI315" s="241">
        <f>IF(N315="nulová",J315,0)</f>
        <v>0</v>
      </c>
      <c r="BJ315" s="17" t="s">
        <v>131</v>
      </c>
      <c r="BK315" s="242">
        <f>ROUND(I315*H315,3)</f>
        <v>0</v>
      </c>
      <c r="BL315" s="17" t="s">
        <v>130</v>
      </c>
      <c r="BM315" s="240" t="s">
        <v>477</v>
      </c>
    </row>
    <row r="316" s="2" customFormat="1">
      <c r="A316" s="38"/>
      <c r="B316" s="39"/>
      <c r="C316" s="40"/>
      <c r="D316" s="243" t="s">
        <v>133</v>
      </c>
      <c r="E316" s="40"/>
      <c r="F316" s="244" t="s">
        <v>478</v>
      </c>
      <c r="G316" s="40"/>
      <c r="H316" s="40"/>
      <c r="I316" s="245"/>
      <c r="J316" s="40"/>
      <c r="K316" s="40"/>
      <c r="L316" s="44"/>
      <c r="M316" s="246"/>
      <c r="N316" s="247"/>
      <c r="O316" s="97"/>
      <c r="P316" s="97"/>
      <c r="Q316" s="97"/>
      <c r="R316" s="97"/>
      <c r="S316" s="97"/>
      <c r="T316" s="98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133</v>
      </c>
      <c r="AU316" s="17" t="s">
        <v>131</v>
      </c>
    </row>
    <row r="317" s="13" customFormat="1">
      <c r="A317" s="13"/>
      <c r="B317" s="248"/>
      <c r="C317" s="249"/>
      <c r="D317" s="243" t="s">
        <v>135</v>
      </c>
      <c r="E317" s="250" t="s">
        <v>1</v>
      </c>
      <c r="F317" s="251" t="s">
        <v>479</v>
      </c>
      <c r="G317" s="249"/>
      <c r="H317" s="252">
        <v>201.59999999999999</v>
      </c>
      <c r="I317" s="253"/>
      <c r="J317" s="249"/>
      <c r="K317" s="249"/>
      <c r="L317" s="254"/>
      <c r="M317" s="255"/>
      <c r="N317" s="256"/>
      <c r="O317" s="256"/>
      <c r="P317" s="256"/>
      <c r="Q317" s="256"/>
      <c r="R317" s="256"/>
      <c r="S317" s="256"/>
      <c r="T317" s="257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8" t="s">
        <v>135</v>
      </c>
      <c r="AU317" s="258" t="s">
        <v>131</v>
      </c>
      <c r="AV317" s="13" t="s">
        <v>131</v>
      </c>
      <c r="AW317" s="13" t="s">
        <v>30</v>
      </c>
      <c r="AX317" s="13" t="s">
        <v>82</v>
      </c>
      <c r="AY317" s="258" t="s">
        <v>124</v>
      </c>
    </row>
    <row r="318" s="2" customFormat="1" ht="37.8" customHeight="1">
      <c r="A318" s="38"/>
      <c r="B318" s="39"/>
      <c r="C318" s="229" t="s">
        <v>480</v>
      </c>
      <c r="D318" s="229" t="s">
        <v>126</v>
      </c>
      <c r="E318" s="230" t="s">
        <v>481</v>
      </c>
      <c r="F318" s="231" t="s">
        <v>482</v>
      </c>
      <c r="G318" s="232" t="s">
        <v>129</v>
      </c>
      <c r="H318" s="233">
        <v>201.59999999999999</v>
      </c>
      <c r="I318" s="234"/>
      <c r="J318" s="233">
        <f>ROUND(I318*H318,3)</f>
        <v>0</v>
      </c>
      <c r="K318" s="235"/>
      <c r="L318" s="44"/>
      <c r="M318" s="236" t="s">
        <v>1</v>
      </c>
      <c r="N318" s="237" t="s">
        <v>40</v>
      </c>
      <c r="O318" s="97"/>
      <c r="P318" s="238">
        <f>O318*H318</f>
        <v>0</v>
      </c>
      <c r="Q318" s="238">
        <v>0.42405999999999999</v>
      </c>
      <c r="R318" s="238">
        <f>Q318*H318</f>
        <v>85.490495999999993</v>
      </c>
      <c r="S318" s="238">
        <v>0</v>
      </c>
      <c r="T318" s="239">
        <f>S318*H318</f>
        <v>0</v>
      </c>
      <c r="U318" s="38"/>
      <c r="V318" s="38"/>
      <c r="W318" s="38"/>
      <c r="X318" s="38"/>
      <c r="Y318" s="38"/>
      <c r="Z318" s="38"/>
      <c r="AA318" s="38"/>
      <c r="AB318" s="38"/>
      <c r="AC318" s="38"/>
      <c r="AD318" s="38"/>
      <c r="AE318" s="38"/>
      <c r="AR318" s="240" t="s">
        <v>130</v>
      </c>
      <c r="AT318" s="240" t="s">
        <v>126</v>
      </c>
      <c r="AU318" s="240" t="s">
        <v>131</v>
      </c>
      <c r="AY318" s="17" t="s">
        <v>124</v>
      </c>
      <c r="BE318" s="241">
        <f>IF(N318="základná",J318,0)</f>
        <v>0</v>
      </c>
      <c r="BF318" s="241">
        <f>IF(N318="znížená",J318,0)</f>
        <v>0</v>
      </c>
      <c r="BG318" s="241">
        <f>IF(N318="zákl. prenesená",J318,0)</f>
        <v>0</v>
      </c>
      <c r="BH318" s="241">
        <f>IF(N318="zníž. prenesená",J318,0)</f>
        <v>0</v>
      </c>
      <c r="BI318" s="241">
        <f>IF(N318="nulová",J318,0)</f>
        <v>0</v>
      </c>
      <c r="BJ318" s="17" t="s">
        <v>131</v>
      </c>
      <c r="BK318" s="242">
        <f>ROUND(I318*H318,3)</f>
        <v>0</v>
      </c>
      <c r="BL318" s="17" t="s">
        <v>130</v>
      </c>
      <c r="BM318" s="240" t="s">
        <v>483</v>
      </c>
    </row>
    <row r="319" s="2" customFormat="1">
      <c r="A319" s="38"/>
      <c r="B319" s="39"/>
      <c r="C319" s="40"/>
      <c r="D319" s="243" t="s">
        <v>133</v>
      </c>
      <c r="E319" s="40"/>
      <c r="F319" s="244" t="s">
        <v>484</v>
      </c>
      <c r="G319" s="40"/>
      <c r="H319" s="40"/>
      <c r="I319" s="245"/>
      <c r="J319" s="40"/>
      <c r="K319" s="40"/>
      <c r="L319" s="44"/>
      <c r="M319" s="246"/>
      <c r="N319" s="247"/>
      <c r="O319" s="97"/>
      <c r="P319" s="97"/>
      <c r="Q319" s="97"/>
      <c r="R319" s="97"/>
      <c r="S319" s="97"/>
      <c r="T319" s="98"/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T319" s="17" t="s">
        <v>133</v>
      </c>
      <c r="AU319" s="17" t="s">
        <v>131</v>
      </c>
    </row>
    <row r="320" s="13" customFormat="1">
      <c r="A320" s="13"/>
      <c r="B320" s="248"/>
      <c r="C320" s="249"/>
      <c r="D320" s="243" t="s">
        <v>135</v>
      </c>
      <c r="E320" s="250" t="s">
        <v>1</v>
      </c>
      <c r="F320" s="251" t="s">
        <v>479</v>
      </c>
      <c r="G320" s="249"/>
      <c r="H320" s="252">
        <v>201.59999999999999</v>
      </c>
      <c r="I320" s="253"/>
      <c r="J320" s="249"/>
      <c r="K320" s="249"/>
      <c r="L320" s="254"/>
      <c r="M320" s="255"/>
      <c r="N320" s="256"/>
      <c r="O320" s="256"/>
      <c r="P320" s="256"/>
      <c r="Q320" s="256"/>
      <c r="R320" s="256"/>
      <c r="S320" s="256"/>
      <c r="T320" s="257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8" t="s">
        <v>135</v>
      </c>
      <c r="AU320" s="258" t="s">
        <v>131</v>
      </c>
      <c r="AV320" s="13" t="s">
        <v>131</v>
      </c>
      <c r="AW320" s="13" t="s">
        <v>30</v>
      </c>
      <c r="AX320" s="13" t="s">
        <v>82</v>
      </c>
      <c r="AY320" s="258" t="s">
        <v>124</v>
      </c>
    </row>
    <row r="321" s="2" customFormat="1" ht="24.15" customHeight="1">
      <c r="A321" s="38"/>
      <c r="B321" s="39"/>
      <c r="C321" s="229" t="s">
        <v>485</v>
      </c>
      <c r="D321" s="229" t="s">
        <v>126</v>
      </c>
      <c r="E321" s="230" t="s">
        <v>486</v>
      </c>
      <c r="F321" s="231" t="s">
        <v>487</v>
      </c>
      <c r="G321" s="232" t="s">
        <v>129</v>
      </c>
      <c r="H321" s="233">
        <v>153.5</v>
      </c>
      <c r="I321" s="234"/>
      <c r="J321" s="233">
        <f>ROUND(I321*H321,3)</f>
        <v>0</v>
      </c>
      <c r="K321" s="235"/>
      <c r="L321" s="44"/>
      <c r="M321" s="236" t="s">
        <v>1</v>
      </c>
      <c r="N321" s="237" t="s">
        <v>40</v>
      </c>
      <c r="O321" s="97"/>
      <c r="P321" s="238">
        <f>O321*H321</f>
        <v>0</v>
      </c>
      <c r="Q321" s="238">
        <v>0.27799000000000001</v>
      </c>
      <c r="R321" s="238">
        <f>Q321*H321</f>
        <v>42.671465000000005</v>
      </c>
      <c r="S321" s="238">
        <v>0</v>
      </c>
      <c r="T321" s="239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40" t="s">
        <v>130</v>
      </c>
      <c r="AT321" s="240" t="s">
        <v>126</v>
      </c>
      <c r="AU321" s="240" t="s">
        <v>131</v>
      </c>
      <c r="AY321" s="17" t="s">
        <v>124</v>
      </c>
      <c r="BE321" s="241">
        <f>IF(N321="základná",J321,0)</f>
        <v>0</v>
      </c>
      <c r="BF321" s="241">
        <f>IF(N321="znížená",J321,0)</f>
        <v>0</v>
      </c>
      <c r="BG321" s="241">
        <f>IF(N321="zákl. prenesená",J321,0)</f>
        <v>0</v>
      </c>
      <c r="BH321" s="241">
        <f>IF(N321="zníž. prenesená",J321,0)</f>
        <v>0</v>
      </c>
      <c r="BI321" s="241">
        <f>IF(N321="nulová",J321,0)</f>
        <v>0</v>
      </c>
      <c r="BJ321" s="17" t="s">
        <v>131</v>
      </c>
      <c r="BK321" s="242">
        <f>ROUND(I321*H321,3)</f>
        <v>0</v>
      </c>
      <c r="BL321" s="17" t="s">
        <v>130</v>
      </c>
      <c r="BM321" s="240" t="s">
        <v>488</v>
      </c>
    </row>
    <row r="322" s="2" customFormat="1">
      <c r="A322" s="38"/>
      <c r="B322" s="39"/>
      <c r="C322" s="40"/>
      <c r="D322" s="243" t="s">
        <v>133</v>
      </c>
      <c r="E322" s="40"/>
      <c r="F322" s="244" t="s">
        <v>489</v>
      </c>
      <c r="G322" s="40"/>
      <c r="H322" s="40"/>
      <c r="I322" s="245"/>
      <c r="J322" s="40"/>
      <c r="K322" s="40"/>
      <c r="L322" s="44"/>
      <c r="M322" s="246"/>
      <c r="N322" s="247"/>
      <c r="O322" s="97"/>
      <c r="P322" s="97"/>
      <c r="Q322" s="97"/>
      <c r="R322" s="97"/>
      <c r="S322" s="97"/>
      <c r="T322" s="98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133</v>
      </c>
      <c r="AU322" s="17" t="s">
        <v>131</v>
      </c>
    </row>
    <row r="323" s="13" customFormat="1">
      <c r="A323" s="13"/>
      <c r="B323" s="248"/>
      <c r="C323" s="249"/>
      <c r="D323" s="243" t="s">
        <v>135</v>
      </c>
      <c r="E323" s="250" t="s">
        <v>1</v>
      </c>
      <c r="F323" s="251" t="s">
        <v>490</v>
      </c>
      <c r="G323" s="249"/>
      <c r="H323" s="252">
        <v>153.5</v>
      </c>
      <c r="I323" s="253"/>
      <c r="J323" s="249"/>
      <c r="K323" s="249"/>
      <c r="L323" s="254"/>
      <c r="M323" s="255"/>
      <c r="N323" s="256"/>
      <c r="O323" s="256"/>
      <c r="P323" s="256"/>
      <c r="Q323" s="256"/>
      <c r="R323" s="256"/>
      <c r="S323" s="256"/>
      <c r="T323" s="257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58" t="s">
        <v>135</v>
      </c>
      <c r="AU323" s="258" t="s">
        <v>131</v>
      </c>
      <c r="AV323" s="13" t="s">
        <v>131</v>
      </c>
      <c r="AW323" s="13" t="s">
        <v>30</v>
      </c>
      <c r="AX323" s="13" t="s">
        <v>82</v>
      </c>
      <c r="AY323" s="258" t="s">
        <v>124</v>
      </c>
    </row>
    <row r="324" s="2" customFormat="1" ht="24.15" customHeight="1">
      <c r="A324" s="38"/>
      <c r="B324" s="39"/>
      <c r="C324" s="229" t="s">
        <v>491</v>
      </c>
      <c r="D324" s="229" t="s">
        <v>126</v>
      </c>
      <c r="E324" s="230" t="s">
        <v>492</v>
      </c>
      <c r="F324" s="231" t="s">
        <v>493</v>
      </c>
      <c r="G324" s="232" t="s">
        <v>161</v>
      </c>
      <c r="H324" s="233">
        <v>76.799999999999997</v>
      </c>
      <c r="I324" s="234"/>
      <c r="J324" s="233">
        <f>ROUND(I324*H324,3)</f>
        <v>0</v>
      </c>
      <c r="K324" s="235"/>
      <c r="L324" s="44"/>
      <c r="M324" s="236" t="s">
        <v>1</v>
      </c>
      <c r="N324" s="237" t="s">
        <v>40</v>
      </c>
      <c r="O324" s="97"/>
      <c r="P324" s="238">
        <f>O324*H324</f>
        <v>0</v>
      </c>
      <c r="Q324" s="238">
        <v>0</v>
      </c>
      <c r="R324" s="238">
        <f>Q324*H324</f>
        <v>0</v>
      </c>
      <c r="S324" s="238">
        <v>0</v>
      </c>
      <c r="T324" s="239">
        <f>S324*H324</f>
        <v>0</v>
      </c>
      <c r="U324" s="38"/>
      <c r="V324" s="38"/>
      <c r="W324" s="38"/>
      <c r="X324" s="38"/>
      <c r="Y324" s="38"/>
      <c r="Z324" s="38"/>
      <c r="AA324" s="38"/>
      <c r="AB324" s="38"/>
      <c r="AC324" s="38"/>
      <c r="AD324" s="38"/>
      <c r="AE324" s="38"/>
      <c r="AR324" s="240" t="s">
        <v>130</v>
      </c>
      <c r="AT324" s="240" t="s">
        <v>126</v>
      </c>
      <c r="AU324" s="240" t="s">
        <v>131</v>
      </c>
      <c r="AY324" s="17" t="s">
        <v>124</v>
      </c>
      <c r="BE324" s="241">
        <f>IF(N324="základná",J324,0)</f>
        <v>0</v>
      </c>
      <c r="BF324" s="241">
        <f>IF(N324="znížená",J324,0)</f>
        <v>0</v>
      </c>
      <c r="BG324" s="241">
        <f>IF(N324="zákl. prenesená",J324,0)</f>
        <v>0</v>
      </c>
      <c r="BH324" s="241">
        <f>IF(N324="zníž. prenesená",J324,0)</f>
        <v>0</v>
      </c>
      <c r="BI324" s="241">
        <f>IF(N324="nulová",J324,0)</f>
        <v>0</v>
      </c>
      <c r="BJ324" s="17" t="s">
        <v>131</v>
      </c>
      <c r="BK324" s="242">
        <f>ROUND(I324*H324,3)</f>
        <v>0</v>
      </c>
      <c r="BL324" s="17" t="s">
        <v>130</v>
      </c>
      <c r="BM324" s="240" t="s">
        <v>494</v>
      </c>
    </row>
    <row r="325" s="2" customFormat="1">
      <c r="A325" s="38"/>
      <c r="B325" s="39"/>
      <c r="C325" s="40"/>
      <c r="D325" s="243" t="s">
        <v>133</v>
      </c>
      <c r="E325" s="40"/>
      <c r="F325" s="244" t="s">
        <v>493</v>
      </c>
      <c r="G325" s="40"/>
      <c r="H325" s="40"/>
      <c r="I325" s="245"/>
      <c r="J325" s="40"/>
      <c r="K325" s="40"/>
      <c r="L325" s="44"/>
      <c r="M325" s="246"/>
      <c r="N325" s="247"/>
      <c r="O325" s="97"/>
      <c r="P325" s="97"/>
      <c r="Q325" s="97"/>
      <c r="R325" s="97"/>
      <c r="S325" s="97"/>
      <c r="T325" s="98"/>
      <c r="U325" s="38"/>
      <c r="V325" s="38"/>
      <c r="W325" s="38"/>
      <c r="X325" s="38"/>
      <c r="Y325" s="38"/>
      <c r="Z325" s="38"/>
      <c r="AA325" s="38"/>
      <c r="AB325" s="38"/>
      <c r="AC325" s="38"/>
      <c r="AD325" s="38"/>
      <c r="AE325" s="38"/>
      <c r="AT325" s="17" t="s">
        <v>133</v>
      </c>
      <c r="AU325" s="17" t="s">
        <v>131</v>
      </c>
    </row>
    <row r="326" s="13" customFormat="1">
      <c r="A326" s="13"/>
      <c r="B326" s="248"/>
      <c r="C326" s="249"/>
      <c r="D326" s="243" t="s">
        <v>135</v>
      </c>
      <c r="E326" s="250" t="s">
        <v>1</v>
      </c>
      <c r="F326" s="251" t="s">
        <v>495</v>
      </c>
      <c r="G326" s="249"/>
      <c r="H326" s="252">
        <v>76.799999999999997</v>
      </c>
      <c r="I326" s="253"/>
      <c r="J326" s="249"/>
      <c r="K326" s="249"/>
      <c r="L326" s="254"/>
      <c r="M326" s="255"/>
      <c r="N326" s="256"/>
      <c r="O326" s="256"/>
      <c r="P326" s="256"/>
      <c r="Q326" s="256"/>
      <c r="R326" s="256"/>
      <c r="S326" s="256"/>
      <c r="T326" s="25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8" t="s">
        <v>135</v>
      </c>
      <c r="AU326" s="258" t="s">
        <v>131</v>
      </c>
      <c r="AV326" s="13" t="s">
        <v>131</v>
      </c>
      <c r="AW326" s="13" t="s">
        <v>30</v>
      </c>
      <c r="AX326" s="13" t="s">
        <v>82</v>
      </c>
      <c r="AY326" s="258" t="s">
        <v>124</v>
      </c>
    </row>
    <row r="327" s="2" customFormat="1" ht="16.5" customHeight="1">
      <c r="A327" s="38"/>
      <c r="B327" s="39"/>
      <c r="C327" s="270" t="s">
        <v>496</v>
      </c>
      <c r="D327" s="270" t="s">
        <v>228</v>
      </c>
      <c r="E327" s="271" t="s">
        <v>497</v>
      </c>
      <c r="F327" s="272" t="s">
        <v>498</v>
      </c>
      <c r="G327" s="273" t="s">
        <v>212</v>
      </c>
      <c r="H327" s="274">
        <v>138.24000000000001</v>
      </c>
      <c r="I327" s="275"/>
      <c r="J327" s="274">
        <f>ROUND(I327*H327,3)</f>
        <v>0</v>
      </c>
      <c r="K327" s="276"/>
      <c r="L327" s="277"/>
      <c r="M327" s="278" t="s">
        <v>1</v>
      </c>
      <c r="N327" s="279" t="s">
        <v>40</v>
      </c>
      <c r="O327" s="97"/>
      <c r="P327" s="238">
        <f>O327*H327</f>
        <v>0</v>
      </c>
      <c r="Q327" s="238">
        <v>1</v>
      </c>
      <c r="R327" s="238">
        <f>Q327*H327</f>
        <v>138.24000000000001</v>
      </c>
      <c r="S327" s="238">
        <v>0</v>
      </c>
      <c r="T327" s="239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40" t="s">
        <v>171</v>
      </c>
      <c r="AT327" s="240" t="s">
        <v>228</v>
      </c>
      <c r="AU327" s="240" t="s">
        <v>131</v>
      </c>
      <c r="AY327" s="17" t="s">
        <v>124</v>
      </c>
      <c r="BE327" s="241">
        <f>IF(N327="základná",J327,0)</f>
        <v>0</v>
      </c>
      <c r="BF327" s="241">
        <f>IF(N327="znížená",J327,0)</f>
        <v>0</v>
      </c>
      <c r="BG327" s="241">
        <f>IF(N327="zákl. prenesená",J327,0)</f>
        <v>0</v>
      </c>
      <c r="BH327" s="241">
        <f>IF(N327="zníž. prenesená",J327,0)</f>
        <v>0</v>
      </c>
      <c r="BI327" s="241">
        <f>IF(N327="nulová",J327,0)</f>
        <v>0</v>
      </c>
      <c r="BJ327" s="17" t="s">
        <v>131</v>
      </c>
      <c r="BK327" s="242">
        <f>ROUND(I327*H327,3)</f>
        <v>0</v>
      </c>
      <c r="BL327" s="17" t="s">
        <v>130</v>
      </c>
      <c r="BM327" s="240" t="s">
        <v>499</v>
      </c>
    </row>
    <row r="328" s="2" customFormat="1">
      <c r="A328" s="38"/>
      <c r="B328" s="39"/>
      <c r="C328" s="40"/>
      <c r="D328" s="243" t="s">
        <v>133</v>
      </c>
      <c r="E328" s="40"/>
      <c r="F328" s="244" t="s">
        <v>498</v>
      </c>
      <c r="G328" s="40"/>
      <c r="H328" s="40"/>
      <c r="I328" s="245"/>
      <c r="J328" s="40"/>
      <c r="K328" s="40"/>
      <c r="L328" s="44"/>
      <c r="M328" s="246"/>
      <c r="N328" s="247"/>
      <c r="O328" s="97"/>
      <c r="P328" s="97"/>
      <c r="Q328" s="97"/>
      <c r="R328" s="97"/>
      <c r="S328" s="97"/>
      <c r="T328" s="98"/>
      <c r="U328" s="38"/>
      <c r="V328" s="38"/>
      <c r="W328" s="38"/>
      <c r="X328" s="38"/>
      <c r="Y328" s="38"/>
      <c r="Z328" s="38"/>
      <c r="AA328" s="38"/>
      <c r="AB328" s="38"/>
      <c r="AC328" s="38"/>
      <c r="AD328" s="38"/>
      <c r="AE328" s="38"/>
      <c r="AT328" s="17" t="s">
        <v>133</v>
      </c>
      <c r="AU328" s="17" t="s">
        <v>131</v>
      </c>
    </row>
    <row r="329" s="13" customFormat="1">
      <c r="A329" s="13"/>
      <c r="B329" s="248"/>
      <c r="C329" s="249"/>
      <c r="D329" s="243" t="s">
        <v>135</v>
      </c>
      <c r="E329" s="250" t="s">
        <v>1</v>
      </c>
      <c r="F329" s="251" t="s">
        <v>500</v>
      </c>
      <c r="G329" s="249"/>
      <c r="H329" s="252">
        <v>138.24000000000001</v>
      </c>
      <c r="I329" s="253"/>
      <c r="J329" s="249"/>
      <c r="K329" s="249"/>
      <c r="L329" s="254"/>
      <c r="M329" s="255"/>
      <c r="N329" s="256"/>
      <c r="O329" s="256"/>
      <c r="P329" s="256"/>
      <c r="Q329" s="256"/>
      <c r="R329" s="256"/>
      <c r="S329" s="256"/>
      <c r="T329" s="257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58" t="s">
        <v>135</v>
      </c>
      <c r="AU329" s="258" t="s">
        <v>131</v>
      </c>
      <c r="AV329" s="13" t="s">
        <v>131</v>
      </c>
      <c r="AW329" s="13" t="s">
        <v>30</v>
      </c>
      <c r="AX329" s="13" t="s">
        <v>82</v>
      </c>
      <c r="AY329" s="258" t="s">
        <v>124</v>
      </c>
    </row>
    <row r="330" s="2" customFormat="1" ht="33" customHeight="1">
      <c r="A330" s="38"/>
      <c r="B330" s="39"/>
      <c r="C330" s="229" t="s">
        <v>501</v>
      </c>
      <c r="D330" s="229" t="s">
        <v>126</v>
      </c>
      <c r="E330" s="230" t="s">
        <v>502</v>
      </c>
      <c r="F330" s="231" t="s">
        <v>503</v>
      </c>
      <c r="G330" s="232" t="s">
        <v>129</v>
      </c>
      <c r="H330" s="233">
        <v>201.59999999999999</v>
      </c>
      <c r="I330" s="234"/>
      <c r="J330" s="233">
        <f>ROUND(I330*H330,3)</f>
        <v>0</v>
      </c>
      <c r="K330" s="235"/>
      <c r="L330" s="44"/>
      <c r="M330" s="236" t="s">
        <v>1</v>
      </c>
      <c r="N330" s="237" t="s">
        <v>40</v>
      </c>
      <c r="O330" s="97"/>
      <c r="P330" s="238">
        <f>O330*H330</f>
        <v>0</v>
      </c>
      <c r="Q330" s="238">
        <v>0.0070200000000000002</v>
      </c>
      <c r="R330" s="238">
        <f>Q330*H330</f>
        <v>1.4152320000000001</v>
      </c>
      <c r="S330" s="238">
        <v>0</v>
      </c>
      <c r="T330" s="239">
        <f>S330*H330</f>
        <v>0</v>
      </c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R330" s="240" t="s">
        <v>130</v>
      </c>
      <c r="AT330" s="240" t="s">
        <v>126</v>
      </c>
      <c r="AU330" s="240" t="s">
        <v>131</v>
      </c>
      <c r="AY330" s="17" t="s">
        <v>124</v>
      </c>
      <c r="BE330" s="241">
        <f>IF(N330="základná",J330,0)</f>
        <v>0</v>
      </c>
      <c r="BF330" s="241">
        <f>IF(N330="znížená",J330,0)</f>
        <v>0</v>
      </c>
      <c r="BG330" s="241">
        <f>IF(N330="zákl. prenesená",J330,0)</f>
        <v>0</v>
      </c>
      <c r="BH330" s="241">
        <f>IF(N330="zníž. prenesená",J330,0)</f>
        <v>0</v>
      </c>
      <c r="BI330" s="241">
        <f>IF(N330="nulová",J330,0)</f>
        <v>0</v>
      </c>
      <c r="BJ330" s="17" t="s">
        <v>131</v>
      </c>
      <c r="BK330" s="242">
        <f>ROUND(I330*H330,3)</f>
        <v>0</v>
      </c>
      <c r="BL330" s="17" t="s">
        <v>130</v>
      </c>
      <c r="BM330" s="240" t="s">
        <v>504</v>
      </c>
    </row>
    <row r="331" s="2" customFormat="1">
      <c r="A331" s="38"/>
      <c r="B331" s="39"/>
      <c r="C331" s="40"/>
      <c r="D331" s="243" t="s">
        <v>133</v>
      </c>
      <c r="E331" s="40"/>
      <c r="F331" s="244" t="s">
        <v>503</v>
      </c>
      <c r="G331" s="40"/>
      <c r="H331" s="40"/>
      <c r="I331" s="245"/>
      <c r="J331" s="40"/>
      <c r="K331" s="40"/>
      <c r="L331" s="44"/>
      <c r="M331" s="246"/>
      <c r="N331" s="247"/>
      <c r="O331" s="97"/>
      <c r="P331" s="97"/>
      <c r="Q331" s="97"/>
      <c r="R331" s="97"/>
      <c r="S331" s="97"/>
      <c r="T331" s="98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133</v>
      </c>
      <c r="AU331" s="17" t="s">
        <v>131</v>
      </c>
    </row>
    <row r="332" s="2" customFormat="1" ht="33" customHeight="1">
      <c r="A332" s="38"/>
      <c r="B332" s="39"/>
      <c r="C332" s="229" t="s">
        <v>505</v>
      </c>
      <c r="D332" s="229" t="s">
        <v>126</v>
      </c>
      <c r="E332" s="230" t="s">
        <v>506</v>
      </c>
      <c r="F332" s="231" t="s">
        <v>507</v>
      </c>
      <c r="G332" s="232" t="s">
        <v>129</v>
      </c>
      <c r="H332" s="233">
        <v>1084.74</v>
      </c>
      <c r="I332" s="234"/>
      <c r="J332" s="233">
        <f>ROUND(I332*H332,3)</f>
        <v>0</v>
      </c>
      <c r="K332" s="235"/>
      <c r="L332" s="44"/>
      <c r="M332" s="236" t="s">
        <v>1</v>
      </c>
      <c r="N332" s="237" t="s">
        <v>40</v>
      </c>
      <c r="O332" s="97"/>
      <c r="P332" s="238">
        <f>O332*H332</f>
        <v>0</v>
      </c>
      <c r="Q332" s="238">
        <v>0.00051000000000000004</v>
      </c>
      <c r="R332" s="238">
        <f>Q332*H332</f>
        <v>0.55321740000000008</v>
      </c>
      <c r="S332" s="238">
        <v>0</v>
      </c>
      <c r="T332" s="239">
        <f>S332*H332</f>
        <v>0</v>
      </c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R332" s="240" t="s">
        <v>130</v>
      </c>
      <c r="AT332" s="240" t="s">
        <v>126</v>
      </c>
      <c r="AU332" s="240" t="s">
        <v>131</v>
      </c>
      <c r="AY332" s="17" t="s">
        <v>124</v>
      </c>
      <c r="BE332" s="241">
        <f>IF(N332="základná",J332,0)</f>
        <v>0</v>
      </c>
      <c r="BF332" s="241">
        <f>IF(N332="znížená",J332,0)</f>
        <v>0</v>
      </c>
      <c r="BG332" s="241">
        <f>IF(N332="zákl. prenesená",J332,0)</f>
        <v>0</v>
      </c>
      <c r="BH332" s="241">
        <f>IF(N332="zníž. prenesená",J332,0)</f>
        <v>0</v>
      </c>
      <c r="BI332" s="241">
        <f>IF(N332="nulová",J332,0)</f>
        <v>0</v>
      </c>
      <c r="BJ332" s="17" t="s">
        <v>131</v>
      </c>
      <c r="BK332" s="242">
        <f>ROUND(I332*H332,3)</f>
        <v>0</v>
      </c>
      <c r="BL332" s="17" t="s">
        <v>130</v>
      </c>
      <c r="BM332" s="240" t="s">
        <v>508</v>
      </c>
    </row>
    <row r="333" s="2" customFormat="1">
      <c r="A333" s="38"/>
      <c r="B333" s="39"/>
      <c r="C333" s="40"/>
      <c r="D333" s="243" t="s">
        <v>133</v>
      </c>
      <c r="E333" s="40"/>
      <c r="F333" s="244" t="s">
        <v>507</v>
      </c>
      <c r="G333" s="40"/>
      <c r="H333" s="40"/>
      <c r="I333" s="245"/>
      <c r="J333" s="40"/>
      <c r="K333" s="40"/>
      <c r="L333" s="44"/>
      <c r="M333" s="246"/>
      <c r="N333" s="247"/>
      <c r="O333" s="97"/>
      <c r="P333" s="97"/>
      <c r="Q333" s="97"/>
      <c r="R333" s="97"/>
      <c r="S333" s="97"/>
      <c r="T333" s="98"/>
      <c r="U333" s="38"/>
      <c r="V333" s="38"/>
      <c r="W333" s="38"/>
      <c r="X333" s="38"/>
      <c r="Y333" s="38"/>
      <c r="Z333" s="38"/>
      <c r="AA333" s="38"/>
      <c r="AB333" s="38"/>
      <c r="AC333" s="38"/>
      <c r="AD333" s="38"/>
      <c r="AE333" s="38"/>
      <c r="AT333" s="17" t="s">
        <v>133</v>
      </c>
      <c r="AU333" s="17" t="s">
        <v>131</v>
      </c>
    </row>
    <row r="334" s="13" customFormat="1">
      <c r="A334" s="13"/>
      <c r="B334" s="248"/>
      <c r="C334" s="249"/>
      <c r="D334" s="243" t="s">
        <v>135</v>
      </c>
      <c r="E334" s="250" t="s">
        <v>1</v>
      </c>
      <c r="F334" s="251" t="s">
        <v>509</v>
      </c>
      <c r="G334" s="249"/>
      <c r="H334" s="252">
        <v>310.83999999999997</v>
      </c>
      <c r="I334" s="253"/>
      <c r="J334" s="249"/>
      <c r="K334" s="249"/>
      <c r="L334" s="254"/>
      <c r="M334" s="255"/>
      <c r="N334" s="256"/>
      <c r="O334" s="256"/>
      <c r="P334" s="256"/>
      <c r="Q334" s="256"/>
      <c r="R334" s="256"/>
      <c r="S334" s="256"/>
      <c r="T334" s="257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58" t="s">
        <v>135</v>
      </c>
      <c r="AU334" s="258" t="s">
        <v>131</v>
      </c>
      <c r="AV334" s="13" t="s">
        <v>131</v>
      </c>
      <c r="AW334" s="13" t="s">
        <v>30</v>
      </c>
      <c r="AX334" s="13" t="s">
        <v>74</v>
      </c>
      <c r="AY334" s="258" t="s">
        <v>124</v>
      </c>
    </row>
    <row r="335" s="13" customFormat="1">
      <c r="A335" s="13"/>
      <c r="B335" s="248"/>
      <c r="C335" s="249"/>
      <c r="D335" s="243" t="s">
        <v>135</v>
      </c>
      <c r="E335" s="250" t="s">
        <v>1</v>
      </c>
      <c r="F335" s="251" t="s">
        <v>510</v>
      </c>
      <c r="G335" s="249"/>
      <c r="H335" s="252">
        <v>436.60000000000002</v>
      </c>
      <c r="I335" s="253"/>
      <c r="J335" s="249"/>
      <c r="K335" s="249"/>
      <c r="L335" s="254"/>
      <c r="M335" s="255"/>
      <c r="N335" s="256"/>
      <c r="O335" s="256"/>
      <c r="P335" s="256"/>
      <c r="Q335" s="256"/>
      <c r="R335" s="256"/>
      <c r="S335" s="256"/>
      <c r="T335" s="257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8" t="s">
        <v>135</v>
      </c>
      <c r="AU335" s="258" t="s">
        <v>131</v>
      </c>
      <c r="AV335" s="13" t="s">
        <v>131</v>
      </c>
      <c r="AW335" s="13" t="s">
        <v>30</v>
      </c>
      <c r="AX335" s="13" t="s">
        <v>74</v>
      </c>
      <c r="AY335" s="258" t="s">
        <v>124</v>
      </c>
    </row>
    <row r="336" s="13" customFormat="1">
      <c r="A336" s="13"/>
      <c r="B336" s="248"/>
      <c r="C336" s="249"/>
      <c r="D336" s="243" t="s">
        <v>135</v>
      </c>
      <c r="E336" s="250" t="s">
        <v>1</v>
      </c>
      <c r="F336" s="251" t="s">
        <v>511</v>
      </c>
      <c r="G336" s="249"/>
      <c r="H336" s="252">
        <v>337.30000000000001</v>
      </c>
      <c r="I336" s="253"/>
      <c r="J336" s="249"/>
      <c r="K336" s="249"/>
      <c r="L336" s="254"/>
      <c r="M336" s="255"/>
      <c r="N336" s="256"/>
      <c r="O336" s="256"/>
      <c r="P336" s="256"/>
      <c r="Q336" s="256"/>
      <c r="R336" s="256"/>
      <c r="S336" s="256"/>
      <c r="T336" s="257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8" t="s">
        <v>135</v>
      </c>
      <c r="AU336" s="258" t="s">
        <v>131</v>
      </c>
      <c r="AV336" s="13" t="s">
        <v>131</v>
      </c>
      <c r="AW336" s="13" t="s">
        <v>30</v>
      </c>
      <c r="AX336" s="13" t="s">
        <v>74</v>
      </c>
      <c r="AY336" s="258" t="s">
        <v>124</v>
      </c>
    </row>
    <row r="337" s="14" customFormat="1">
      <c r="A337" s="14"/>
      <c r="B337" s="259"/>
      <c r="C337" s="260"/>
      <c r="D337" s="243" t="s">
        <v>135</v>
      </c>
      <c r="E337" s="261" t="s">
        <v>1</v>
      </c>
      <c r="F337" s="262" t="s">
        <v>177</v>
      </c>
      <c r="G337" s="260"/>
      <c r="H337" s="263">
        <v>1084.74</v>
      </c>
      <c r="I337" s="264"/>
      <c r="J337" s="260"/>
      <c r="K337" s="260"/>
      <c r="L337" s="265"/>
      <c r="M337" s="266"/>
      <c r="N337" s="267"/>
      <c r="O337" s="267"/>
      <c r="P337" s="267"/>
      <c r="Q337" s="267"/>
      <c r="R337" s="267"/>
      <c r="S337" s="267"/>
      <c r="T337" s="268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9" t="s">
        <v>135</v>
      </c>
      <c r="AU337" s="269" t="s">
        <v>131</v>
      </c>
      <c r="AV337" s="14" t="s">
        <v>130</v>
      </c>
      <c r="AW337" s="14" t="s">
        <v>30</v>
      </c>
      <c r="AX337" s="14" t="s">
        <v>82</v>
      </c>
      <c r="AY337" s="269" t="s">
        <v>124</v>
      </c>
    </row>
    <row r="338" s="2" customFormat="1" ht="33" customHeight="1">
      <c r="A338" s="38"/>
      <c r="B338" s="39"/>
      <c r="C338" s="229" t="s">
        <v>512</v>
      </c>
      <c r="D338" s="229" t="s">
        <v>126</v>
      </c>
      <c r="E338" s="230" t="s">
        <v>513</v>
      </c>
      <c r="F338" s="231" t="s">
        <v>514</v>
      </c>
      <c r="G338" s="232" t="s">
        <v>129</v>
      </c>
      <c r="H338" s="233">
        <v>592.01999999999998</v>
      </c>
      <c r="I338" s="234"/>
      <c r="J338" s="233">
        <f>ROUND(I338*H338,3)</f>
        <v>0</v>
      </c>
      <c r="K338" s="235"/>
      <c r="L338" s="44"/>
      <c r="M338" s="236" t="s">
        <v>1</v>
      </c>
      <c r="N338" s="237" t="s">
        <v>40</v>
      </c>
      <c r="O338" s="97"/>
      <c r="P338" s="238">
        <f>O338*H338</f>
        <v>0</v>
      </c>
      <c r="Q338" s="238">
        <v>0.096680000000000002</v>
      </c>
      <c r="R338" s="238">
        <f>Q338*H338</f>
        <v>57.236493600000003</v>
      </c>
      <c r="S338" s="238">
        <v>0</v>
      </c>
      <c r="T338" s="239">
        <f>S338*H338</f>
        <v>0</v>
      </c>
      <c r="U338" s="38"/>
      <c r="V338" s="38"/>
      <c r="W338" s="38"/>
      <c r="X338" s="38"/>
      <c r="Y338" s="38"/>
      <c r="Z338" s="38"/>
      <c r="AA338" s="38"/>
      <c r="AB338" s="38"/>
      <c r="AC338" s="38"/>
      <c r="AD338" s="38"/>
      <c r="AE338" s="38"/>
      <c r="AR338" s="240" t="s">
        <v>130</v>
      </c>
      <c r="AT338" s="240" t="s">
        <v>126</v>
      </c>
      <c r="AU338" s="240" t="s">
        <v>131</v>
      </c>
      <c r="AY338" s="17" t="s">
        <v>124</v>
      </c>
      <c r="BE338" s="241">
        <f>IF(N338="základná",J338,0)</f>
        <v>0</v>
      </c>
      <c r="BF338" s="241">
        <f>IF(N338="znížená",J338,0)</f>
        <v>0</v>
      </c>
      <c r="BG338" s="241">
        <f>IF(N338="zákl. prenesená",J338,0)</f>
        <v>0</v>
      </c>
      <c r="BH338" s="241">
        <f>IF(N338="zníž. prenesená",J338,0)</f>
        <v>0</v>
      </c>
      <c r="BI338" s="241">
        <f>IF(N338="nulová",J338,0)</f>
        <v>0</v>
      </c>
      <c r="BJ338" s="17" t="s">
        <v>131</v>
      </c>
      <c r="BK338" s="242">
        <f>ROUND(I338*H338,3)</f>
        <v>0</v>
      </c>
      <c r="BL338" s="17" t="s">
        <v>130</v>
      </c>
      <c r="BM338" s="240" t="s">
        <v>515</v>
      </c>
    </row>
    <row r="339" s="2" customFormat="1">
      <c r="A339" s="38"/>
      <c r="B339" s="39"/>
      <c r="C339" s="40"/>
      <c r="D339" s="243" t="s">
        <v>133</v>
      </c>
      <c r="E339" s="40"/>
      <c r="F339" s="244" t="s">
        <v>516</v>
      </c>
      <c r="G339" s="40"/>
      <c r="H339" s="40"/>
      <c r="I339" s="245"/>
      <c r="J339" s="40"/>
      <c r="K339" s="40"/>
      <c r="L339" s="44"/>
      <c r="M339" s="246"/>
      <c r="N339" s="247"/>
      <c r="O339" s="97"/>
      <c r="P339" s="97"/>
      <c r="Q339" s="97"/>
      <c r="R339" s="97"/>
      <c r="S339" s="97"/>
      <c r="T339" s="98"/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T339" s="17" t="s">
        <v>133</v>
      </c>
      <c r="AU339" s="17" t="s">
        <v>131</v>
      </c>
    </row>
    <row r="340" s="13" customFormat="1">
      <c r="A340" s="13"/>
      <c r="B340" s="248"/>
      <c r="C340" s="249"/>
      <c r="D340" s="243" t="s">
        <v>135</v>
      </c>
      <c r="E340" s="250" t="s">
        <v>1</v>
      </c>
      <c r="F340" s="251" t="s">
        <v>517</v>
      </c>
      <c r="G340" s="249"/>
      <c r="H340" s="252">
        <v>436.60000000000002</v>
      </c>
      <c r="I340" s="253"/>
      <c r="J340" s="249"/>
      <c r="K340" s="249"/>
      <c r="L340" s="254"/>
      <c r="M340" s="255"/>
      <c r="N340" s="256"/>
      <c r="O340" s="256"/>
      <c r="P340" s="256"/>
      <c r="Q340" s="256"/>
      <c r="R340" s="256"/>
      <c r="S340" s="256"/>
      <c r="T340" s="257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8" t="s">
        <v>135</v>
      </c>
      <c r="AU340" s="258" t="s">
        <v>131</v>
      </c>
      <c r="AV340" s="13" t="s">
        <v>131</v>
      </c>
      <c r="AW340" s="13" t="s">
        <v>30</v>
      </c>
      <c r="AX340" s="13" t="s">
        <v>74</v>
      </c>
      <c r="AY340" s="258" t="s">
        <v>124</v>
      </c>
    </row>
    <row r="341" s="13" customFormat="1">
      <c r="A341" s="13"/>
      <c r="B341" s="248"/>
      <c r="C341" s="249"/>
      <c r="D341" s="243" t="s">
        <v>135</v>
      </c>
      <c r="E341" s="250" t="s">
        <v>1</v>
      </c>
      <c r="F341" s="251" t="s">
        <v>518</v>
      </c>
      <c r="G341" s="249"/>
      <c r="H341" s="252">
        <v>155.41999999999999</v>
      </c>
      <c r="I341" s="253"/>
      <c r="J341" s="249"/>
      <c r="K341" s="249"/>
      <c r="L341" s="254"/>
      <c r="M341" s="255"/>
      <c r="N341" s="256"/>
      <c r="O341" s="256"/>
      <c r="P341" s="256"/>
      <c r="Q341" s="256"/>
      <c r="R341" s="256"/>
      <c r="S341" s="256"/>
      <c r="T341" s="257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8" t="s">
        <v>135</v>
      </c>
      <c r="AU341" s="258" t="s">
        <v>131</v>
      </c>
      <c r="AV341" s="13" t="s">
        <v>131</v>
      </c>
      <c r="AW341" s="13" t="s">
        <v>30</v>
      </c>
      <c r="AX341" s="13" t="s">
        <v>74</v>
      </c>
      <c r="AY341" s="258" t="s">
        <v>124</v>
      </c>
    </row>
    <row r="342" s="14" customFormat="1">
      <c r="A342" s="14"/>
      <c r="B342" s="259"/>
      <c r="C342" s="260"/>
      <c r="D342" s="243" t="s">
        <v>135</v>
      </c>
      <c r="E342" s="261" t="s">
        <v>1</v>
      </c>
      <c r="F342" s="262" t="s">
        <v>177</v>
      </c>
      <c r="G342" s="260"/>
      <c r="H342" s="263">
        <v>592.01999999999998</v>
      </c>
      <c r="I342" s="264"/>
      <c r="J342" s="260"/>
      <c r="K342" s="260"/>
      <c r="L342" s="265"/>
      <c r="M342" s="266"/>
      <c r="N342" s="267"/>
      <c r="O342" s="267"/>
      <c r="P342" s="267"/>
      <c r="Q342" s="267"/>
      <c r="R342" s="267"/>
      <c r="S342" s="267"/>
      <c r="T342" s="268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9" t="s">
        <v>135</v>
      </c>
      <c r="AU342" s="269" t="s">
        <v>131</v>
      </c>
      <c r="AV342" s="14" t="s">
        <v>130</v>
      </c>
      <c r="AW342" s="14" t="s">
        <v>30</v>
      </c>
      <c r="AX342" s="14" t="s">
        <v>82</v>
      </c>
      <c r="AY342" s="269" t="s">
        <v>124</v>
      </c>
    </row>
    <row r="343" s="2" customFormat="1" ht="37.8" customHeight="1">
      <c r="A343" s="38"/>
      <c r="B343" s="39"/>
      <c r="C343" s="229" t="s">
        <v>519</v>
      </c>
      <c r="D343" s="229" t="s">
        <v>126</v>
      </c>
      <c r="E343" s="230" t="s">
        <v>520</v>
      </c>
      <c r="F343" s="231" t="s">
        <v>521</v>
      </c>
      <c r="G343" s="232" t="s">
        <v>129</v>
      </c>
      <c r="H343" s="233">
        <v>337.30000000000001</v>
      </c>
      <c r="I343" s="234"/>
      <c r="J343" s="233">
        <f>ROUND(I343*H343,3)</f>
        <v>0</v>
      </c>
      <c r="K343" s="235"/>
      <c r="L343" s="44"/>
      <c r="M343" s="236" t="s">
        <v>1</v>
      </c>
      <c r="N343" s="237" t="s">
        <v>40</v>
      </c>
      <c r="O343" s="97"/>
      <c r="P343" s="238">
        <f>O343*H343</f>
        <v>0</v>
      </c>
      <c r="Q343" s="238">
        <v>0.15559000000000001</v>
      </c>
      <c r="R343" s="238">
        <f>Q343*H343</f>
        <v>52.480507000000003</v>
      </c>
      <c r="S343" s="238">
        <v>0</v>
      </c>
      <c r="T343" s="239">
        <f>S343*H343</f>
        <v>0</v>
      </c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R343" s="240" t="s">
        <v>130</v>
      </c>
      <c r="AT343" s="240" t="s">
        <v>126</v>
      </c>
      <c r="AU343" s="240" t="s">
        <v>131</v>
      </c>
      <c r="AY343" s="17" t="s">
        <v>124</v>
      </c>
      <c r="BE343" s="241">
        <f>IF(N343="základná",J343,0)</f>
        <v>0</v>
      </c>
      <c r="BF343" s="241">
        <f>IF(N343="znížená",J343,0)</f>
        <v>0</v>
      </c>
      <c r="BG343" s="241">
        <f>IF(N343="zákl. prenesená",J343,0)</f>
        <v>0</v>
      </c>
      <c r="BH343" s="241">
        <f>IF(N343="zníž. prenesená",J343,0)</f>
        <v>0</v>
      </c>
      <c r="BI343" s="241">
        <f>IF(N343="nulová",J343,0)</f>
        <v>0</v>
      </c>
      <c r="BJ343" s="17" t="s">
        <v>131</v>
      </c>
      <c r="BK343" s="242">
        <f>ROUND(I343*H343,3)</f>
        <v>0</v>
      </c>
      <c r="BL343" s="17" t="s">
        <v>130</v>
      </c>
      <c r="BM343" s="240" t="s">
        <v>522</v>
      </c>
    </row>
    <row r="344" s="2" customFormat="1">
      <c r="A344" s="38"/>
      <c r="B344" s="39"/>
      <c r="C344" s="40"/>
      <c r="D344" s="243" t="s">
        <v>133</v>
      </c>
      <c r="E344" s="40"/>
      <c r="F344" s="244" t="s">
        <v>523</v>
      </c>
      <c r="G344" s="40"/>
      <c r="H344" s="40"/>
      <c r="I344" s="245"/>
      <c r="J344" s="40"/>
      <c r="K344" s="40"/>
      <c r="L344" s="44"/>
      <c r="M344" s="246"/>
      <c r="N344" s="247"/>
      <c r="O344" s="97"/>
      <c r="P344" s="97"/>
      <c r="Q344" s="97"/>
      <c r="R344" s="97"/>
      <c r="S344" s="97"/>
      <c r="T344" s="98"/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T344" s="17" t="s">
        <v>133</v>
      </c>
      <c r="AU344" s="17" t="s">
        <v>131</v>
      </c>
    </row>
    <row r="345" s="13" customFormat="1">
      <c r="A345" s="13"/>
      <c r="B345" s="248"/>
      <c r="C345" s="249"/>
      <c r="D345" s="243" t="s">
        <v>135</v>
      </c>
      <c r="E345" s="250" t="s">
        <v>1</v>
      </c>
      <c r="F345" s="251" t="s">
        <v>524</v>
      </c>
      <c r="G345" s="249"/>
      <c r="H345" s="252">
        <v>337.30000000000001</v>
      </c>
      <c r="I345" s="253"/>
      <c r="J345" s="249"/>
      <c r="K345" s="249"/>
      <c r="L345" s="254"/>
      <c r="M345" s="255"/>
      <c r="N345" s="256"/>
      <c r="O345" s="256"/>
      <c r="P345" s="256"/>
      <c r="Q345" s="256"/>
      <c r="R345" s="256"/>
      <c r="S345" s="256"/>
      <c r="T345" s="257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8" t="s">
        <v>135</v>
      </c>
      <c r="AU345" s="258" t="s">
        <v>131</v>
      </c>
      <c r="AV345" s="13" t="s">
        <v>131</v>
      </c>
      <c r="AW345" s="13" t="s">
        <v>30</v>
      </c>
      <c r="AX345" s="13" t="s">
        <v>82</v>
      </c>
      <c r="AY345" s="258" t="s">
        <v>124</v>
      </c>
    </row>
    <row r="346" s="2" customFormat="1" ht="33" customHeight="1">
      <c r="A346" s="38"/>
      <c r="B346" s="39"/>
      <c r="C346" s="229" t="s">
        <v>525</v>
      </c>
      <c r="D346" s="229" t="s">
        <v>126</v>
      </c>
      <c r="E346" s="230" t="s">
        <v>526</v>
      </c>
      <c r="F346" s="231" t="s">
        <v>527</v>
      </c>
      <c r="G346" s="232" t="s">
        <v>129</v>
      </c>
      <c r="H346" s="233">
        <v>201.59999999999999</v>
      </c>
      <c r="I346" s="234"/>
      <c r="J346" s="233">
        <f>ROUND(I346*H346,3)</f>
        <v>0</v>
      </c>
      <c r="K346" s="235"/>
      <c r="L346" s="44"/>
      <c r="M346" s="236" t="s">
        <v>1</v>
      </c>
      <c r="N346" s="237" t="s">
        <v>40</v>
      </c>
      <c r="O346" s="97"/>
      <c r="P346" s="238">
        <f>O346*H346</f>
        <v>0</v>
      </c>
      <c r="Q346" s="238">
        <v>0.20746000000000001</v>
      </c>
      <c r="R346" s="238">
        <f>Q346*H346</f>
        <v>41.823936000000003</v>
      </c>
      <c r="S346" s="238">
        <v>0</v>
      </c>
      <c r="T346" s="239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240" t="s">
        <v>130</v>
      </c>
      <c r="AT346" s="240" t="s">
        <v>126</v>
      </c>
      <c r="AU346" s="240" t="s">
        <v>131</v>
      </c>
      <c r="AY346" s="17" t="s">
        <v>124</v>
      </c>
      <c r="BE346" s="241">
        <f>IF(N346="základná",J346,0)</f>
        <v>0</v>
      </c>
      <c r="BF346" s="241">
        <f>IF(N346="znížená",J346,0)</f>
        <v>0</v>
      </c>
      <c r="BG346" s="241">
        <f>IF(N346="zákl. prenesená",J346,0)</f>
        <v>0</v>
      </c>
      <c r="BH346" s="241">
        <f>IF(N346="zníž. prenesená",J346,0)</f>
        <v>0</v>
      </c>
      <c r="BI346" s="241">
        <f>IF(N346="nulová",J346,0)</f>
        <v>0</v>
      </c>
      <c r="BJ346" s="17" t="s">
        <v>131</v>
      </c>
      <c r="BK346" s="242">
        <f>ROUND(I346*H346,3)</f>
        <v>0</v>
      </c>
      <c r="BL346" s="17" t="s">
        <v>130</v>
      </c>
      <c r="BM346" s="240" t="s">
        <v>528</v>
      </c>
    </row>
    <row r="347" s="2" customFormat="1">
      <c r="A347" s="38"/>
      <c r="B347" s="39"/>
      <c r="C347" s="40"/>
      <c r="D347" s="243" t="s">
        <v>133</v>
      </c>
      <c r="E347" s="40"/>
      <c r="F347" s="244" t="s">
        <v>529</v>
      </c>
      <c r="G347" s="40"/>
      <c r="H347" s="40"/>
      <c r="I347" s="245"/>
      <c r="J347" s="40"/>
      <c r="K347" s="40"/>
      <c r="L347" s="44"/>
      <c r="M347" s="246"/>
      <c r="N347" s="247"/>
      <c r="O347" s="97"/>
      <c r="P347" s="97"/>
      <c r="Q347" s="97"/>
      <c r="R347" s="97"/>
      <c r="S347" s="97"/>
      <c r="T347" s="98"/>
      <c r="U347" s="38"/>
      <c r="V347" s="38"/>
      <c r="W347" s="38"/>
      <c r="X347" s="38"/>
      <c r="Y347" s="38"/>
      <c r="Z347" s="38"/>
      <c r="AA347" s="38"/>
      <c r="AB347" s="38"/>
      <c r="AC347" s="38"/>
      <c r="AD347" s="38"/>
      <c r="AE347" s="38"/>
      <c r="AT347" s="17" t="s">
        <v>133</v>
      </c>
      <c r="AU347" s="17" t="s">
        <v>131</v>
      </c>
    </row>
    <row r="348" s="13" customFormat="1">
      <c r="A348" s="13"/>
      <c r="B348" s="248"/>
      <c r="C348" s="249"/>
      <c r="D348" s="243" t="s">
        <v>135</v>
      </c>
      <c r="E348" s="250" t="s">
        <v>1</v>
      </c>
      <c r="F348" s="251" t="s">
        <v>530</v>
      </c>
      <c r="G348" s="249"/>
      <c r="H348" s="252">
        <v>201.59999999999999</v>
      </c>
      <c r="I348" s="253"/>
      <c r="J348" s="249"/>
      <c r="K348" s="249"/>
      <c r="L348" s="254"/>
      <c r="M348" s="255"/>
      <c r="N348" s="256"/>
      <c r="O348" s="256"/>
      <c r="P348" s="256"/>
      <c r="Q348" s="256"/>
      <c r="R348" s="256"/>
      <c r="S348" s="256"/>
      <c r="T348" s="257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58" t="s">
        <v>135</v>
      </c>
      <c r="AU348" s="258" t="s">
        <v>131</v>
      </c>
      <c r="AV348" s="13" t="s">
        <v>131</v>
      </c>
      <c r="AW348" s="13" t="s">
        <v>30</v>
      </c>
      <c r="AX348" s="13" t="s">
        <v>82</v>
      </c>
      <c r="AY348" s="258" t="s">
        <v>124</v>
      </c>
    </row>
    <row r="349" s="2" customFormat="1" ht="24.15" customHeight="1">
      <c r="A349" s="38"/>
      <c r="B349" s="39"/>
      <c r="C349" s="229" t="s">
        <v>531</v>
      </c>
      <c r="D349" s="229" t="s">
        <v>126</v>
      </c>
      <c r="E349" s="230" t="s">
        <v>532</v>
      </c>
      <c r="F349" s="231" t="s">
        <v>533</v>
      </c>
      <c r="G349" s="232" t="s">
        <v>129</v>
      </c>
      <c r="H349" s="233">
        <v>155.41999999999999</v>
      </c>
      <c r="I349" s="234"/>
      <c r="J349" s="233">
        <f>ROUND(I349*H349,3)</f>
        <v>0</v>
      </c>
      <c r="K349" s="235"/>
      <c r="L349" s="44"/>
      <c r="M349" s="236" t="s">
        <v>1</v>
      </c>
      <c r="N349" s="237" t="s">
        <v>40</v>
      </c>
      <c r="O349" s="97"/>
      <c r="P349" s="238">
        <f>O349*H349</f>
        <v>0</v>
      </c>
      <c r="Q349" s="238">
        <v>0.11022</v>
      </c>
      <c r="R349" s="238">
        <f>Q349*H349</f>
        <v>17.130392399999998</v>
      </c>
      <c r="S349" s="238">
        <v>0</v>
      </c>
      <c r="T349" s="239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40" t="s">
        <v>130</v>
      </c>
      <c r="AT349" s="240" t="s">
        <v>126</v>
      </c>
      <c r="AU349" s="240" t="s">
        <v>131</v>
      </c>
      <c r="AY349" s="17" t="s">
        <v>124</v>
      </c>
      <c r="BE349" s="241">
        <f>IF(N349="základná",J349,0)</f>
        <v>0</v>
      </c>
      <c r="BF349" s="241">
        <f>IF(N349="znížená",J349,0)</f>
        <v>0</v>
      </c>
      <c r="BG349" s="241">
        <f>IF(N349="zákl. prenesená",J349,0)</f>
        <v>0</v>
      </c>
      <c r="BH349" s="241">
        <f>IF(N349="zníž. prenesená",J349,0)</f>
        <v>0</v>
      </c>
      <c r="BI349" s="241">
        <f>IF(N349="nulová",J349,0)</f>
        <v>0</v>
      </c>
      <c r="BJ349" s="17" t="s">
        <v>131</v>
      </c>
      <c r="BK349" s="242">
        <f>ROUND(I349*H349,3)</f>
        <v>0</v>
      </c>
      <c r="BL349" s="17" t="s">
        <v>130</v>
      </c>
      <c r="BM349" s="240" t="s">
        <v>534</v>
      </c>
    </row>
    <row r="350" s="2" customFormat="1">
      <c r="A350" s="38"/>
      <c r="B350" s="39"/>
      <c r="C350" s="40"/>
      <c r="D350" s="243" t="s">
        <v>133</v>
      </c>
      <c r="E350" s="40"/>
      <c r="F350" s="244" t="s">
        <v>535</v>
      </c>
      <c r="G350" s="40"/>
      <c r="H350" s="40"/>
      <c r="I350" s="245"/>
      <c r="J350" s="40"/>
      <c r="K350" s="40"/>
      <c r="L350" s="44"/>
      <c r="M350" s="246"/>
      <c r="N350" s="247"/>
      <c r="O350" s="97"/>
      <c r="P350" s="97"/>
      <c r="Q350" s="97"/>
      <c r="R350" s="97"/>
      <c r="S350" s="97"/>
      <c r="T350" s="98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133</v>
      </c>
      <c r="AU350" s="17" t="s">
        <v>131</v>
      </c>
    </row>
    <row r="351" s="13" customFormat="1">
      <c r="A351" s="13"/>
      <c r="B351" s="248"/>
      <c r="C351" s="249"/>
      <c r="D351" s="243" t="s">
        <v>135</v>
      </c>
      <c r="E351" s="250" t="s">
        <v>1</v>
      </c>
      <c r="F351" s="251" t="s">
        <v>536</v>
      </c>
      <c r="G351" s="249"/>
      <c r="H351" s="252">
        <v>155.41999999999999</v>
      </c>
      <c r="I351" s="253"/>
      <c r="J351" s="249"/>
      <c r="K351" s="249"/>
      <c r="L351" s="254"/>
      <c r="M351" s="255"/>
      <c r="N351" s="256"/>
      <c r="O351" s="256"/>
      <c r="P351" s="256"/>
      <c r="Q351" s="256"/>
      <c r="R351" s="256"/>
      <c r="S351" s="256"/>
      <c r="T351" s="257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8" t="s">
        <v>135</v>
      </c>
      <c r="AU351" s="258" t="s">
        <v>131</v>
      </c>
      <c r="AV351" s="13" t="s">
        <v>131</v>
      </c>
      <c r="AW351" s="13" t="s">
        <v>30</v>
      </c>
      <c r="AX351" s="13" t="s">
        <v>82</v>
      </c>
      <c r="AY351" s="258" t="s">
        <v>124</v>
      </c>
    </row>
    <row r="352" s="2" customFormat="1" ht="33" customHeight="1">
      <c r="A352" s="38"/>
      <c r="B352" s="39"/>
      <c r="C352" s="229" t="s">
        <v>537</v>
      </c>
      <c r="D352" s="229" t="s">
        <v>126</v>
      </c>
      <c r="E352" s="230" t="s">
        <v>538</v>
      </c>
      <c r="F352" s="231" t="s">
        <v>539</v>
      </c>
      <c r="G352" s="232" t="s">
        <v>254</v>
      </c>
      <c r="H352" s="233">
        <v>137</v>
      </c>
      <c r="I352" s="234"/>
      <c r="J352" s="233">
        <f>ROUND(I352*H352,3)</f>
        <v>0</v>
      </c>
      <c r="K352" s="235"/>
      <c r="L352" s="44"/>
      <c r="M352" s="236" t="s">
        <v>1</v>
      </c>
      <c r="N352" s="237" t="s">
        <v>40</v>
      </c>
      <c r="O352" s="97"/>
      <c r="P352" s="238">
        <f>O352*H352</f>
        <v>0</v>
      </c>
      <c r="Q352" s="238">
        <v>0.0022399999999999998</v>
      </c>
      <c r="R352" s="238">
        <f>Q352*H352</f>
        <v>0.30687999999999999</v>
      </c>
      <c r="S352" s="238">
        <v>0</v>
      </c>
      <c r="T352" s="239">
        <f>S352*H352</f>
        <v>0</v>
      </c>
      <c r="U352" s="38"/>
      <c r="V352" s="38"/>
      <c r="W352" s="38"/>
      <c r="X352" s="38"/>
      <c r="Y352" s="38"/>
      <c r="Z352" s="38"/>
      <c r="AA352" s="38"/>
      <c r="AB352" s="38"/>
      <c r="AC352" s="38"/>
      <c r="AD352" s="38"/>
      <c r="AE352" s="38"/>
      <c r="AR352" s="240" t="s">
        <v>130</v>
      </c>
      <c r="AT352" s="240" t="s">
        <v>126</v>
      </c>
      <c r="AU352" s="240" t="s">
        <v>131</v>
      </c>
      <c r="AY352" s="17" t="s">
        <v>124</v>
      </c>
      <c r="BE352" s="241">
        <f>IF(N352="základná",J352,0)</f>
        <v>0</v>
      </c>
      <c r="BF352" s="241">
        <f>IF(N352="znížená",J352,0)</f>
        <v>0</v>
      </c>
      <c r="BG352" s="241">
        <f>IF(N352="zákl. prenesená",J352,0)</f>
        <v>0</v>
      </c>
      <c r="BH352" s="241">
        <f>IF(N352="zníž. prenesená",J352,0)</f>
        <v>0</v>
      </c>
      <c r="BI352" s="241">
        <f>IF(N352="nulová",J352,0)</f>
        <v>0</v>
      </c>
      <c r="BJ352" s="17" t="s">
        <v>131</v>
      </c>
      <c r="BK352" s="242">
        <f>ROUND(I352*H352,3)</f>
        <v>0</v>
      </c>
      <c r="BL352" s="17" t="s">
        <v>130</v>
      </c>
      <c r="BM352" s="240" t="s">
        <v>540</v>
      </c>
    </row>
    <row r="353" s="2" customFormat="1">
      <c r="A353" s="38"/>
      <c r="B353" s="39"/>
      <c r="C353" s="40"/>
      <c r="D353" s="243" t="s">
        <v>133</v>
      </c>
      <c r="E353" s="40"/>
      <c r="F353" s="244" t="s">
        <v>541</v>
      </c>
      <c r="G353" s="40"/>
      <c r="H353" s="40"/>
      <c r="I353" s="245"/>
      <c r="J353" s="40"/>
      <c r="K353" s="40"/>
      <c r="L353" s="44"/>
      <c r="M353" s="246"/>
      <c r="N353" s="247"/>
      <c r="O353" s="97"/>
      <c r="P353" s="97"/>
      <c r="Q353" s="97"/>
      <c r="R353" s="97"/>
      <c r="S353" s="97"/>
      <c r="T353" s="98"/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T353" s="17" t="s">
        <v>133</v>
      </c>
      <c r="AU353" s="17" t="s">
        <v>131</v>
      </c>
    </row>
    <row r="354" s="15" customFormat="1">
      <c r="A354" s="15"/>
      <c r="B354" s="280"/>
      <c r="C354" s="281"/>
      <c r="D354" s="243" t="s">
        <v>135</v>
      </c>
      <c r="E354" s="282" t="s">
        <v>1</v>
      </c>
      <c r="F354" s="283" t="s">
        <v>542</v>
      </c>
      <c r="G354" s="281"/>
      <c r="H354" s="282" t="s">
        <v>1</v>
      </c>
      <c r="I354" s="284"/>
      <c r="J354" s="281"/>
      <c r="K354" s="281"/>
      <c r="L354" s="285"/>
      <c r="M354" s="286"/>
      <c r="N354" s="287"/>
      <c r="O354" s="287"/>
      <c r="P354" s="287"/>
      <c r="Q354" s="287"/>
      <c r="R354" s="287"/>
      <c r="S354" s="287"/>
      <c r="T354" s="288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89" t="s">
        <v>135</v>
      </c>
      <c r="AU354" s="289" t="s">
        <v>131</v>
      </c>
      <c r="AV354" s="15" t="s">
        <v>82</v>
      </c>
      <c r="AW354" s="15" t="s">
        <v>30</v>
      </c>
      <c r="AX354" s="15" t="s">
        <v>74</v>
      </c>
      <c r="AY354" s="289" t="s">
        <v>124</v>
      </c>
    </row>
    <row r="355" s="13" customFormat="1">
      <c r="A355" s="13"/>
      <c r="B355" s="248"/>
      <c r="C355" s="249"/>
      <c r="D355" s="243" t="s">
        <v>135</v>
      </c>
      <c r="E355" s="250" t="s">
        <v>1</v>
      </c>
      <c r="F355" s="251" t="s">
        <v>543</v>
      </c>
      <c r="G355" s="249"/>
      <c r="H355" s="252">
        <v>60</v>
      </c>
      <c r="I355" s="253"/>
      <c r="J355" s="249"/>
      <c r="K355" s="249"/>
      <c r="L355" s="254"/>
      <c r="M355" s="255"/>
      <c r="N355" s="256"/>
      <c r="O355" s="256"/>
      <c r="P355" s="256"/>
      <c r="Q355" s="256"/>
      <c r="R355" s="256"/>
      <c r="S355" s="256"/>
      <c r="T355" s="257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8" t="s">
        <v>135</v>
      </c>
      <c r="AU355" s="258" t="s">
        <v>131</v>
      </c>
      <c r="AV355" s="13" t="s">
        <v>131</v>
      </c>
      <c r="AW355" s="13" t="s">
        <v>30</v>
      </c>
      <c r="AX355" s="13" t="s">
        <v>74</v>
      </c>
      <c r="AY355" s="258" t="s">
        <v>124</v>
      </c>
    </row>
    <row r="356" s="13" customFormat="1">
      <c r="A356" s="13"/>
      <c r="B356" s="248"/>
      <c r="C356" s="249"/>
      <c r="D356" s="243" t="s">
        <v>135</v>
      </c>
      <c r="E356" s="250" t="s">
        <v>1</v>
      </c>
      <c r="F356" s="251" t="s">
        <v>544</v>
      </c>
      <c r="G356" s="249"/>
      <c r="H356" s="252">
        <v>45</v>
      </c>
      <c r="I356" s="253"/>
      <c r="J356" s="249"/>
      <c r="K356" s="249"/>
      <c r="L356" s="254"/>
      <c r="M356" s="255"/>
      <c r="N356" s="256"/>
      <c r="O356" s="256"/>
      <c r="P356" s="256"/>
      <c r="Q356" s="256"/>
      <c r="R356" s="256"/>
      <c r="S356" s="256"/>
      <c r="T356" s="257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8" t="s">
        <v>135</v>
      </c>
      <c r="AU356" s="258" t="s">
        <v>131</v>
      </c>
      <c r="AV356" s="13" t="s">
        <v>131</v>
      </c>
      <c r="AW356" s="13" t="s">
        <v>30</v>
      </c>
      <c r="AX356" s="13" t="s">
        <v>74</v>
      </c>
      <c r="AY356" s="258" t="s">
        <v>124</v>
      </c>
    </row>
    <row r="357" s="13" customFormat="1">
      <c r="A357" s="13"/>
      <c r="B357" s="248"/>
      <c r="C357" s="249"/>
      <c r="D357" s="243" t="s">
        <v>135</v>
      </c>
      <c r="E357" s="250" t="s">
        <v>1</v>
      </c>
      <c r="F357" s="251" t="s">
        <v>545</v>
      </c>
      <c r="G357" s="249"/>
      <c r="H357" s="252">
        <v>32</v>
      </c>
      <c r="I357" s="253"/>
      <c r="J357" s="249"/>
      <c r="K357" s="249"/>
      <c r="L357" s="254"/>
      <c r="M357" s="255"/>
      <c r="N357" s="256"/>
      <c r="O357" s="256"/>
      <c r="P357" s="256"/>
      <c r="Q357" s="256"/>
      <c r="R357" s="256"/>
      <c r="S357" s="256"/>
      <c r="T357" s="257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58" t="s">
        <v>135</v>
      </c>
      <c r="AU357" s="258" t="s">
        <v>131</v>
      </c>
      <c r="AV357" s="13" t="s">
        <v>131</v>
      </c>
      <c r="AW357" s="13" t="s">
        <v>30</v>
      </c>
      <c r="AX357" s="13" t="s">
        <v>74</v>
      </c>
      <c r="AY357" s="258" t="s">
        <v>124</v>
      </c>
    </row>
    <row r="358" s="14" customFormat="1">
      <c r="A358" s="14"/>
      <c r="B358" s="259"/>
      <c r="C358" s="260"/>
      <c r="D358" s="243" t="s">
        <v>135</v>
      </c>
      <c r="E358" s="261" t="s">
        <v>1</v>
      </c>
      <c r="F358" s="262" t="s">
        <v>177</v>
      </c>
      <c r="G358" s="260"/>
      <c r="H358" s="263">
        <v>137</v>
      </c>
      <c r="I358" s="264"/>
      <c r="J358" s="260"/>
      <c r="K358" s="260"/>
      <c r="L358" s="265"/>
      <c r="M358" s="266"/>
      <c r="N358" s="267"/>
      <c r="O358" s="267"/>
      <c r="P358" s="267"/>
      <c r="Q358" s="267"/>
      <c r="R358" s="267"/>
      <c r="S358" s="267"/>
      <c r="T358" s="268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9" t="s">
        <v>135</v>
      </c>
      <c r="AU358" s="269" t="s">
        <v>131</v>
      </c>
      <c r="AV358" s="14" t="s">
        <v>130</v>
      </c>
      <c r="AW358" s="14" t="s">
        <v>30</v>
      </c>
      <c r="AX358" s="14" t="s">
        <v>82</v>
      </c>
      <c r="AY358" s="269" t="s">
        <v>124</v>
      </c>
    </row>
    <row r="359" s="12" customFormat="1" ht="22.8" customHeight="1">
      <c r="A359" s="12"/>
      <c r="B359" s="213"/>
      <c r="C359" s="214"/>
      <c r="D359" s="215" t="s">
        <v>73</v>
      </c>
      <c r="E359" s="227" t="s">
        <v>158</v>
      </c>
      <c r="F359" s="227" t="s">
        <v>546</v>
      </c>
      <c r="G359" s="214"/>
      <c r="H359" s="214"/>
      <c r="I359" s="217"/>
      <c r="J359" s="228">
        <f>BK359</f>
        <v>0</v>
      </c>
      <c r="K359" s="214"/>
      <c r="L359" s="219"/>
      <c r="M359" s="220"/>
      <c r="N359" s="221"/>
      <c r="O359" s="221"/>
      <c r="P359" s="222">
        <f>SUM(P360:P362)</f>
        <v>0</v>
      </c>
      <c r="Q359" s="221"/>
      <c r="R359" s="222">
        <f>SUM(R360:R362)</f>
        <v>0.077658000000000005</v>
      </c>
      <c r="S359" s="221"/>
      <c r="T359" s="223">
        <f>SUM(T360:T362)</f>
        <v>0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24" t="s">
        <v>82</v>
      </c>
      <c r="AT359" s="225" t="s">
        <v>73</v>
      </c>
      <c r="AU359" s="225" t="s">
        <v>82</v>
      </c>
      <c r="AY359" s="224" t="s">
        <v>124</v>
      </c>
      <c r="BK359" s="226">
        <f>SUM(BK360:BK362)</f>
        <v>0</v>
      </c>
    </row>
    <row r="360" s="2" customFormat="1" ht="24.15" customHeight="1">
      <c r="A360" s="38"/>
      <c r="B360" s="39"/>
      <c r="C360" s="229" t="s">
        <v>547</v>
      </c>
      <c r="D360" s="229" t="s">
        <v>126</v>
      </c>
      <c r="E360" s="230" t="s">
        <v>548</v>
      </c>
      <c r="F360" s="231" t="s">
        <v>549</v>
      </c>
      <c r="G360" s="232" t="s">
        <v>129</v>
      </c>
      <c r="H360" s="233">
        <v>184.90000000000001</v>
      </c>
      <c r="I360" s="234"/>
      <c r="J360" s="233">
        <f>ROUND(I360*H360,3)</f>
        <v>0</v>
      </c>
      <c r="K360" s="235"/>
      <c r="L360" s="44"/>
      <c r="M360" s="236" t="s">
        <v>1</v>
      </c>
      <c r="N360" s="237" t="s">
        <v>40</v>
      </c>
      <c r="O360" s="97"/>
      <c r="P360" s="238">
        <f>O360*H360</f>
        <v>0</v>
      </c>
      <c r="Q360" s="238">
        <v>0.00042000000000000002</v>
      </c>
      <c r="R360" s="238">
        <f>Q360*H360</f>
        <v>0.077658000000000005</v>
      </c>
      <c r="S360" s="238">
        <v>0</v>
      </c>
      <c r="T360" s="239">
        <f>S360*H360</f>
        <v>0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40" t="s">
        <v>130</v>
      </c>
      <c r="AT360" s="240" t="s">
        <v>126</v>
      </c>
      <c r="AU360" s="240" t="s">
        <v>131</v>
      </c>
      <c r="AY360" s="17" t="s">
        <v>124</v>
      </c>
      <c r="BE360" s="241">
        <f>IF(N360="základná",J360,0)</f>
        <v>0</v>
      </c>
      <c r="BF360" s="241">
        <f>IF(N360="znížená",J360,0)</f>
        <v>0</v>
      </c>
      <c r="BG360" s="241">
        <f>IF(N360="zákl. prenesená",J360,0)</f>
        <v>0</v>
      </c>
      <c r="BH360" s="241">
        <f>IF(N360="zníž. prenesená",J360,0)</f>
        <v>0</v>
      </c>
      <c r="BI360" s="241">
        <f>IF(N360="nulová",J360,0)</f>
        <v>0</v>
      </c>
      <c r="BJ360" s="17" t="s">
        <v>131</v>
      </c>
      <c r="BK360" s="242">
        <f>ROUND(I360*H360,3)</f>
        <v>0</v>
      </c>
      <c r="BL360" s="17" t="s">
        <v>130</v>
      </c>
      <c r="BM360" s="240" t="s">
        <v>550</v>
      </c>
    </row>
    <row r="361" s="2" customFormat="1">
      <c r="A361" s="38"/>
      <c r="B361" s="39"/>
      <c r="C361" s="40"/>
      <c r="D361" s="243" t="s">
        <v>133</v>
      </c>
      <c r="E361" s="40"/>
      <c r="F361" s="244" t="s">
        <v>551</v>
      </c>
      <c r="G361" s="40"/>
      <c r="H361" s="40"/>
      <c r="I361" s="245"/>
      <c r="J361" s="40"/>
      <c r="K361" s="40"/>
      <c r="L361" s="44"/>
      <c r="M361" s="246"/>
      <c r="N361" s="247"/>
      <c r="O361" s="97"/>
      <c r="P361" s="97"/>
      <c r="Q361" s="97"/>
      <c r="R361" s="97"/>
      <c r="S361" s="97"/>
      <c r="T361" s="98"/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T361" s="17" t="s">
        <v>133</v>
      </c>
      <c r="AU361" s="17" t="s">
        <v>131</v>
      </c>
    </row>
    <row r="362" s="13" customFormat="1">
      <c r="A362" s="13"/>
      <c r="B362" s="248"/>
      <c r="C362" s="249"/>
      <c r="D362" s="243" t="s">
        <v>135</v>
      </c>
      <c r="E362" s="250" t="s">
        <v>1</v>
      </c>
      <c r="F362" s="251" t="s">
        <v>552</v>
      </c>
      <c r="G362" s="249"/>
      <c r="H362" s="252">
        <v>184.90000000000001</v>
      </c>
      <c r="I362" s="253"/>
      <c r="J362" s="249"/>
      <c r="K362" s="249"/>
      <c r="L362" s="254"/>
      <c r="M362" s="255"/>
      <c r="N362" s="256"/>
      <c r="O362" s="256"/>
      <c r="P362" s="256"/>
      <c r="Q362" s="256"/>
      <c r="R362" s="256"/>
      <c r="S362" s="256"/>
      <c r="T362" s="257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8" t="s">
        <v>135</v>
      </c>
      <c r="AU362" s="258" t="s">
        <v>131</v>
      </c>
      <c r="AV362" s="13" t="s">
        <v>131</v>
      </c>
      <c r="AW362" s="13" t="s">
        <v>30</v>
      </c>
      <c r="AX362" s="13" t="s">
        <v>82</v>
      </c>
      <c r="AY362" s="258" t="s">
        <v>124</v>
      </c>
    </row>
    <row r="363" s="12" customFormat="1" ht="22.8" customHeight="1">
      <c r="A363" s="12"/>
      <c r="B363" s="213"/>
      <c r="C363" s="214"/>
      <c r="D363" s="215" t="s">
        <v>73</v>
      </c>
      <c r="E363" s="227" t="s">
        <v>171</v>
      </c>
      <c r="F363" s="227" t="s">
        <v>553</v>
      </c>
      <c r="G363" s="214"/>
      <c r="H363" s="214"/>
      <c r="I363" s="217"/>
      <c r="J363" s="228">
        <f>BK363</f>
        <v>0</v>
      </c>
      <c r="K363" s="214"/>
      <c r="L363" s="219"/>
      <c r="M363" s="220"/>
      <c r="N363" s="221"/>
      <c r="O363" s="221"/>
      <c r="P363" s="222">
        <f>SUM(P364:P378)</f>
        <v>0</v>
      </c>
      <c r="Q363" s="221"/>
      <c r="R363" s="222">
        <f>SUM(R364:R378)</f>
        <v>0.085900599999999994</v>
      </c>
      <c r="S363" s="221"/>
      <c r="T363" s="223">
        <f>SUM(T364:T378)</f>
        <v>0</v>
      </c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R363" s="224" t="s">
        <v>82</v>
      </c>
      <c r="AT363" s="225" t="s">
        <v>73</v>
      </c>
      <c r="AU363" s="225" t="s">
        <v>82</v>
      </c>
      <c r="AY363" s="224" t="s">
        <v>124</v>
      </c>
      <c r="BK363" s="226">
        <f>SUM(BK364:BK378)</f>
        <v>0</v>
      </c>
    </row>
    <row r="364" s="2" customFormat="1" ht="24.15" customHeight="1">
      <c r="A364" s="38"/>
      <c r="B364" s="39"/>
      <c r="C364" s="229" t="s">
        <v>554</v>
      </c>
      <c r="D364" s="229" t="s">
        <v>126</v>
      </c>
      <c r="E364" s="230" t="s">
        <v>555</v>
      </c>
      <c r="F364" s="231" t="s">
        <v>556</v>
      </c>
      <c r="G364" s="232" t="s">
        <v>254</v>
      </c>
      <c r="H364" s="233">
        <v>0.5</v>
      </c>
      <c r="I364" s="234"/>
      <c r="J364" s="233">
        <f>ROUND(I364*H364,3)</f>
        <v>0</v>
      </c>
      <c r="K364" s="235"/>
      <c r="L364" s="44"/>
      <c r="M364" s="236" t="s">
        <v>1</v>
      </c>
      <c r="N364" s="237" t="s">
        <v>40</v>
      </c>
      <c r="O364" s="97"/>
      <c r="P364" s="238">
        <f>O364*H364</f>
        <v>0</v>
      </c>
      <c r="Q364" s="238">
        <v>1.0000000000000001E-05</v>
      </c>
      <c r="R364" s="238">
        <f>Q364*H364</f>
        <v>5.0000000000000004E-06</v>
      </c>
      <c r="S364" s="238">
        <v>0</v>
      </c>
      <c r="T364" s="239">
        <f>S364*H364</f>
        <v>0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40" t="s">
        <v>130</v>
      </c>
      <c r="AT364" s="240" t="s">
        <v>126</v>
      </c>
      <c r="AU364" s="240" t="s">
        <v>131</v>
      </c>
      <c r="AY364" s="17" t="s">
        <v>124</v>
      </c>
      <c r="BE364" s="241">
        <f>IF(N364="základná",J364,0)</f>
        <v>0</v>
      </c>
      <c r="BF364" s="241">
        <f>IF(N364="znížená",J364,0)</f>
        <v>0</v>
      </c>
      <c r="BG364" s="241">
        <f>IF(N364="zákl. prenesená",J364,0)</f>
        <v>0</v>
      </c>
      <c r="BH364" s="241">
        <f>IF(N364="zníž. prenesená",J364,0)</f>
        <v>0</v>
      </c>
      <c r="BI364" s="241">
        <f>IF(N364="nulová",J364,0)</f>
        <v>0</v>
      </c>
      <c r="BJ364" s="17" t="s">
        <v>131</v>
      </c>
      <c r="BK364" s="242">
        <f>ROUND(I364*H364,3)</f>
        <v>0</v>
      </c>
      <c r="BL364" s="17" t="s">
        <v>130</v>
      </c>
      <c r="BM364" s="240" t="s">
        <v>557</v>
      </c>
    </row>
    <row r="365" s="2" customFormat="1">
      <c r="A365" s="38"/>
      <c r="B365" s="39"/>
      <c r="C365" s="40"/>
      <c r="D365" s="243" t="s">
        <v>133</v>
      </c>
      <c r="E365" s="40"/>
      <c r="F365" s="244" t="s">
        <v>556</v>
      </c>
      <c r="G365" s="40"/>
      <c r="H365" s="40"/>
      <c r="I365" s="245"/>
      <c r="J365" s="40"/>
      <c r="K365" s="40"/>
      <c r="L365" s="44"/>
      <c r="M365" s="246"/>
      <c r="N365" s="247"/>
      <c r="O365" s="97"/>
      <c r="P365" s="97"/>
      <c r="Q365" s="97"/>
      <c r="R365" s="97"/>
      <c r="S365" s="97"/>
      <c r="T365" s="98"/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T365" s="17" t="s">
        <v>133</v>
      </c>
      <c r="AU365" s="17" t="s">
        <v>131</v>
      </c>
    </row>
    <row r="366" s="13" customFormat="1">
      <c r="A366" s="13"/>
      <c r="B366" s="248"/>
      <c r="C366" s="249"/>
      <c r="D366" s="243" t="s">
        <v>135</v>
      </c>
      <c r="E366" s="250" t="s">
        <v>1</v>
      </c>
      <c r="F366" s="251" t="s">
        <v>558</v>
      </c>
      <c r="G366" s="249"/>
      <c r="H366" s="252">
        <v>0.5</v>
      </c>
      <c r="I366" s="253"/>
      <c r="J366" s="249"/>
      <c r="K366" s="249"/>
      <c r="L366" s="254"/>
      <c r="M366" s="255"/>
      <c r="N366" s="256"/>
      <c r="O366" s="256"/>
      <c r="P366" s="256"/>
      <c r="Q366" s="256"/>
      <c r="R366" s="256"/>
      <c r="S366" s="256"/>
      <c r="T366" s="257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8" t="s">
        <v>135</v>
      </c>
      <c r="AU366" s="258" t="s">
        <v>131</v>
      </c>
      <c r="AV366" s="13" t="s">
        <v>131</v>
      </c>
      <c r="AW366" s="13" t="s">
        <v>30</v>
      </c>
      <c r="AX366" s="13" t="s">
        <v>82</v>
      </c>
      <c r="AY366" s="258" t="s">
        <v>124</v>
      </c>
    </row>
    <row r="367" s="2" customFormat="1" ht="33" customHeight="1">
      <c r="A367" s="38"/>
      <c r="B367" s="39"/>
      <c r="C367" s="270" t="s">
        <v>559</v>
      </c>
      <c r="D367" s="270" t="s">
        <v>228</v>
      </c>
      <c r="E367" s="271" t="s">
        <v>560</v>
      </c>
      <c r="F367" s="272" t="s">
        <v>561</v>
      </c>
      <c r="G367" s="273" t="s">
        <v>269</v>
      </c>
      <c r="H367" s="274">
        <v>0.10000000000000001</v>
      </c>
      <c r="I367" s="275"/>
      <c r="J367" s="274">
        <f>ROUND(I367*H367,3)</f>
        <v>0</v>
      </c>
      <c r="K367" s="276"/>
      <c r="L367" s="277"/>
      <c r="M367" s="278" t="s">
        <v>1</v>
      </c>
      <c r="N367" s="279" t="s">
        <v>40</v>
      </c>
      <c r="O367" s="97"/>
      <c r="P367" s="238">
        <f>O367*H367</f>
        <v>0</v>
      </c>
      <c r="Q367" s="238">
        <v>0.0064999999999999997</v>
      </c>
      <c r="R367" s="238">
        <f>Q367*H367</f>
        <v>0.00064999999999999997</v>
      </c>
      <c r="S367" s="238">
        <v>0</v>
      </c>
      <c r="T367" s="239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240" t="s">
        <v>171</v>
      </c>
      <c r="AT367" s="240" t="s">
        <v>228</v>
      </c>
      <c r="AU367" s="240" t="s">
        <v>131</v>
      </c>
      <c r="AY367" s="17" t="s">
        <v>124</v>
      </c>
      <c r="BE367" s="241">
        <f>IF(N367="základná",J367,0)</f>
        <v>0</v>
      </c>
      <c r="BF367" s="241">
        <f>IF(N367="znížená",J367,0)</f>
        <v>0</v>
      </c>
      <c r="BG367" s="241">
        <f>IF(N367="zákl. prenesená",J367,0)</f>
        <v>0</v>
      </c>
      <c r="BH367" s="241">
        <f>IF(N367="zníž. prenesená",J367,0)</f>
        <v>0</v>
      </c>
      <c r="BI367" s="241">
        <f>IF(N367="nulová",J367,0)</f>
        <v>0</v>
      </c>
      <c r="BJ367" s="17" t="s">
        <v>131</v>
      </c>
      <c r="BK367" s="242">
        <f>ROUND(I367*H367,3)</f>
        <v>0</v>
      </c>
      <c r="BL367" s="17" t="s">
        <v>130</v>
      </c>
      <c r="BM367" s="240" t="s">
        <v>562</v>
      </c>
    </row>
    <row r="368" s="2" customFormat="1">
      <c r="A368" s="38"/>
      <c r="B368" s="39"/>
      <c r="C368" s="40"/>
      <c r="D368" s="243" t="s">
        <v>133</v>
      </c>
      <c r="E368" s="40"/>
      <c r="F368" s="244" t="s">
        <v>561</v>
      </c>
      <c r="G368" s="40"/>
      <c r="H368" s="40"/>
      <c r="I368" s="245"/>
      <c r="J368" s="40"/>
      <c r="K368" s="40"/>
      <c r="L368" s="44"/>
      <c r="M368" s="246"/>
      <c r="N368" s="247"/>
      <c r="O368" s="97"/>
      <c r="P368" s="97"/>
      <c r="Q368" s="97"/>
      <c r="R368" s="97"/>
      <c r="S368" s="97"/>
      <c r="T368" s="98"/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T368" s="17" t="s">
        <v>133</v>
      </c>
      <c r="AU368" s="17" t="s">
        <v>131</v>
      </c>
    </row>
    <row r="369" s="13" customFormat="1">
      <c r="A369" s="13"/>
      <c r="B369" s="248"/>
      <c r="C369" s="249"/>
      <c r="D369" s="243" t="s">
        <v>135</v>
      </c>
      <c r="E369" s="249"/>
      <c r="F369" s="251" t="s">
        <v>563</v>
      </c>
      <c r="G369" s="249"/>
      <c r="H369" s="252">
        <v>0.10000000000000001</v>
      </c>
      <c r="I369" s="253"/>
      <c r="J369" s="249"/>
      <c r="K369" s="249"/>
      <c r="L369" s="254"/>
      <c r="M369" s="255"/>
      <c r="N369" s="256"/>
      <c r="O369" s="256"/>
      <c r="P369" s="256"/>
      <c r="Q369" s="256"/>
      <c r="R369" s="256"/>
      <c r="S369" s="256"/>
      <c r="T369" s="257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8" t="s">
        <v>135</v>
      </c>
      <c r="AU369" s="258" t="s">
        <v>131</v>
      </c>
      <c r="AV369" s="13" t="s">
        <v>131</v>
      </c>
      <c r="AW369" s="13" t="s">
        <v>4</v>
      </c>
      <c r="AX369" s="13" t="s">
        <v>82</v>
      </c>
      <c r="AY369" s="258" t="s">
        <v>124</v>
      </c>
    </row>
    <row r="370" s="2" customFormat="1" ht="24.15" customHeight="1">
      <c r="A370" s="38"/>
      <c r="B370" s="39"/>
      <c r="C370" s="229" t="s">
        <v>564</v>
      </c>
      <c r="D370" s="229" t="s">
        <v>126</v>
      </c>
      <c r="E370" s="230" t="s">
        <v>565</v>
      </c>
      <c r="F370" s="231" t="s">
        <v>566</v>
      </c>
      <c r="G370" s="232" t="s">
        <v>254</v>
      </c>
      <c r="H370" s="233">
        <v>0.20000000000000001</v>
      </c>
      <c r="I370" s="234"/>
      <c r="J370" s="233">
        <f>ROUND(I370*H370,3)</f>
        <v>0</v>
      </c>
      <c r="K370" s="235"/>
      <c r="L370" s="44"/>
      <c r="M370" s="236" t="s">
        <v>1</v>
      </c>
      <c r="N370" s="237" t="s">
        <v>40</v>
      </c>
      <c r="O370" s="97"/>
      <c r="P370" s="238">
        <f>O370*H370</f>
        <v>0</v>
      </c>
      <c r="Q370" s="238">
        <v>1.0000000000000001E-05</v>
      </c>
      <c r="R370" s="238">
        <f>Q370*H370</f>
        <v>2.0000000000000003E-06</v>
      </c>
      <c r="S370" s="238">
        <v>0</v>
      </c>
      <c r="T370" s="239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40" t="s">
        <v>130</v>
      </c>
      <c r="AT370" s="240" t="s">
        <v>126</v>
      </c>
      <c r="AU370" s="240" t="s">
        <v>131</v>
      </c>
      <c r="AY370" s="17" t="s">
        <v>124</v>
      </c>
      <c r="BE370" s="241">
        <f>IF(N370="základná",J370,0)</f>
        <v>0</v>
      </c>
      <c r="BF370" s="241">
        <f>IF(N370="znížená",J370,0)</f>
        <v>0</v>
      </c>
      <c r="BG370" s="241">
        <f>IF(N370="zákl. prenesená",J370,0)</f>
        <v>0</v>
      </c>
      <c r="BH370" s="241">
        <f>IF(N370="zníž. prenesená",J370,0)</f>
        <v>0</v>
      </c>
      <c r="BI370" s="241">
        <f>IF(N370="nulová",J370,0)</f>
        <v>0</v>
      </c>
      <c r="BJ370" s="17" t="s">
        <v>131</v>
      </c>
      <c r="BK370" s="242">
        <f>ROUND(I370*H370,3)</f>
        <v>0</v>
      </c>
      <c r="BL370" s="17" t="s">
        <v>130</v>
      </c>
      <c r="BM370" s="240" t="s">
        <v>567</v>
      </c>
    </row>
    <row r="371" s="2" customFormat="1">
      <c r="A371" s="38"/>
      <c r="B371" s="39"/>
      <c r="C371" s="40"/>
      <c r="D371" s="243" t="s">
        <v>133</v>
      </c>
      <c r="E371" s="40"/>
      <c r="F371" s="244" t="s">
        <v>566</v>
      </c>
      <c r="G371" s="40"/>
      <c r="H371" s="40"/>
      <c r="I371" s="245"/>
      <c r="J371" s="40"/>
      <c r="K371" s="40"/>
      <c r="L371" s="44"/>
      <c r="M371" s="246"/>
      <c r="N371" s="247"/>
      <c r="O371" s="97"/>
      <c r="P371" s="97"/>
      <c r="Q371" s="97"/>
      <c r="R371" s="97"/>
      <c r="S371" s="97"/>
      <c r="T371" s="98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133</v>
      </c>
      <c r="AU371" s="17" t="s">
        <v>131</v>
      </c>
    </row>
    <row r="372" s="13" customFormat="1">
      <c r="A372" s="13"/>
      <c r="B372" s="248"/>
      <c r="C372" s="249"/>
      <c r="D372" s="243" t="s">
        <v>135</v>
      </c>
      <c r="E372" s="250" t="s">
        <v>1</v>
      </c>
      <c r="F372" s="251" t="s">
        <v>568</v>
      </c>
      <c r="G372" s="249"/>
      <c r="H372" s="252">
        <v>0.20000000000000001</v>
      </c>
      <c r="I372" s="253"/>
      <c r="J372" s="249"/>
      <c r="K372" s="249"/>
      <c r="L372" s="254"/>
      <c r="M372" s="255"/>
      <c r="N372" s="256"/>
      <c r="O372" s="256"/>
      <c r="P372" s="256"/>
      <c r="Q372" s="256"/>
      <c r="R372" s="256"/>
      <c r="S372" s="256"/>
      <c r="T372" s="257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8" t="s">
        <v>135</v>
      </c>
      <c r="AU372" s="258" t="s">
        <v>131</v>
      </c>
      <c r="AV372" s="13" t="s">
        <v>131</v>
      </c>
      <c r="AW372" s="13" t="s">
        <v>30</v>
      </c>
      <c r="AX372" s="13" t="s">
        <v>82</v>
      </c>
      <c r="AY372" s="258" t="s">
        <v>124</v>
      </c>
    </row>
    <row r="373" s="2" customFormat="1" ht="33" customHeight="1">
      <c r="A373" s="38"/>
      <c r="B373" s="39"/>
      <c r="C373" s="270" t="s">
        <v>569</v>
      </c>
      <c r="D373" s="270" t="s">
        <v>228</v>
      </c>
      <c r="E373" s="271" t="s">
        <v>570</v>
      </c>
      <c r="F373" s="272" t="s">
        <v>571</v>
      </c>
      <c r="G373" s="273" t="s">
        <v>269</v>
      </c>
      <c r="H373" s="274">
        <v>0.040000000000000001</v>
      </c>
      <c r="I373" s="275"/>
      <c r="J373" s="274">
        <f>ROUND(I373*H373,3)</f>
        <v>0</v>
      </c>
      <c r="K373" s="276"/>
      <c r="L373" s="277"/>
      <c r="M373" s="278" t="s">
        <v>1</v>
      </c>
      <c r="N373" s="279" t="s">
        <v>40</v>
      </c>
      <c r="O373" s="97"/>
      <c r="P373" s="238">
        <f>O373*H373</f>
        <v>0</v>
      </c>
      <c r="Q373" s="238">
        <v>0.021090000000000001</v>
      </c>
      <c r="R373" s="238">
        <f>Q373*H373</f>
        <v>0.00084360000000000001</v>
      </c>
      <c r="S373" s="238">
        <v>0</v>
      </c>
      <c r="T373" s="239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240" t="s">
        <v>171</v>
      </c>
      <c r="AT373" s="240" t="s">
        <v>228</v>
      </c>
      <c r="AU373" s="240" t="s">
        <v>131</v>
      </c>
      <c r="AY373" s="17" t="s">
        <v>124</v>
      </c>
      <c r="BE373" s="241">
        <f>IF(N373="základná",J373,0)</f>
        <v>0</v>
      </c>
      <c r="BF373" s="241">
        <f>IF(N373="znížená",J373,0)</f>
        <v>0</v>
      </c>
      <c r="BG373" s="241">
        <f>IF(N373="zákl. prenesená",J373,0)</f>
        <v>0</v>
      </c>
      <c r="BH373" s="241">
        <f>IF(N373="zníž. prenesená",J373,0)</f>
        <v>0</v>
      </c>
      <c r="BI373" s="241">
        <f>IF(N373="nulová",J373,0)</f>
        <v>0</v>
      </c>
      <c r="BJ373" s="17" t="s">
        <v>131</v>
      </c>
      <c r="BK373" s="242">
        <f>ROUND(I373*H373,3)</f>
        <v>0</v>
      </c>
      <c r="BL373" s="17" t="s">
        <v>130</v>
      </c>
      <c r="BM373" s="240" t="s">
        <v>572</v>
      </c>
    </row>
    <row r="374" s="2" customFormat="1">
      <c r="A374" s="38"/>
      <c r="B374" s="39"/>
      <c r="C374" s="40"/>
      <c r="D374" s="243" t="s">
        <v>133</v>
      </c>
      <c r="E374" s="40"/>
      <c r="F374" s="244" t="s">
        <v>571</v>
      </c>
      <c r="G374" s="40"/>
      <c r="H374" s="40"/>
      <c r="I374" s="245"/>
      <c r="J374" s="40"/>
      <c r="K374" s="40"/>
      <c r="L374" s="44"/>
      <c r="M374" s="246"/>
      <c r="N374" s="247"/>
      <c r="O374" s="97"/>
      <c r="P374" s="97"/>
      <c r="Q374" s="97"/>
      <c r="R374" s="97"/>
      <c r="S374" s="97"/>
      <c r="T374" s="98"/>
      <c r="U374" s="38"/>
      <c r="V374" s="38"/>
      <c r="W374" s="38"/>
      <c r="X374" s="38"/>
      <c r="Y374" s="38"/>
      <c r="Z374" s="38"/>
      <c r="AA374" s="38"/>
      <c r="AB374" s="38"/>
      <c r="AC374" s="38"/>
      <c r="AD374" s="38"/>
      <c r="AE374" s="38"/>
      <c r="AT374" s="17" t="s">
        <v>133</v>
      </c>
      <c r="AU374" s="17" t="s">
        <v>131</v>
      </c>
    </row>
    <row r="375" s="2" customFormat="1" ht="33" customHeight="1">
      <c r="A375" s="38"/>
      <c r="B375" s="39"/>
      <c r="C375" s="229" t="s">
        <v>573</v>
      </c>
      <c r="D375" s="229" t="s">
        <v>126</v>
      </c>
      <c r="E375" s="230" t="s">
        <v>574</v>
      </c>
      <c r="F375" s="231" t="s">
        <v>575</v>
      </c>
      <c r="G375" s="232" t="s">
        <v>269</v>
      </c>
      <c r="H375" s="233">
        <v>1</v>
      </c>
      <c r="I375" s="234"/>
      <c r="J375" s="233">
        <f>ROUND(I375*H375,3)</f>
        <v>0</v>
      </c>
      <c r="K375" s="235"/>
      <c r="L375" s="44"/>
      <c r="M375" s="236" t="s">
        <v>1</v>
      </c>
      <c r="N375" s="237" t="s">
        <v>40</v>
      </c>
      <c r="O375" s="97"/>
      <c r="P375" s="238">
        <f>O375*H375</f>
        <v>0</v>
      </c>
      <c r="Q375" s="238">
        <v>0.0083999999999999995</v>
      </c>
      <c r="R375" s="238">
        <f>Q375*H375</f>
        <v>0.0083999999999999995</v>
      </c>
      <c r="S375" s="238">
        <v>0</v>
      </c>
      <c r="T375" s="239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40" t="s">
        <v>130</v>
      </c>
      <c r="AT375" s="240" t="s">
        <v>126</v>
      </c>
      <c r="AU375" s="240" t="s">
        <v>131</v>
      </c>
      <c r="AY375" s="17" t="s">
        <v>124</v>
      </c>
      <c r="BE375" s="241">
        <f>IF(N375="základná",J375,0)</f>
        <v>0</v>
      </c>
      <c r="BF375" s="241">
        <f>IF(N375="znížená",J375,0)</f>
        <v>0</v>
      </c>
      <c r="BG375" s="241">
        <f>IF(N375="zákl. prenesená",J375,0)</f>
        <v>0</v>
      </c>
      <c r="BH375" s="241">
        <f>IF(N375="zníž. prenesená",J375,0)</f>
        <v>0</v>
      </c>
      <c r="BI375" s="241">
        <f>IF(N375="nulová",J375,0)</f>
        <v>0</v>
      </c>
      <c r="BJ375" s="17" t="s">
        <v>131</v>
      </c>
      <c r="BK375" s="242">
        <f>ROUND(I375*H375,3)</f>
        <v>0</v>
      </c>
      <c r="BL375" s="17" t="s">
        <v>130</v>
      </c>
      <c r="BM375" s="240" t="s">
        <v>576</v>
      </c>
    </row>
    <row r="376" s="2" customFormat="1">
      <c r="A376" s="38"/>
      <c r="B376" s="39"/>
      <c r="C376" s="40"/>
      <c r="D376" s="243" t="s">
        <v>133</v>
      </c>
      <c r="E376" s="40"/>
      <c r="F376" s="244" t="s">
        <v>577</v>
      </c>
      <c r="G376" s="40"/>
      <c r="H376" s="40"/>
      <c r="I376" s="245"/>
      <c r="J376" s="40"/>
      <c r="K376" s="40"/>
      <c r="L376" s="44"/>
      <c r="M376" s="246"/>
      <c r="N376" s="247"/>
      <c r="O376" s="97"/>
      <c r="P376" s="97"/>
      <c r="Q376" s="97"/>
      <c r="R376" s="97"/>
      <c r="S376" s="97"/>
      <c r="T376" s="98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133</v>
      </c>
      <c r="AU376" s="17" t="s">
        <v>131</v>
      </c>
    </row>
    <row r="377" s="2" customFormat="1" ht="16.5" customHeight="1">
      <c r="A377" s="38"/>
      <c r="B377" s="39"/>
      <c r="C377" s="270" t="s">
        <v>578</v>
      </c>
      <c r="D377" s="270" t="s">
        <v>228</v>
      </c>
      <c r="E377" s="271" t="s">
        <v>579</v>
      </c>
      <c r="F377" s="272" t="s">
        <v>580</v>
      </c>
      <c r="G377" s="273" t="s">
        <v>269</v>
      </c>
      <c r="H377" s="274">
        <v>1</v>
      </c>
      <c r="I377" s="275"/>
      <c r="J377" s="274">
        <f>ROUND(I377*H377,3)</f>
        <v>0</v>
      </c>
      <c r="K377" s="276"/>
      <c r="L377" s="277"/>
      <c r="M377" s="278" t="s">
        <v>1</v>
      </c>
      <c r="N377" s="279" t="s">
        <v>40</v>
      </c>
      <c r="O377" s="97"/>
      <c r="P377" s="238">
        <f>O377*H377</f>
        <v>0</v>
      </c>
      <c r="Q377" s="238">
        <v>0.075999999999999998</v>
      </c>
      <c r="R377" s="238">
        <f>Q377*H377</f>
        <v>0.075999999999999998</v>
      </c>
      <c r="S377" s="238">
        <v>0</v>
      </c>
      <c r="T377" s="239">
        <f>S377*H377</f>
        <v>0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240" t="s">
        <v>171</v>
      </c>
      <c r="AT377" s="240" t="s">
        <v>228</v>
      </c>
      <c r="AU377" s="240" t="s">
        <v>131</v>
      </c>
      <c r="AY377" s="17" t="s">
        <v>124</v>
      </c>
      <c r="BE377" s="241">
        <f>IF(N377="základná",J377,0)</f>
        <v>0</v>
      </c>
      <c r="BF377" s="241">
        <f>IF(N377="znížená",J377,0)</f>
        <v>0</v>
      </c>
      <c r="BG377" s="241">
        <f>IF(N377="zákl. prenesená",J377,0)</f>
        <v>0</v>
      </c>
      <c r="BH377" s="241">
        <f>IF(N377="zníž. prenesená",J377,0)</f>
        <v>0</v>
      </c>
      <c r="BI377" s="241">
        <f>IF(N377="nulová",J377,0)</f>
        <v>0</v>
      </c>
      <c r="BJ377" s="17" t="s">
        <v>131</v>
      </c>
      <c r="BK377" s="242">
        <f>ROUND(I377*H377,3)</f>
        <v>0</v>
      </c>
      <c r="BL377" s="17" t="s">
        <v>130</v>
      </c>
      <c r="BM377" s="240" t="s">
        <v>581</v>
      </c>
    </row>
    <row r="378" s="2" customFormat="1">
      <c r="A378" s="38"/>
      <c r="B378" s="39"/>
      <c r="C378" s="40"/>
      <c r="D378" s="243" t="s">
        <v>133</v>
      </c>
      <c r="E378" s="40"/>
      <c r="F378" s="244" t="s">
        <v>582</v>
      </c>
      <c r="G378" s="40"/>
      <c r="H378" s="40"/>
      <c r="I378" s="245"/>
      <c r="J378" s="40"/>
      <c r="K378" s="40"/>
      <c r="L378" s="44"/>
      <c r="M378" s="246"/>
      <c r="N378" s="247"/>
      <c r="O378" s="97"/>
      <c r="P378" s="97"/>
      <c r="Q378" s="97"/>
      <c r="R378" s="97"/>
      <c r="S378" s="97"/>
      <c r="T378" s="98"/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T378" s="17" t="s">
        <v>133</v>
      </c>
      <c r="AU378" s="17" t="s">
        <v>131</v>
      </c>
    </row>
    <row r="379" s="12" customFormat="1" ht="22.8" customHeight="1">
      <c r="A379" s="12"/>
      <c r="B379" s="213"/>
      <c r="C379" s="214"/>
      <c r="D379" s="215" t="s">
        <v>73</v>
      </c>
      <c r="E379" s="227" t="s">
        <v>178</v>
      </c>
      <c r="F379" s="227" t="s">
        <v>583</v>
      </c>
      <c r="G379" s="214"/>
      <c r="H379" s="214"/>
      <c r="I379" s="217"/>
      <c r="J379" s="228">
        <f>BK379</f>
        <v>0</v>
      </c>
      <c r="K379" s="214"/>
      <c r="L379" s="219"/>
      <c r="M379" s="220"/>
      <c r="N379" s="221"/>
      <c r="O379" s="221"/>
      <c r="P379" s="222">
        <f>SUM(P380:P486)</f>
        <v>0</v>
      </c>
      <c r="Q379" s="221"/>
      <c r="R379" s="222">
        <f>SUM(R380:R486)</f>
        <v>15.67081636</v>
      </c>
      <c r="S379" s="221"/>
      <c r="T379" s="223">
        <f>SUM(T380:T486)</f>
        <v>645.80475999999999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4" t="s">
        <v>82</v>
      </c>
      <c r="AT379" s="225" t="s">
        <v>73</v>
      </c>
      <c r="AU379" s="225" t="s">
        <v>82</v>
      </c>
      <c r="AY379" s="224" t="s">
        <v>124</v>
      </c>
      <c r="BK379" s="226">
        <f>SUM(BK380:BK486)</f>
        <v>0</v>
      </c>
    </row>
    <row r="380" s="2" customFormat="1" ht="21.75" customHeight="1">
      <c r="A380" s="38"/>
      <c r="B380" s="39"/>
      <c r="C380" s="229" t="s">
        <v>584</v>
      </c>
      <c r="D380" s="229" t="s">
        <v>126</v>
      </c>
      <c r="E380" s="230" t="s">
        <v>585</v>
      </c>
      <c r="F380" s="231" t="s">
        <v>586</v>
      </c>
      <c r="G380" s="232" t="s">
        <v>254</v>
      </c>
      <c r="H380" s="233">
        <v>19.399999999999999</v>
      </c>
      <c r="I380" s="234"/>
      <c r="J380" s="233">
        <f>ROUND(I380*H380,3)</f>
        <v>0</v>
      </c>
      <c r="K380" s="235"/>
      <c r="L380" s="44"/>
      <c r="M380" s="236" t="s">
        <v>1</v>
      </c>
      <c r="N380" s="237" t="s">
        <v>40</v>
      </c>
      <c r="O380" s="97"/>
      <c r="P380" s="238">
        <f>O380*H380</f>
        <v>0</v>
      </c>
      <c r="Q380" s="238">
        <v>0.11254</v>
      </c>
      <c r="R380" s="238">
        <f>Q380*H380</f>
        <v>2.1832759999999998</v>
      </c>
      <c r="S380" s="238">
        <v>0</v>
      </c>
      <c r="T380" s="239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40" t="s">
        <v>130</v>
      </c>
      <c r="AT380" s="240" t="s">
        <v>126</v>
      </c>
      <c r="AU380" s="240" t="s">
        <v>131</v>
      </c>
      <c r="AY380" s="17" t="s">
        <v>124</v>
      </c>
      <c r="BE380" s="241">
        <f>IF(N380="základná",J380,0)</f>
        <v>0</v>
      </c>
      <c r="BF380" s="241">
        <f>IF(N380="znížená",J380,0)</f>
        <v>0</v>
      </c>
      <c r="BG380" s="241">
        <f>IF(N380="zákl. prenesená",J380,0)</f>
        <v>0</v>
      </c>
      <c r="BH380" s="241">
        <f>IF(N380="zníž. prenesená",J380,0)</f>
        <v>0</v>
      </c>
      <c r="BI380" s="241">
        <f>IF(N380="nulová",J380,0)</f>
        <v>0</v>
      </c>
      <c r="BJ380" s="17" t="s">
        <v>131</v>
      </c>
      <c r="BK380" s="242">
        <f>ROUND(I380*H380,3)</f>
        <v>0</v>
      </c>
      <c r="BL380" s="17" t="s">
        <v>130</v>
      </c>
      <c r="BM380" s="240" t="s">
        <v>587</v>
      </c>
    </row>
    <row r="381" s="2" customFormat="1">
      <c r="A381" s="38"/>
      <c r="B381" s="39"/>
      <c r="C381" s="40"/>
      <c r="D381" s="243" t="s">
        <v>133</v>
      </c>
      <c r="E381" s="40"/>
      <c r="F381" s="244" t="s">
        <v>588</v>
      </c>
      <c r="G381" s="40"/>
      <c r="H381" s="40"/>
      <c r="I381" s="245"/>
      <c r="J381" s="40"/>
      <c r="K381" s="40"/>
      <c r="L381" s="44"/>
      <c r="M381" s="246"/>
      <c r="N381" s="247"/>
      <c r="O381" s="97"/>
      <c r="P381" s="97"/>
      <c r="Q381" s="97"/>
      <c r="R381" s="97"/>
      <c r="S381" s="97"/>
      <c r="T381" s="98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133</v>
      </c>
      <c r="AU381" s="17" t="s">
        <v>131</v>
      </c>
    </row>
    <row r="382" s="13" customFormat="1">
      <c r="A382" s="13"/>
      <c r="B382" s="248"/>
      <c r="C382" s="249"/>
      <c r="D382" s="243" t="s">
        <v>135</v>
      </c>
      <c r="E382" s="250" t="s">
        <v>1</v>
      </c>
      <c r="F382" s="251" t="s">
        <v>589</v>
      </c>
      <c r="G382" s="249"/>
      <c r="H382" s="252">
        <v>9.9000000000000004</v>
      </c>
      <c r="I382" s="253"/>
      <c r="J382" s="249"/>
      <c r="K382" s="249"/>
      <c r="L382" s="254"/>
      <c r="M382" s="255"/>
      <c r="N382" s="256"/>
      <c r="O382" s="256"/>
      <c r="P382" s="256"/>
      <c r="Q382" s="256"/>
      <c r="R382" s="256"/>
      <c r="S382" s="256"/>
      <c r="T382" s="257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8" t="s">
        <v>135</v>
      </c>
      <c r="AU382" s="258" t="s">
        <v>131</v>
      </c>
      <c r="AV382" s="13" t="s">
        <v>131</v>
      </c>
      <c r="AW382" s="13" t="s">
        <v>30</v>
      </c>
      <c r="AX382" s="13" t="s">
        <v>74</v>
      </c>
      <c r="AY382" s="258" t="s">
        <v>124</v>
      </c>
    </row>
    <row r="383" s="13" customFormat="1">
      <c r="A383" s="13"/>
      <c r="B383" s="248"/>
      <c r="C383" s="249"/>
      <c r="D383" s="243" t="s">
        <v>135</v>
      </c>
      <c r="E383" s="250" t="s">
        <v>1</v>
      </c>
      <c r="F383" s="251" t="s">
        <v>590</v>
      </c>
      <c r="G383" s="249"/>
      <c r="H383" s="252">
        <v>9.5</v>
      </c>
      <c r="I383" s="253"/>
      <c r="J383" s="249"/>
      <c r="K383" s="249"/>
      <c r="L383" s="254"/>
      <c r="M383" s="255"/>
      <c r="N383" s="256"/>
      <c r="O383" s="256"/>
      <c r="P383" s="256"/>
      <c r="Q383" s="256"/>
      <c r="R383" s="256"/>
      <c r="S383" s="256"/>
      <c r="T383" s="257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8" t="s">
        <v>135</v>
      </c>
      <c r="AU383" s="258" t="s">
        <v>131</v>
      </c>
      <c r="AV383" s="13" t="s">
        <v>131</v>
      </c>
      <c r="AW383" s="13" t="s">
        <v>30</v>
      </c>
      <c r="AX383" s="13" t="s">
        <v>74</v>
      </c>
      <c r="AY383" s="258" t="s">
        <v>124</v>
      </c>
    </row>
    <row r="384" s="14" customFormat="1">
      <c r="A384" s="14"/>
      <c r="B384" s="259"/>
      <c r="C384" s="260"/>
      <c r="D384" s="243" t="s">
        <v>135</v>
      </c>
      <c r="E384" s="261" t="s">
        <v>1</v>
      </c>
      <c r="F384" s="262" t="s">
        <v>177</v>
      </c>
      <c r="G384" s="260"/>
      <c r="H384" s="263">
        <v>19.399999999999999</v>
      </c>
      <c r="I384" s="264"/>
      <c r="J384" s="260"/>
      <c r="K384" s="260"/>
      <c r="L384" s="265"/>
      <c r="M384" s="266"/>
      <c r="N384" s="267"/>
      <c r="O384" s="267"/>
      <c r="P384" s="267"/>
      <c r="Q384" s="267"/>
      <c r="R384" s="267"/>
      <c r="S384" s="267"/>
      <c r="T384" s="268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9" t="s">
        <v>135</v>
      </c>
      <c r="AU384" s="269" t="s">
        <v>131</v>
      </c>
      <c r="AV384" s="14" t="s">
        <v>130</v>
      </c>
      <c r="AW384" s="14" t="s">
        <v>30</v>
      </c>
      <c r="AX384" s="14" t="s">
        <v>82</v>
      </c>
      <c r="AY384" s="269" t="s">
        <v>124</v>
      </c>
    </row>
    <row r="385" s="15" customFormat="1">
      <c r="A385" s="15"/>
      <c r="B385" s="280"/>
      <c r="C385" s="281"/>
      <c r="D385" s="243" t="s">
        <v>135</v>
      </c>
      <c r="E385" s="282" t="s">
        <v>1</v>
      </c>
      <c r="F385" s="283" t="s">
        <v>591</v>
      </c>
      <c r="G385" s="281"/>
      <c r="H385" s="282" t="s">
        <v>1</v>
      </c>
      <c r="I385" s="284"/>
      <c r="J385" s="281"/>
      <c r="K385" s="281"/>
      <c r="L385" s="285"/>
      <c r="M385" s="286"/>
      <c r="N385" s="287"/>
      <c r="O385" s="287"/>
      <c r="P385" s="287"/>
      <c r="Q385" s="287"/>
      <c r="R385" s="287"/>
      <c r="S385" s="287"/>
      <c r="T385" s="288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89" t="s">
        <v>135</v>
      </c>
      <c r="AU385" s="289" t="s">
        <v>131</v>
      </c>
      <c r="AV385" s="15" t="s">
        <v>82</v>
      </c>
      <c r="AW385" s="15" t="s">
        <v>30</v>
      </c>
      <c r="AX385" s="15" t="s">
        <v>74</v>
      </c>
      <c r="AY385" s="289" t="s">
        <v>124</v>
      </c>
    </row>
    <row r="386" s="2" customFormat="1" ht="16.5" customHeight="1">
      <c r="A386" s="38"/>
      <c r="B386" s="39"/>
      <c r="C386" s="270" t="s">
        <v>592</v>
      </c>
      <c r="D386" s="270" t="s">
        <v>228</v>
      </c>
      <c r="E386" s="271" t="s">
        <v>593</v>
      </c>
      <c r="F386" s="272" t="s">
        <v>594</v>
      </c>
      <c r="G386" s="273" t="s">
        <v>254</v>
      </c>
      <c r="H386" s="274">
        <v>19.399999999999999</v>
      </c>
      <c r="I386" s="275"/>
      <c r="J386" s="274">
        <f>ROUND(I386*H386,3)</f>
        <v>0</v>
      </c>
      <c r="K386" s="276"/>
      <c r="L386" s="277"/>
      <c r="M386" s="278" t="s">
        <v>1</v>
      </c>
      <c r="N386" s="279" t="s">
        <v>40</v>
      </c>
      <c r="O386" s="97"/>
      <c r="P386" s="238">
        <f>O386*H386</f>
        <v>0</v>
      </c>
      <c r="Q386" s="238">
        <v>0.014999999999999999</v>
      </c>
      <c r="R386" s="238">
        <f>Q386*H386</f>
        <v>0.29099999999999998</v>
      </c>
      <c r="S386" s="238">
        <v>0</v>
      </c>
      <c r="T386" s="239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40" t="s">
        <v>171</v>
      </c>
      <c r="AT386" s="240" t="s">
        <v>228</v>
      </c>
      <c r="AU386" s="240" t="s">
        <v>131</v>
      </c>
      <c r="AY386" s="17" t="s">
        <v>124</v>
      </c>
      <c r="BE386" s="241">
        <f>IF(N386="základná",J386,0)</f>
        <v>0</v>
      </c>
      <c r="BF386" s="241">
        <f>IF(N386="znížená",J386,0)</f>
        <v>0</v>
      </c>
      <c r="BG386" s="241">
        <f>IF(N386="zákl. prenesená",J386,0)</f>
        <v>0</v>
      </c>
      <c r="BH386" s="241">
        <f>IF(N386="zníž. prenesená",J386,0)</f>
        <v>0</v>
      </c>
      <c r="BI386" s="241">
        <f>IF(N386="nulová",J386,0)</f>
        <v>0</v>
      </c>
      <c r="BJ386" s="17" t="s">
        <v>131</v>
      </c>
      <c r="BK386" s="242">
        <f>ROUND(I386*H386,3)</f>
        <v>0</v>
      </c>
      <c r="BL386" s="17" t="s">
        <v>130</v>
      </c>
      <c r="BM386" s="240" t="s">
        <v>595</v>
      </c>
    </row>
    <row r="387" s="2" customFormat="1">
      <c r="A387" s="38"/>
      <c r="B387" s="39"/>
      <c r="C387" s="40"/>
      <c r="D387" s="243" t="s">
        <v>133</v>
      </c>
      <c r="E387" s="40"/>
      <c r="F387" s="244" t="s">
        <v>596</v>
      </c>
      <c r="G387" s="40"/>
      <c r="H387" s="40"/>
      <c r="I387" s="245"/>
      <c r="J387" s="40"/>
      <c r="K387" s="40"/>
      <c r="L387" s="44"/>
      <c r="M387" s="246"/>
      <c r="N387" s="247"/>
      <c r="O387" s="97"/>
      <c r="P387" s="97"/>
      <c r="Q387" s="97"/>
      <c r="R387" s="97"/>
      <c r="S387" s="97"/>
      <c r="T387" s="98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133</v>
      </c>
      <c r="AU387" s="17" t="s">
        <v>131</v>
      </c>
    </row>
    <row r="388" s="2" customFormat="1" ht="37.8" customHeight="1">
      <c r="A388" s="38"/>
      <c r="B388" s="39"/>
      <c r="C388" s="229" t="s">
        <v>597</v>
      </c>
      <c r="D388" s="229" t="s">
        <v>126</v>
      </c>
      <c r="E388" s="230" t="s">
        <v>598</v>
      </c>
      <c r="F388" s="231" t="s">
        <v>599</v>
      </c>
      <c r="G388" s="232" t="s">
        <v>254</v>
      </c>
      <c r="H388" s="233">
        <v>96</v>
      </c>
      <c r="I388" s="234"/>
      <c r="J388" s="233">
        <f>ROUND(I388*H388,3)</f>
        <v>0</v>
      </c>
      <c r="K388" s="235"/>
      <c r="L388" s="44"/>
      <c r="M388" s="236" t="s">
        <v>1</v>
      </c>
      <c r="N388" s="237" t="s">
        <v>40</v>
      </c>
      <c r="O388" s="97"/>
      <c r="P388" s="238">
        <f>O388*H388</f>
        <v>0</v>
      </c>
      <c r="Q388" s="238">
        <v>0</v>
      </c>
      <c r="R388" s="238">
        <f>Q388*H388</f>
        <v>0</v>
      </c>
      <c r="S388" s="238">
        <v>0</v>
      </c>
      <c r="T388" s="239">
        <f>S388*H388</f>
        <v>0</v>
      </c>
      <c r="U388" s="38"/>
      <c r="V388" s="38"/>
      <c r="W388" s="38"/>
      <c r="X388" s="38"/>
      <c r="Y388" s="38"/>
      <c r="Z388" s="38"/>
      <c r="AA388" s="38"/>
      <c r="AB388" s="38"/>
      <c r="AC388" s="38"/>
      <c r="AD388" s="38"/>
      <c r="AE388" s="38"/>
      <c r="AR388" s="240" t="s">
        <v>130</v>
      </c>
      <c r="AT388" s="240" t="s">
        <v>126</v>
      </c>
      <c r="AU388" s="240" t="s">
        <v>131</v>
      </c>
      <c r="AY388" s="17" t="s">
        <v>124</v>
      </c>
      <c r="BE388" s="241">
        <f>IF(N388="základná",J388,0)</f>
        <v>0</v>
      </c>
      <c r="BF388" s="241">
        <f>IF(N388="znížená",J388,0)</f>
        <v>0</v>
      </c>
      <c r="BG388" s="241">
        <f>IF(N388="zákl. prenesená",J388,0)</f>
        <v>0</v>
      </c>
      <c r="BH388" s="241">
        <f>IF(N388="zníž. prenesená",J388,0)</f>
        <v>0</v>
      </c>
      <c r="BI388" s="241">
        <f>IF(N388="nulová",J388,0)</f>
        <v>0</v>
      </c>
      <c r="BJ388" s="17" t="s">
        <v>131</v>
      </c>
      <c r="BK388" s="242">
        <f>ROUND(I388*H388,3)</f>
        <v>0</v>
      </c>
      <c r="BL388" s="17" t="s">
        <v>130</v>
      </c>
      <c r="BM388" s="240" t="s">
        <v>600</v>
      </c>
    </row>
    <row r="389" s="2" customFormat="1">
      <c r="A389" s="38"/>
      <c r="B389" s="39"/>
      <c r="C389" s="40"/>
      <c r="D389" s="243" t="s">
        <v>133</v>
      </c>
      <c r="E389" s="40"/>
      <c r="F389" s="244" t="s">
        <v>601</v>
      </c>
      <c r="G389" s="40"/>
      <c r="H389" s="40"/>
      <c r="I389" s="245"/>
      <c r="J389" s="40"/>
      <c r="K389" s="40"/>
      <c r="L389" s="44"/>
      <c r="M389" s="246"/>
      <c r="N389" s="247"/>
      <c r="O389" s="97"/>
      <c r="P389" s="97"/>
      <c r="Q389" s="97"/>
      <c r="R389" s="97"/>
      <c r="S389" s="97"/>
      <c r="T389" s="98"/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T389" s="17" t="s">
        <v>133</v>
      </c>
      <c r="AU389" s="17" t="s">
        <v>131</v>
      </c>
    </row>
    <row r="390" s="2" customFormat="1" ht="24.15" customHeight="1">
      <c r="A390" s="38"/>
      <c r="B390" s="39"/>
      <c r="C390" s="270" t="s">
        <v>602</v>
      </c>
      <c r="D390" s="270" t="s">
        <v>228</v>
      </c>
      <c r="E390" s="271" t="s">
        <v>603</v>
      </c>
      <c r="F390" s="272" t="s">
        <v>604</v>
      </c>
      <c r="G390" s="273" t="s">
        <v>254</v>
      </c>
      <c r="H390" s="274">
        <v>96</v>
      </c>
      <c r="I390" s="275"/>
      <c r="J390" s="274">
        <f>ROUND(I390*H390,3)</f>
        <v>0</v>
      </c>
      <c r="K390" s="276"/>
      <c r="L390" s="277"/>
      <c r="M390" s="278" t="s">
        <v>1</v>
      </c>
      <c r="N390" s="279" t="s">
        <v>40</v>
      </c>
      <c r="O390" s="97"/>
      <c r="P390" s="238">
        <f>O390*H390</f>
        <v>0</v>
      </c>
      <c r="Q390" s="238">
        <v>0.023599999999999999</v>
      </c>
      <c r="R390" s="238">
        <f>Q390*H390</f>
        <v>2.2656000000000001</v>
      </c>
      <c r="S390" s="238">
        <v>0</v>
      </c>
      <c r="T390" s="239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40" t="s">
        <v>171</v>
      </c>
      <c r="AT390" s="240" t="s">
        <v>228</v>
      </c>
      <c r="AU390" s="240" t="s">
        <v>131</v>
      </c>
      <c r="AY390" s="17" t="s">
        <v>124</v>
      </c>
      <c r="BE390" s="241">
        <f>IF(N390="základná",J390,0)</f>
        <v>0</v>
      </c>
      <c r="BF390" s="241">
        <f>IF(N390="znížená",J390,0)</f>
        <v>0</v>
      </c>
      <c r="BG390" s="241">
        <f>IF(N390="zákl. prenesená",J390,0)</f>
        <v>0</v>
      </c>
      <c r="BH390" s="241">
        <f>IF(N390="zníž. prenesená",J390,0)</f>
        <v>0</v>
      </c>
      <c r="BI390" s="241">
        <f>IF(N390="nulová",J390,0)</f>
        <v>0</v>
      </c>
      <c r="BJ390" s="17" t="s">
        <v>131</v>
      </c>
      <c r="BK390" s="242">
        <f>ROUND(I390*H390,3)</f>
        <v>0</v>
      </c>
      <c r="BL390" s="17" t="s">
        <v>130</v>
      </c>
      <c r="BM390" s="240" t="s">
        <v>605</v>
      </c>
    </row>
    <row r="391" s="2" customFormat="1">
      <c r="A391" s="38"/>
      <c r="B391" s="39"/>
      <c r="C391" s="40"/>
      <c r="D391" s="243" t="s">
        <v>133</v>
      </c>
      <c r="E391" s="40"/>
      <c r="F391" s="244" t="s">
        <v>604</v>
      </c>
      <c r="G391" s="40"/>
      <c r="H391" s="40"/>
      <c r="I391" s="245"/>
      <c r="J391" s="40"/>
      <c r="K391" s="40"/>
      <c r="L391" s="44"/>
      <c r="M391" s="246"/>
      <c r="N391" s="247"/>
      <c r="O391" s="97"/>
      <c r="P391" s="97"/>
      <c r="Q391" s="97"/>
      <c r="R391" s="97"/>
      <c r="S391" s="97"/>
      <c r="T391" s="98"/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T391" s="17" t="s">
        <v>133</v>
      </c>
      <c r="AU391" s="17" t="s">
        <v>131</v>
      </c>
    </row>
    <row r="392" s="2" customFormat="1" ht="24.15" customHeight="1">
      <c r="A392" s="38"/>
      <c r="B392" s="39"/>
      <c r="C392" s="229" t="s">
        <v>606</v>
      </c>
      <c r="D392" s="229" t="s">
        <v>126</v>
      </c>
      <c r="E392" s="230" t="s">
        <v>607</v>
      </c>
      <c r="F392" s="231" t="s">
        <v>608</v>
      </c>
      <c r="G392" s="232" t="s">
        <v>254</v>
      </c>
      <c r="H392" s="233">
        <v>52</v>
      </c>
      <c r="I392" s="234"/>
      <c r="J392" s="233">
        <f>ROUND(I392*H392,3)</f>
        <v>0</v>
      </c>
      <c r="K392" s="235"/>
      <c r="L392" s="44"/>
      <c r="M392" s="236" t="s">
        <v>1</v>
      </c>
      <c r="N392" s="237" t="s">
        <v>40</v>
      </c>
      <c r="O392" s="97"/>
      <c r="P392" s="238">
        <f>O392*H392</f>
        <v>0</v>
      </c>
      <c r="Q392" s="238">
        <v>0.070499999999999993</v>
      </c>
      <c r="R392" s="238">
        <f>Q392*H392</f>
        <v>3.6659999999999995</v>
      </c>
      <c r="S392" s="238">
        <v>0</v>
      </c>
      <c r="T392" s="239">
        <f>S392*H392</f>
        <v>0</v>
      </c>
      <c r="U392" s="38"/>
      <c r="V392" s="38"/>
      <c r="W392" s="38"/>
      <c r="X392" s="38"/>
      <c r="Y392" s="38"/>
      <c r="Z392" s="38"/>
      <c r="AA392" s="38"/>
      <c r="AB392" s="38"/>
      <c r="AC392" s="38"/>
      <c r="AD392" s="38"/>
      <c r="AE392" s="38"/>
      <c r="AR392" s="240" t="s">
        <v>130</v>
      </c>
      <c r="AT392" s="240" t="s">
        <v>126</v>
      </c>
      <c r="AU392" s="240" t="s">
        <v>131</v>
      </c>
      <c r="AY392" s="17" t="s">
        <v>124</v>
      </c>
      <c r="BE392" s="241">
        <f>IF(N392="základná",J392,0)</f>
        <v>0</v>
      </c>
      <c r="BF392" s="241">
        <f>IF(N392="znížená",J392,0)</f>
        <v>0</v>
      </c>
      <c r="BG392" s="241">
        <f>IF(N392="zákl. prenesená",J392,0)</f>
        <v>0</v>
      </c>
      <c r="BH392" s="241">
        <f>IF(N392="zníž. prenesená",J392,0)</f>
        <v>0</v>
      </c>
      <c r="BI392" s="241">
        <f>IF(N392="nulová",J392,0)</f>
        <v>0</v>
      </c>
      <c r="BJ392" s="17" t="s">
        <v>131</v>
      </c>
      <c r="BK392" s="242">
        <f>ROUND(I392*H392,3)</f>
        <v>0</v>
      </c>
      <c r="BL392" s="17" t="s">
        <v>130</v>
      </c>
      <c r="BM392" s="240" t="s">
        <v>609</v>
      </c>
    </row>
    <row r="393" s="2" customFormat="1">
      <c r="A393" s="38"/>
      <c r="B393" s="39"/>
      <c r="C393" s="40"/>
      <c r="D393" s="243" t="s">
        <v>133</v>
      </c>
      <c r="E393" s="40"/>
      <c r="F393" s="244" t="s">
        <v>610</v>
      </c>
      <c r="G393" s="40"/>
      <c r="H393" s="40"/>
      <c r="I393" s="245"/>
      <c r="J393" s="40"/>
      <c r="K393" s="40"/>
      <c r="L393" s="44"/>
      <c r="M393" s="246"/>
      <c r="N393" s="247"/>
      <c r="O393" s="97"/>
      <c r="P393" s="97"/>
      <c r="Q393" s="97"/>
      <c r="R393" s="97"/>
      <c r="S393" s="97"/>
      <c r="T393" s="98"/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T393" s="17" t="s">
        <v>133</v>
      </c>
      <c r="AU393" s="17" t="s">
        <v>131</v>
      </c>
    </row>
    <row r="394" s="2" customFormat="1" ht="21.75" customHeight="1">
      <c r="A394" s="38"/>
      <c r="B394" s="39"/>
      <c r="C394" s="229" t="s">
        <v>611</v>
      </c>
      <c r="D394" s="229" t="s">
        <v>126</v>
      </c>
      <c r="E394" s="230" t="s">
        <v>612</v>
      </c>
      <c r="F394" s="231" t="s">
        <v>613</v>
      </c>
      <c r="G394" s="232" t="s">
        <v>269</v>
      </c>
      <c r="H394" s="233">
        <v>2</v>
      </c>
      <c r="I394" s="234"/>
      <c r="J394" s="233">
        <f>ROUND(I394*H394,3)</f>
        <v>0</v>
      </c>
      <c r="K394" s="235"/>
      <c r="L394" s="44"/>
      <c r="M394" s="236" t="s">
        <v>1</v>
      </c>
      <c r="N394" s="237" t="s">
        <v>40</v>
      </c>
      <c r="O394" s="97"/>
      <c r="P394" s="238">
        <f>O394*H394</f>
        <v>0</v>
      </c>
      <c r="Q394" s="238">
        <v>0.074569999999999997</v>
      </c>
      <c r="R394" s="238">
        <f>Q394*H394</f>
        <v>0.14914</v>
      </c>
      <c r="S394" s="238">
        <v>0</v>
      </c>
      <c r="T394" s="239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40" t="s">
        <v>130</v>
      </c>
      <c r="AT394" s="240" t="s">
        <v>126</v>
      </c>
      <c r="AU394" s="240" t="s">
        <v>131</v>
      </c>
      <c r="AY394" s="17" t="s">
        <v>124</v>
      </c>
      <c r="BE394" s="241">
        <f>IF(N394="základná",J394,0)</f>
        <v>0</v>
      </c>
      <c r="BF394" s="241">
        <f>IF(N394="znížená",J394,0)</f>
        <v>0</v>
      </c>
      <c r="BG394" s="241">
        <f>IF(N394="zákl. prenesená",J394,0)</f>
        <v>0</v>
      </c>
      <c r="BH394" s="241">
        <f>IF(N394="zníž. prenesená",J394,0)</f>
        <v>0</v>
      </c>
      <c r="BI394" s="241">
        <f>IF(N394="nulová",J394,0)</f>
        <v>0</v>
      </c>
      <c r="BJ394" s="17" t="s">
        <v>131</v>
      </c>
      <c r="BK394" s="242">
        <f>ROUND(I394*H394,3)</f>
        <v>0</v>
      </c>
      <c r="BL394" s="17" t="s">
        <v>130</v>
      </c>
      <c r="BM394" s="240" t="s">
        <v>614</v>
      </c>
    </row>
    <row r="395" s="2" customFormat="1">
      <c r="A395" s="38"/>
      <c r="B395" s="39"/>
      <c r="C395" s="40"/>
      <c r="D395" s="243" t="s">
        <v>133</v>
      </c>
      <c r="E395" s="40"/>
      <c r="F395" s="244" t="s">
        <v>615</v>
      </c>
      <c r="G395" s="40"/>
      <c r="H395" s="40"/>
      <c r="I395" s="245"/>
      <c r="J395" s="40"/>
      <c r="K395" s="40"/>
      <c r="L395" s="44"/>
      <c r="M395" s="246"/>
      <c r="N395" s="247"/>
      <c r="O395" s="97"/>
      <c r="P395" s="97"/>
      <c r="Q395" s="97"/>
      <c r="R395" s="97"/>
      <c r="S395" s="97"/>
      <c r="T395" s="98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133</v>
      </c>
      <c r="AU395" s="17" t="s">
        <v>131</v>
      </c>
    </row>
    <row r="396" s="2" customFormat="1" ht="24.15" customHeight="1">
      <c r="A396" s="38"/>
      <c r="B396" s="39"/>
      <c r="C396" s="270" t="s">
        <v>616</v>
      </c>
      <c r="D396" s="270" t="s">
        <v>228</v>
      </c>
      <c r="E396" s="271" t="s">
        <v>617</v>
      </c>
      <c r="F396" s="272" t="s">
        <v>618</v>
      </c>
      <c r="G396" s="273" t="s">
        <v>269</v>
      </c>
      <c r="H396" s="274">
        <v>2</v>
      </c>
      <c r="I396" s="275"/>
      <c r="J396" s="274">
        <f>ROUND(I396*H396,3)</f>
        <v>0</v>
      </c>
      <c r="K396" s="276"/>
      <c r="L396" s="277"/>
      <c r="M396" s="278" t="s">
        <v>1</v>
      </c>
      <c r="N396" s="279" t="s">
        <v>40</v>
      </c>
      <c r="O396" s="97"/>
      <c r="P396" s="238">
        <f>O396*H396</f>
        <v>0</v>
      </c>
      <c r="Q396" s="238">
        <v>0.00029999999999999997</v>
      </c>
      <c r="R396" s="238">
        <f>Q396*H396</f>
        <v>0.00059999999999999995</v>
      </c>
      <c r="S396" s="238">
        <v>0</v>
      </c>
      <c r="T396" s="239">
        <f>S396*H396</f>
        <v>0</v>
      </c>
      <c r="U396" s="38"/>
      <c r="V396" s="38"/>
      <c r="W396" s="38"/>
      <c r="X396" s="38"/>
      <c r="Y396" s="38"/>
      <c r="Z396" s="38"/>
      <c r="AA396" s="38"/>
      <c r="AB396" s="38"/>
      <c r="AC396" s="38"/>
      <c r="AD396" s="38"/>
      <c r="AE396" s="38"/>
      <c r="AR396" s="240" t="s">
        <v>171</v>
      </c>
      <c r="AT396" s="240" t="s">
        <v>228</v>
      </c>
      <c r="AU396" s="240" t="s">
        <v>131</v>
      </c>
      <c r="AY396" s="17" t="s">
        <v>124</v>
      </c>
      <c r="BE396" s="241">
        <f>IF(N396="základná",J396,0)</f>
        <v>0</v>
      </c>
      <c r="BF396" s="241">
        <f>IF(N396="znížená",J396,0)</f>
        <v>0</v>
      </c>
      <c r="BG396" s="241">
        <f>IF(N396="zákl. prenesená",J396,0)</f>
        <v>0</v>
      </c>
      <c r="BH396" s="241">
        <f>IF(N396="zníž. prenesená",J396,0)</f>
        <v>0</v>
      </c>
      <c r="BI396" s="241">
        <f>IF(N396="nulová",J396,0)</f>
        <v>0</v>
      </c>
      <c r="BJ396" s="17" t="s">
        <v>131</v>
      </c>
      <c r="BK396" s="242">
        <f>ROUND(I396*H396,3)</f>
        <v>0</v>
      </c>
      <c r="BL396" s="17" t="s">
        <v>130</v>
      </c>
      <c r="BM396" s="240" t="s">
        <v>619</v>
      </c>
    </row>
    <row r="397" s="2" customFormat="1">
      <c r="A397" s="38"/>
      <c r="B397" s="39"/>
      <c r="C397" s="40"/>
      <c r="D397" s="243" t="s">
        <v>133</v>
      </c>
      <c r="E397" s="40"/>
      <c r="F397" s="244" t="s">
        <v>618</v>
      </c>
      <c r="G397" s="40"/>
      <c r="H397" s="40"/>
      <c r="I397" s="245"/>
      <c r="J397" s="40"/>
      <c r="K397" s="40"/>
      <c r="L397" s="44"/>
      <c r="M397" s="246"/>
      <c r="N397" s="247"/>
      <c r="O397" s="97"/>
      <c r="P397" s="97"/>
      <c r="Q397" s="97"/>
      <c r="R397" s="97"/>
      <c r="S397" s="97"/>
      <c r="T397" s="98"/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T397" s="17" t="s">
        <v>133</v>
      </c>
      <c r="AU397" s="17" t="s">
        <v>131</v>
      </c>
    </row>
    <row r="398" s="2" customFormat="1" ht="24.15" customHeight="1">
      <c r="A398" s="38"/>
      <c r="B398" s="39"/>
      <c r="C398" s="229" t="s">
        <v>620</v>
      </c>
      <c r="D398" s="229" t="s">
        <v>126</v>
      </c>
      <c r="E398" s="230" t="s">
        <v>621</v>
      </c>
      <c r="F398" s="231" t="s">
        <v>622</v>
      </c>
      <c r="G398" s="232" t="s">
        <v>623</v>
      </c>
      <c r="H398" s="233">
        <v>1</v>
      </c>
      <c r="I398" s="234"/>
      <c r="J398" s="233">
        <f>ROUND(I398*H398,3)</f>
        <v>0</v>
      </c>
      <c r="K398" s="235"/>
      <c r="L398" s="44"/>
      <c r="M398" s="236" t="s">
        <v>1</v>
      </c>
      <c r="N398" s="237" t="s">
        <v>40</v>
      </c>
      <c r="O398" s="97"/>
      <c r="P398" s="238">
        <f>O398*H398</f>
        <v>0</v>
      </c>
      <c r="Q398" s="238">
        <v>0.00011</v>
      </c>
      <c r="R398" s="238">
        <f>Q398*H398</f>
        <v>0.00011</v>
      </c>
      <c r="S398" s="238">
        <v>0</v>
      </c>
      <c r="T398" s="239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40" t="s">
        <v>130</v>
      </c>
      <c r="AT398" s="240" t="s">
        <v>126</v>
      </c>
      <c r="AU398" s="240" t="s">
        <v>131</v>
      </c>
      <c r="AY398" s="17" t="s">
        <v>124</v>
      </c>
      <c r="BE398" s="241">
        <f>IF(N398="základná",J398,0)</f>
        <v>0</v>
      </c>
      <c r="BF398" s="241">
        <f>IF(N398="znížená",J398,0)</f>
        <v>0</v>
      </c>
      <c r="BG398" s="241">
        <f>IF(N398="zákl. prenesená",J398,0)</f>
        <v>0</v>
      </c>
      <c r="BH398" s="241">
        <f>IF(N398="zníž. prenesená",J398,0)</f>
        <v>0</v>
      </c>
      <c r="BI398" s="241">
        <f>IF(N398="nulová",J398,0)</f>
        <v>0</v>
      </c>
      <c r="BJ398" s="17" t="s">
        <v>131</v>
      </c>
      <c r="BK398" s="242">
        <f>ROUND(I398*H398,3)</f>
        <v>0</v>
      </c>
      <c r="BL398" s="17" t="s">
        <v>130</v>
      </c>
      <c r="BM398" s="240" t="s">
        <v>624</v>
      </c>
    </row>
    <row r="399" s="2" customFormat="1">
      <c r="A399" s="38"/>
      <c r="B399" s="39"/>
      <c r="C399" s="40"/>
      <c r="D399" s="243" t="s">
        <v>133</v>
      </c>
      <c r="E399" s="40"/>
      <c r="F399" s="244" t="s">
        <v>625</v>
      </c>
      <c r="G399" s="40"/>
      <c r="H399" s="40"/>
      <c r="I399" s="245"/>
      <c r="J399" s="40"/>
      <c r="K399" s="40"/>
      <c r="L399" s="44"/>
      <c r="M399" s="246"/>
      <c r="N399" s="247"/>
      <c r="O399" s="97"/>
      <c r="P399" s="97"/>
      <c r="Q399" s="97"/>
      <c r="R399" s="97"/>
      <c r="S399" s="97"/>
      <c r="T399" s="98"/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T399" s="17" t="s">
        <v>133</v>
      </c>
      <c r="AU399" s="17" t="s">
        <v>131</v>
      </c>
    </row>
    <row r="400" s="2" customFormat="1" ht="33" customHeight="1">
      <c r="A400" s="38"/>
      <c r="B400" s="39"/>
      <c r="C400" s="229" t="s">
        <v>626</v>
      </c>
      <c r="D400" s="229" t="s">
        <v>126</v>
      </c>
      <c r="E400" s="230" t="s">
        <v>627</v>
      </c>
      <c r="F400" s="231" t="s">
        <v>628</v>
      </c>
      <c r="G400" s="232" t="s">
        <v>254</v>
      </c>
      <c r="H400" s="233">
        <v>27.5</v>
      </c>
      <c r="I400" s="234"/>
      <c r="J400" s="233">
        <f>ROUND(I400*H400,3)</f>
        <v>0</v>
      </c>
      <c r="K400" s="235"/>
      <c r="L400" s="44"/>
      <c r="M400" s="236" t="s">
        <v>1</v>
      </c>
      <c r="N400" s="237" t="s">
        <v>40</v>
      </c>
      <c r="O400" s="97"/>
      <c r="P400" s="238">
        <f>O400*H400</f>
        <v>0</v>
      </c>
      <c r="Q400" s="238">
        <v>0.12662000000000001</v>
      </c>
      <c r="R400" s="238">
        <f>Q400*H400</f>
        <v>3.4820500000000001</v>
      </c>
      <c r="S400" s="238">
        <v>0</v>
      </c>
      <c r="T400" s="239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240" t="s">
        <v>130</v>
      </c>
      <c r="AT400" s="240" t="s">
        <v>126</v>
      </c>
      <c r="AU400" s="240" t="s">
        <v>131</v>
      </c>
      <c r="AY400" s="17" t="s">
        <v>124</v>
      </c>
      <c r="BE400" s="241">
        <f>IF(N400="základná",J400,0)</f>
        <v>0</v>
      </c>
      <c r="BF400" s="241">
        <f>IF(N400="znížená",J400,0)</f>
        <v>0</v>
      </c>
      <c r="BG400" s="241">
        <f>IF(N400="zákl. prenesená",J400,0)</f>
        <v>0</v>
      </c>
      <c r="BH400" s="241">
        <f>IF(N400="zníž. prenesená",J400,0)</f>
        <v>0</v>
      </c>
      <c r="BI400" s="241">
        <f>IF(N400="nulová",J400,0)</f>
        <v>0</v>
      </c>
      <c r="BJ400" s="17" t="s">
        <v>131</v>
      </c>
      <c r="BK400" s="242">
        <f>ROUND(I400*H400,3)</f>
        <v>0</v>
      </c>
      <c r="BL400" s="17" t="s">
        <v>130</v>
      </c>
      <c r="BM400" s="240" t="s">
        <v>629</v>
      </c>
    </row>
    <row r="401" s="2" customFormat="1">
      <c r="A401" s="38"/>
      <c r="B401" s="39"/>
      <c r="C401" s="40"/>
      <c r="D401" s="243" t="s">
        <v>133</v>
      </c>
      <c r="E401" s="40"/>
      <c r="F401" s="244" t="s">
        <v>630</v>
      </c>
      <c r="G401" s="40"/>
      <c r="H401" s="40"/>
      <c r="I401" s="245"/>
      <c r="J401" s="40"/>
      <c r="K401" s="40"/>
      <c r="L401" s="44"/>
      <c r="M401" s="246"/>
      <c r="N401" s="247"/>
      <c r="O401" s="97"/>
      <c r="P401" s="97"/>
      <c r="Q401" s="97"/>
      <c r="R401" s="97"/>
      <c r="S401" s="97"/>
      <c r="T401" s="98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133</v>
      </c>
      <c r="AU401" s="17" t="s">
        <v>131</v>
      </c>
    </row>
    <row r="402" s="2" customFormat="1" ht="16.5" customHeight="1">
      <c r="A402" s="38"/>
      <c r="B402" s="39"/>
      <c r="C402" s="270" t="s">
        <v>631</v>
      </c>
      <c r="D402" s="270" t="s">
        <v>228</v>
      </c>
      <c r="E402" s="271" t="s">
        <v>632</v>
      </c>
      <c r="F402" s="272" t="s">
        <v>633</v>
      </c>
      <c r="G402" s="273" t="s">
        <v>269</v>
      </c>
      <c r="H402" s="274">
        <v>27.774999999999999</v>
      </c>
      <c r="I402" s="275"/>
      <c r="J402" s="274">
        <f>ROUND(I402*H402,3)</f>
        <v>0</v>
      </c>
      <c r="K402" s="276"/>
      <c r="L402" s="277"/>
      <c r="M402" s="278" t="s">
        <v>1</v>
      </c>
      <c r="N402" s="279" t="s">
        <v>40</v>
      </c>
      <c r="O402" s="97"/>
      <c r="P402" s="238">
        <f>O402*H402</f>
        <v>0</v>
      </c>
      <c r="Q402" s="238">
        <v>0.048000000000000001</v>
      </c>
      <c r="R402" s="238">
        <f>Q402*H402</f>
        <v>1.3331999999999999</v>
      </c>
      <c r="S402" s="238">
        <v>0</v>
      </c>
      <c r="T402" s="239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40" t="s">
        <v>171</v>
      </c>
      <c r="AT402" s="240" t="s">
        <v>228</v>
      </c>
      <c r="AU402" s="240" t="s">
        <v>131</v>
      </c>
      <c r="AY402" s="17" t="s">
        <v>124</v>
      </c>
      <c r="BE402" s="241">
        <f>IF(N402="základná",J402,0)</f>
        <v>0</v>
      </c>
      <c r="BF402" s="241">
        <f>IF(N402="znížená",J402,0)</f>
        <v>0</v>
      </c>
      <c r="BG402" s="241">
        <f>IF(N402="zákl. prenesená",J402,0)</f>
        <v>0</v>
      </c>
      <c r="BH402" s="241">
        <f>IF(N402="zníž. prenesená",J402,0)</f>
        <v>0</v>
      </c>
      <c r="BI402" s="241">
        <f>IF(N402="nulová",J402,0)</f>
        <v>0</v>
      </c>
      <c r="BJ402" s="17" t="s">
        <v>131</v>
      </c>
      <c r="BK402" s="242">
        <f>ROUND(I402*H402,3)</f>
        <v>0</v>
      </c>
      <c r="BL402" s="17" t="s">
        <v>130</v>
      </c>
      <c r="BM402" s="240" t="s">
        <v>634</v>
      </c>
    </row>
    <row r="403" s="2" customFormat="1">
      <c r="A403" s="38"/>
      <c r="B403" s="39"/>
      <c r="C403" s="40"/>
      <c r="D403" s="243" t="s">
        <v>133</v>
      </c>
      <c r="E403" s="40"/>
      <c r="F403" s="244" t="s">
        <v>633</v>
      </c>
      <c r="G403" s="40"/>
      <c r="H403" s="40"/>
      <c r="I403" s="245"/>
      <c r="J403" s="40"/>
      <c r="K403" s="40"/>
      <c r="L403" s="44"/>
      <c r="M403" s="246"/>
      <c r="N403" s="247"/>
      <c r="O403" s="97"/>
      <c r="P403" s="97"/>
      <c r="Q403" s="97"/>
      <c r="R403" s="97"/>
      <c r="S403" s="97"/>
      <c r="T403" s="98"/>
      <c r="U403" s="38"/>
      <c r="V403" s="38"/>
      <c r="W403" s="38"/>
      <c r="X403" s="38"/>
      <c r="Y403" s="38"/>
      <c r="Z403" s="38"/>
      <c r="AA403" s="38"/>
      <c r="AB403" s="38"/>
      <c r="AC403" s="38"/>
      <c r="AD403" s="38"/>
      <c r="AE403" s="38"/>
      <c r="AT403" s="17" t="s">
        <v>133</v>
      </c>
      <c r="AU403" s="17" t="s">
        <v>131</v>
      </c>
    </row>
    <row r="404" s="13" customFormat="1">
      <c r="A404" s="13"/>
      <c r="B404" s="248"/>
      <c r="C404" s="249"/>
      <c r="D404" s="243" t="s">
        <v>135</v>
      </c>
      <c r="E404" s="249"/>
      <c r="F404" s="251" t="s">
        <v>635</v>
      </c>
      <c r="G404" s="249"/>
      <c r="H404" s="252">
        <v>27.774999999999999</v>
      </c>
      <c r="I404" s="253"/>
      <c r="J404" s="249"/>
      <c r="K404" s="249"/>
      <c r="L404" s="254"/>
      <c r="M404" s="255"/>
      <c r="N404" s="256"/>
      <c r="O404" s="256"/>
      <c r="P404" s="256"/>
      <c r="Q404" s="256"/>
      <c r="R404" s="256"/>
      <c r="S404" s="256"/>
      <c r="T404" s="257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58" t="s">
        <v>135</v>
      </c>
      <c r="AU404" s="258" t="s">
        <v>131</v>
      </c>
      <c r="AV404" s="13" t="s">
        <v>131</v>
      </c>
      <c r="AW404" s="13" t="s">
        <v>4</v>
      </c>
      <c r="AX404" s="13" t="s">
        <v>82</v>
      </c>
      <c r="AY404" s="258" t="s">
        <v>124</v>
      </c>
    </row>
    <row r="405" s="2" customFormat="1" ht="24.15" customHeight="1">
      <c r="A405" s="38"/>
      <c r="B405" s="39"/>
      <c r="C405" s="229" t="s">
        <v>636</v>
      </c>
      <c r="D405" s="229" t="s">
        <v>126</v>
      </c>
      <c r="E405" s="230" t="s">
        <v>637</v>
      </c>
      <c r="F405" s="231" t="s">
        <v>638</v>
      </c>
      <c r="G405" s="232" t="s">
        <v>254</v>
      </c>
      <c r="H405" s="233">
        <v>69.900000000000006</v>
      </c>
      <c r="I405" s="234"/>
      <c r="J405" s="233">
        <f>ROUND(I405*H405,3)</f>
        <v>0</v>
      </c>
      <c r="K405" s="235"/>
      <c r="L405" s="44"/>
      <c r="M405" s="236" t="s">
        <v>1</v>
      </c>
      <c r="N405" s="237" t="s">
        <v>40</v>
      </c>
      <c r="O405" s="97"/>
      <c r="P405" s="238">
        <f>O405*H405</f>
        <v>0</v>
      </c>
      <c r="Q405" s="238">
        <v>0.02248</v>
      </c>
      <c r="R405" s="238">
        <f>Q405*H405</f>
        <v>1.5713520000000001</v>
      </c>
      <c r="S405" s="238">
        <v>0</v>
      </c>
      <c r="T405" s="239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40" t="s">
        <v>130</v>
      </c>
      <c r="AT405" s="240" t="s">
        <v>126</v>
      </c>
      <c r="AU405" s="240" t="s">
        <v>131</v>
      </c>
      <c r="AY405" s="17" t="s">
        <v>124</v>
      </c>
      <c r="BE405" s="241">
        <f>IF(N405="základná",J405,0)</f>
        <v>0</v>
      </c>
      <c r="BF405" s="241">
        <f>IF(N405="znížená",J405,0)</f>
        <v>0</v>
      </c>
      <c r="BG405" s="241">
        <f>IF(N405="zákl. prenesená",J405,0)</f>
        <v>0</v>
      </c>
      <c r="BH405" s="241">
        <f>IF(N405="zníž. prenesená",J405,0)</f>
        <v>0</v>
      </c>
      <c r="BI405" s="241">
        <f>IF(N405="nulová",J405,0)</f>
        <v>0</v>
      </c>
      <c r="BJ405" s="17" t="s">
        <v>131</v>
      </c>
      <c r="BK405" s="242">
        <f>ROUND(I405*H405,3)</f>
        <v>0</v>
      </c>
      <c r="BL405" s="17" t="s">
        <v>130</v>
      </c>
      <c r="BM405" s="240" t="s">
        <v>639</v>
      </c>
    </row>
    <row r="406" s="2" customFormat="1">
      <c r="A406" s="38"/>
      <c r="B406" s="39"/>
      <c r="C406" s="40"/>
      <c r="D406" s="243" t="s">
        <v>133</v>
      </c>
      <c r="E406" s="40"/>
      <c r="F406" s="244" t="s">
        <v>638</v>
      </c>
      <c r="G406" s="40"/>
      <c r="H406" s="40"/>
      <c r="I406" s="245"/>
      <c r="J406" s="40"/>
      <c r="K406" s="40"/>
      <c r="L406" s="44"/>
      <c r="M406" s="246"/>
      <c r="N406" s="247"/>
      <c r="O406" s="97"/>
      <c r="P406" s="97"/>
      <c r="Q406" s="97"/>
      <c r="R406" s="97"/>
      <c r="S406" s="97"/>
      <c r="T406" s="98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133</v>
      </c>
      <c r="AU406" s="17" t="s">
        <v>131</v>
      </c>
    </row>
    <row r="407" s="13" customFormat="1">
      <c r="A407" s="13"/>
      <c r="B407" s="248"/>
      <c r="C407" s="249"/>
      <c r="D407" s="243" t="s">
        <v>135</v>
      </c>
      <c r="E407" s="250" t="s">
        <v>1</v>
      </c>
      <c r="F407" s="251" t="s">
        <v>640</v>
      </c>
      <c r="G407" s="249"/>
      <c r="H407" s="252">
        <v>48.799999999999997</v>
      </c>
      <c r="I407" s="253"/>
      <c r="J407" s="249"/>
      <c r="K407" s="249"/>
      <c r="L407" s="254"/>
      <c r="M407" s="255"/>
      <c r="N407" s="256"/>
      <c r="O407" s="256"/>
      <c r="P407" s="256"/>
      <c r="Q407" s="256"/>
      <c r="R407" s="256"/>
      <c r="S407" s="256"/>
      <c r="T407" s="257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8" t="s">
        <v>135</v>
      </c>
      <c r="AU407" s="258" t="s">
        <v>131</v>
      </c>
      <c r="AV407" s="13" t="s">
        <v>131</v>
      </c>
      <c r="AW407" s="13" t="s">
        <v>30</v>
      </c>
      <c r="AX407" s="13" t="s">
        <v>74</v>
      </c>
      <c r="AY407" s="258" t="s">
        <v>124</v>
      </c>
    </row>
    <row r="408" s="13" customFormat="1">
      <c r="A408" s="13"/>
      <c r="B408" s="248"/>
      <c r="C408" s="249"/>
      <c r="D408" s="243" t="s">
        <v>135</v>
      </c>
      <c r="E408" s="250" t="s">
        <v>1</v>
      </c>
      <c r="F408" s="251" t="s">
        <v>641</v>
      </c>
      <c r="G408" s="249"/>
      <c r="H408" s="252">
        <v>21.100000000000001</v>
      </c>
      <c r="I408" s="253"/>
      <c r="J408" s="249"/>
      <c r="K408" s="249"/>
      <c r="L408" s="254"/>
      <c r="M408" s="255"/>
      <c r="N408" s="256"/>
      <c r="O408" s="256"/>
      <c r="P408" s="256"/>
      <c r="Q408" s="256"/>
      <c r="R408" s="256"/>
      <c r="S408" s="256"/>
      <c r="T408" s="257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8" t="s">
        <v>135</v>
      </c>
      <c r="AU408" s="258" t="s">
        <v>131</v>
      </c>
      <c r="AV408" s="13" t="s">
        <v>131</v>
      </c>
      <c r="AW408" s="13" t="s">
        <v>30</v>
      </c>
      <c r="AX408" s="13" t="s">
        <v>74</v>
      </c>
      <c r="AY408" s="258" t="s">
        <v>124</v>
      </c>
    </row>
    <row r="409" s="14" customFormat="1">
      <c r="A409" s="14"/>
      <c r="B409" s="259"/>
      <c r="C409" s="260"/>
      <c r="D409" s="243" t="s">
        <v>135</v>
      </c>
      <c r="E409" s="261" t="s">
        <v>1</v>
      </c>
      <c r="F409" s="262" t="s">
        <v>177</v>
      </c>
      <c r="G409" s="260"/>
      <c r="H409" s="263">
        <v>69.900000000000006</v>
      </c>
      <c r="I409" s="264"/>
      <c r="J409" s="260"/>
      <c r="K409" s="260"/>
      <c r="L409" s="265"/>
      <c r="M409" s="266"/>
      <c r="N409" s="267"/>
      <c r="O409" s="267"/>
      <c r="P409" s="267"/>
      <c r="Q409" s="267"/>
      <c r="R409" s="267"/>
      <c r="S409" s="267"/>
      <c r="T409" s="268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9" t="s">
        <v>135</v>
      </c>
      <c r="AU409" s="269" t="s">
        <v>131</v>
      </c>
      <c r="AV409" s="14" t="s">
        <v>130</v>
      </c>
      <c r="AW409" s="14" t="s">
        <v>30</v>
      </c>
      <c r="AX409" s="14" t="s">
        <v>82</v>
      </c>
      <c r="AY409" s="269" t="s">
        <v>124</v>
      </c>
    </row>
    <row r="410" s="2" customFormat="1" ht="24.15" customHeight="1">
      <c r="A410" s="38"/>
      <c r="B410" s="39"/>
      <c r="C410" s="229" t="s">
        <v>642</v>
      </c>
      <c r="D410" s="229" t="s">
        <v>126</v>
      </c>
      <c r="E410" s="230" t="s">
        <v>643</v>
      </c>
      <c r="F410" s="231" t="s">
        <v>644</v>
      </c>
      <c r="G410" s="232" t="s">
        <v>129</v>
      </c>
      <c r="H410" s="233">
        <v>16.899999999999999</v>
      </c>
      <c r="I410" s="234"/>
      <c r="J410" s="233">
        <f>ROUND(I410*H410,3)</f>
        <v>0</v>
      </c>
      <c r="K410" s="235"/>
      <c r="L410" s="44"/>
      <c r="M410" s="236" t="s">
        <v>1</v>
      </c>
      <c r="N410" s="237" t="s">
        <v>40</v>
      </c>
      <c r="O410" s="97"/>
      <c r="P410" s="238">
        <f>O410*H410</f>
        <v>0</v>
      </c>
      <c r="Q410" s="238">
        <v>0.00063000000000000003</v>
      </c>
      <c r="R410" s="238">
        <f>Q410*H410</f>
        <v>0.010647</v>
      </c>
      <c r="S410" s="238">
        <v>0</v>
      </c>
      <c r="T410" s="239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40" t="s">
        <v>130</v>
      </c>
      <c r="AT410" s="240" t="s">
        <v>126</v>
      </c>
      <c r="AU410" s="240" t="s">
        <v>131</v>
      </c>
      <c r="AY410" s="17" t="s">
        <v>124</v>
      </c>
      <c r="BE410" s="241">
        <f>IF(N410="základná",J410,0)</f>
        <v>0</v>
      </c>
      <c r="BF410" s="241">
        <f>IF(N410="znížená",J410,0)</f>
        <v>0</v>
      </c>
      <c r="BG410" s="241">
        <f>IF(N410="zákl. prenesená",J410,0)</f>
        <v>0</v>
      </c>
      <c r="BH410" s="241">
        <f>IF(N410="zníž. prenesená",J410,0)</f>
        <v>0</v>
      </c>
      <c r="BI410" s="241">
        <f>IF(N410="nulová",J410,0)</f>
        <v>0</v>
      </c>
      <c r="BJ410" s="17" t="s">
        <v>131</v>
      </c>
      <c r="BK410" s="242">
        <f>ROUND(I410*H410,3)</f>
        <v>0</v>
      </c>
      <c r="BL410" s="17" t="s">
        <v>130</v>
      </c>
      <c r="BM410" s="240" t="s">
        <v>645</v>
      </c>
    </row>
    <row r="411" s="2" customFormat="1">
      <c r="A411" s="38"/>
      <c r="B411" s="39"/>
      <c r="C411" s="40"/>
      <c r="D411" s="243" t="s">
        <v>133</v>
      </c>
      <c r="E411" s="40"/>
      <c r="F411" s="244" t="s">
        <v>646</v>
      </c>
      <c r="G411" s="40"/>
      <c r="H411" s="40"/>
      <c r="I411" s="245"/>
      <c r="J411" s="40"/>
      <c r="K411" s="40"/>
      <c r="L411" s="44"/>
      <c r="M411" s="246"/>
      <c r="N411" s="247"/>
      <c r="O411" s="97"/>
      <c r="P411" s="97"/>
      <c r="Q411" s="97"/>
      <c r="R411" s="97"/>
      <c r="S411" s="97"/>
      <c r="T411" s="98"/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T411" s="17" t="s">
        <v>133</v>
      </c>
      <c r="AU411" s="17" t="s">
        <v>131</v>
      </c>
    </row>
    <row r="412" s="13" customFormat="1">
      <c r="A412" s="13"/>
      <c r="B412" s="248"/>
      <c r="C412" s="249"/>
      <c r="D412" s="243" t="s">
        <v>135</v>
      </c>
      <c r="E412" s="250" t="s">
        <v>1</v>
      </c>
      <c r="F412" s="251" t="s">
        <v>647</v>
      </c>
      <c r="G412" s="249"/>
      <c r="H412" s="252">
        <v>16.899999999999999</v>
      </c>
      <c r="I412" s="253"/>
      <c r="J412" s="249"/>
      <c r="K412" s="249"/>
      <c r="L412" s="254"/>
      <c r="M412" s="255"/>
      <c r="N412" s="256"/>
      <c r="O412" s="256"/>
      <c r="P412" s="256"/>
      <c r="Q412" s="256"/>
      <c r="R412" s="256"/>
      <c r="S412" s="256"/>
      <c r="T412" s="257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58" t="s">
        <v>135</v>
      </c>
      <c r="AU412" s="258" t="s">
        <v>131</v>
      </c>
      <c r="AV412" s="13" t="s">
        <v>131</v>
      </c>
      <c r="AW412" s="13" t="s">
        <v>30</v>
      </c>
      <c r="AX412" s="13" t="s">
        <v>82</v>
      </c>
      <c r="AY412" s="258" t="s">
        <v>124</v>
      </c>
    </row>
    <row r="413" s="2" customFormat="1" ht="24.15" customHeight="1">
      <c r="A413" s="38"/>
      <c r="B413" s="39"/>
      <c r="C413" s="229" t="s">
        <v>648</v>
      </c>
      <c r="D413" s="229" t="s">
        <v>126</v>
      </c>
      <c r="E413" s="230" t="s">
        <v>649</v>
      </c>
      <c r="F413" s="231" t="s">
        <v>650</v>
      </c>
      <c r="G413" s="232" t="s">
        <v>254</v>
      </c>
      <c r="H413" s="233">
        <v>176.40000000000001</v>
      </c>
      <c r="I413" s="234"/>
      <c r="J413" s="233">
        <f>ROUND(I413*H413,3)</f>
        <v>0</v>
      </c>
      <c r="K413" s="235"/>
      <c r="L413" s="44"/>
      <c r="M413" s="236" t="s">
        <v>1</v>
      </c>
      <c r="N413" s="237" t="s">
        <v>40</v>
      </c>
      <c r="O413" s="97"/>
      <c r="P413" s="238">
        <f>O413*H413</f>
        <v>0</v>
      </c>
      <c r="Q413" s="238">
        <v>0.00046000000000000001</v>
      </c>
      <c r="R413" s="238">
        <f>Q413*H413</f>
        <v>0.081144000000000008</v>
      </c>
      <c r="S413" s="238">
        <v>0</v>
      </c>
      <c r="T413" s="239">
        <f>S413*H413</f>
        <v>0</v>
      </c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R413" s="240" t="s">
        <v>130</v>
      </c>
      <c r="AT413" s="240" t="s">
        <v>126</v>
      </c>
      <c r="AU413" s="240" t="s">
        <v>131</v>
      </c>
      <c r="AY413" s="17" t="s">
        <v>124</v>
      </c>
      <c r="BE413" s="241">
        <f>IF(N413="základná",J413,0)</f>
        <v>0</v>
      </c>
      <c r="BF413" s="241">
        <f>IF(N413="znížená",J413,0)</f>
        <v>0</v>
      </c>
      <c r="BG413" s="241">
        <f>IF(N413="zákl. prenesená",J413,0)</f>
        <v>0</v>
      </c>
      <c r="BH413" s="241">
        <f>IF(N413="zníž. prenesená",J413,0)</f>
        <v>0</v>
      </c>
      <c r="BI413" s="241">
        <f>IF(N413="nulová",J413,0)</f>
        <v>0</v>
      </c>
      <c r="BJ413" s="17" t="s">
        <v>131</v>
      </c>
      <c r="BK413" s="242">
        <f>ROUND(I413*H413,3)</f>
        <v>0</v>
      </c>
      <c r="BL413" s="17" t="s">
        <v>130</v>
      </c>
      <c r="BM413" s="240" t="s">
        <v>651</v>
      </c>
    </row>
    <row r="414" s="2" customFormat="1">
      <c r="A414" s="38"/>
      <c r="B414" s="39"/>
      <c r="C414" s="40"/>
      <c r="D414" s="243" t="s">
        <v>133</v>
      </c>
      <c r="E414" s="40"/>
      <c r="F414" s="244" t="s">
        <v>652</v>
      </c>
      <c r="G414" s="40"/>
      <c r="H414" s="40"/>
      <c r="I414" s="245"/>
      <c r="J414" s="40"/>
      <c r="K414" s="40"/>
      <c r="L414" s="44"/>
      <c r="M414" s="246"/>
      <c r="N414" s="247"/>
      <c r="O414" s="97"/>
      <c r="P414" s="97"/>
      <c r="Q414" s="97"/>
      <c r="R414" s="97"/>
      <c r="S414" s="97"/>
      <c r="T414" s="98"/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T414" s="17" t="s">
        <v>133</v>
      </c>
      <c r="AU414" s="17" t="s">
        <v>131</v>
      </c>
    </row>
    <row r="415" s="13" customFormat="1">
      <c r="A415" s="13"/>
      <c r="B415" s="248"/>
      <c r="C415" s="249"/>
      <c r="D415" s="243" t="s">
        <v>135</v>
      </c>
      <c r="E415" s="250" t="s">
        <v>1</v>
      </c>
      <c r="F415" s="251" t="s">
        <v>653</v>
      </c>
      <c r="G415" s="249"/>
      <c r="H415" s="252">
        <v>35.899999999999999</v>
      </c>
      <c r="I415" s="253"/>
      <c r="J415" s="249"/>
      <c r="K415" s="249"/>
      <c r="L415" s="254"/>
      <c r="M415" s="255"/>
      <c r="N415" s="256"/>
      <c r="O415" s="256"/>
      <c r="P415" s="256"/>
      <c r="Q415" s="256"/>
      <c r="R415" s="256"/>
      <c r="S415" s="256"/>
      <c r="T415" s="257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8" t="s">
        <v>135</v>
      </c>
      <c r="AU415" s="258" t="s">
        <v>131</v>
      </c>
      <c r="AV415" s="13" t="s">
        <v>131</v>
      </c>
      <c r="AW415" s="13" t="s">
        <v>30</v>
      </c>
      <c r="AX415" s="13" t="s">
        <v>74</v>
      </c>
      <c r="AY415" s="258" t="s">
        <v>124</v>
      </c>
    </row>
    <row r="416" s="13" customFormat="1">
      <c r="A416" s="13"/>
      <c r="B416" s="248"/>
      <c r="C416" s="249"/>
      <c r="D416" s="243" t="s">
        <v>135</v>
      </c>
      <c r="E416" s="250" t="s">
        <v>1</v>
      </c>
      <c r="F416" s="251" t="s">
        <v>641</v>
      </c>
      <c r="G416" s="249"/>
      <c r="H416" s="252">
        <v>21.100000000000001</v>
      </c>
      <c r="I416" s="253"/>
      <c r="J416" s="249"/>
      <c r="K416" s="249"/>
      <c r="L416" s="254"/>
      <c r="M416" s="255"/>
      <c r="N416" s="256"/>
      <c r="O416" s="256"/>
      <c r="P416" s="256"/>
      <c r="Q416" s="256"/>
      <c r="R416" s="256"/>
      <c r="S416" s="256"/>
      <c r="T416" s="257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58" t="s">
        <v>135</v>
      </c>
      <c r="AU416" s="258" t="s">
        <v>131</v>
      </c>
      <c r="AV416" s="13" t="s">
        <v>131</v>
      </c>
      <c r="AW416" s="13" t="s">
        <v>30</v>
      </c>
      <c r="AX416" s="13" t="s">
        <v>74</v>
      </c>
      <c r="AY416" s="258" t="s">
        <v>124</v>
      </c>
    </row>
    <row r="417" s="13" customFormat="1">
      <c r="A417" s="13"/>
      <c r="B417" s="248"/>
      <c r="C417" s="249"/>
      <c r="D417" s="243" t="s">
        <v>135</v>
      </c>
      <c r="E417" s="250" t="s">
        <v>1</v>
      </c>
      <c r="F417" s="251" t="s">
        <v>654</v>
      </c>
      <c r="G417" s="249"/>
      <c r="H417" s="252">
        <v>16.399999999999999</v>
      </c>
      <c r="I417" s="253"/>
      <c r="J417" s="249"/>
      <c r="K417" s="249"/>
      <c r="L417" s="254"/>
      <c r="M417" s="255"/>
      <c r="N417" s="256"/>
      <c r="O417" s="256"/>
      <c r="P417" s="256"/>
      <c r="Q417" s="256"/>
      <c r="R417" s="256"/>
      <c r="S417" s="256"/>
      <c r="T417" s="257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8" t="s">
        <v>135</v>
      </c>
      <c r="AU417" s="258" t="s">
        <v>131</v>
      </c>
      <c r="AV417" s="13" t="s">
        <v>131</v>
      </c>
      <c r="AW417" s="13" t="s">
        <v>30</v>
      </c>
      <c r="AX417" s="13" t="s">
        <v>74</v>
      </c>
      <c r="AY417" s="258" t="s">
        <v>124</v>
      </c>
    </row>
    <row r="418" s="13" customFormat="1">
      <c r="A418" s="13"/>
      <c r="B418" s="248"/>
      <c r="C418" s="249"/>
      <c r="D418" s="243" t="s">
        <v>135</v>
      </c>
      <c r="E418" s="250" t="s">
        <v>1</v>
      </c>
      <c r="F418" s="251" t="s">
        <v>655</v>
      </c>
      <c r="G418" s="249"/>
      <c r="H418" s="252">
        <v>48.799999999999997</v>
      </c>
      <c r="I418" s="253"/>
      <c r="J418" s="249"/>
      <c r="K418" s="249"/>
      <c r="L418" s="254"/>
      <c r="M418" s="255"/>
      <c r="N418" s="256"/>
      <c r="O418" s="256"/>
      <c r="P418" s="256"/>
      <c r="Q418" s="256"/>
      <c r="R418" s="256"/>
      <c r="S418" s="256"/>
      <c r="T418" s="257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8" t="s">
        <v>135</v>
      </c>
      <c r="AU418" s="258" t="s">
        <v>131</v>
      </c>
      <c r="AV418" s="13" t="s">
        <v>131</v>
      </c>
      <c r="AW418" s="13" t="s">
        <v>30</v>
      </c>
      <c r="AX418" s="13" t="s">
        <v>74</v>
      </c>
      <c r="AY418" s="258" t="s">
        <v>124</v>
      </c>
    </row>
    <row r="419" s="13" customFormat="1">
      <c r="A419" s="13"/>
      <c r="B419" s="248"/>
      <c r="C419" s="249"/>
      <c r="D419" s="243" t="s">
        <v>135</v>
      </c>
      <c r="E419" s="250" t="s">
        <v>1</v>
      </c>
      <c r="F419" s="251" t="s">
        <v>656</v>
      </c>
      <c r="G419" s="249"/>
      <c r="H419" s="252">
        <v>54.200000000000003</v>
      </c>
      <c r="I419" s="253"/>
      <c r="J419" s="249"/>
      <c r="K419" s="249"/>
      <c r="L419" s="254"/>
      <c r="M419" s="255"/>
      <c r="N419" s="256"/>
      <c r="O419" s="256"/>
      <c r="P419" s="256"/>
      <c r="Q419" s="256"/>
      <c r="R419" s="256"/>
      <c r="S419" s="256"/>
      <c r="T419" s="257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8" t="s">
        <v>135</v>
      </c>
      <c r="AU419" s="258" t="s">
        <v>131</v>
      </c>
      <c r="AV419" s="13" t="s">
        <v>131</v>
      </c>
      <c r="AW419" s="13" t="s">
        <v>30</v>
      </c>
      <c r="AX419" s="13" t="s">
        <v>74</v>
      </c>
      <c r="AY419" s="258" t="s">
        <v>124</v>
      </c>
    </row>
    <row r="420" s="14" customFormat="1">
      <c r="A420" s="14"/>
      <c r="B420" s="259"/>
      <c r="C420" s="260"/>
      <c r="D420" s="243" t="s">
        <v>135</v>
      </c>
      <c r="E420" s="261" t="s">
        <v>1</v>
      </c>
      <c r="F420" s="262" t="s">
        <v>177</v>
      </c>
      <c r="G420" s="260"/>
      <c r="H420" s="263">
        <v>176.40000000000001</v>
      </c>
      <c r="I420" s="264"/>
      <c r="J420" s="260"/>
      <c r="K420" s="260"/>
      <c r="L420" s="265"/>
      <c r="M420" s="266"/>
      <c r="N420" s="267"/>
      <c r="O420" s="267"/>
      <c r="P420" s="267"/>
      <c r="Q420" s="267"/>
      <c r="R420" s="267"/>
      <c r="S420" s="267"/>
      <c r="T420" s="268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9" t="s">
        <v>135</v>
      </c>
      <c r="AU420" s="269" t="s">
        <v>131</v>
      </c>
      <c r="AV420" s="14" t="s">
        <v>130</v>
      </c>
      <c r="AW420" s="14" t="s">
        <v>30</v>
      </c>
      <c r="AX420" s="14" t="s">
        <v>82</v>
      </c>
      <c r="AY420" s="269" t="s">
        <v>124</v>
      </c>
    </row>
    <row r="421" s="2" customFormat="1" ht="16.5" customHeight="1">
      <c r="A421" s="38"/>
      <c r="B421" s="39"/>
      <c r="C421" s="229" t="s">
        <v>657</v>
      </c>
      <c r="D421" s="229" t="s">
        <v>126</v>
      </c>
      <c r="E421" s="230" t="s">
        <v>658</v>
      </c>
      <c r="F421" s="231" t="s">
        <v>659</v>
      </c>
      <c r="G421" s="232" t="s">
        <v>269</v>
      </c>
      <c r="H421" s="233">
        <v>10</v>
      </c>
      <c r="I421" s="234"/>
      <c r="J421" s="233">
        <f>ROUND(I421*H421,3)</f>
        <v>0</v>
      </c>
      <c r="K421" s="235"/>
      <c r="L421" s="44"/>
      <c r="M421" s="236" t="s">
        <v>1</v>
      </c>
      <c r="N421" s="237" t="s">
        <v>40</v>
      </c>
      <c r="O421" s="97"/>
      <c r="P421" s="238">
        <f>O421*H421</f>
        <v>0</v>
      </c>
      <c r="Q421" s="238">
        <v>0</v>
      </c>
      <c r="R421" s="238">
        <f>Q421*H421</f>
        <v>0</v>
      </c>
      <c r="S421" s="238">
        <v>0</v>
      </c>
      <c r="T421" s="239">
        <f>S421*H421</f>
        <v>0</v>
      </c>
      <c r="U421" s="38"/>
      <c r="V421" s="38"/>
      <c r="W421" s="38"/>
      <c r="X421" s="38"/>
      <c r="Y421" s="38"/>
      <c r="Z421" s="38"/>
      <c r="AA421" s="38"/>
      <c r="AB421" s="38"/>
      <c r="AC421" s="38"/>
      <c r="AD421" s="38"/>
      <c r="AE421" s="38"/>
      <c r="AR421" s="240" t="s">
        <v>130</v>
      </c>
      <c r="AT421" s="240" t="s">
        <v>126</v>
      </c>
      <c r="AU421" s="240" t="s">
        <v>131</v>
      </c>
      <c r="AY421" s="17" t="s">
        <v>124</v>
      </c>
      <c r="BE421" s="241">
        <f>IF(N421="základná",J421,0)</f>
        <v>0</v>
      </c>
      <c r="BF421" s="241">
        <f>IF(N421="znížená",J421,0)</f>
        <v>0</v>
      </c>
      <c r="BG421" s="241">
        <f>IF(N421="zákl. prenesená",J421,0)</f>
        <v>0</v>
      </c>
      <c r="BH421" s="241">
        <f>IF(N421="zníž. prenesená",J421,0)</f>
        <v>0</v>
      </c>
      <c r="BI421" s="241">
        <f>IF(N421="nulová",J421,0)</f>
        <v>0</v>
      </c>
      <c r="BJ421" s="17" t="s">
        <v>131</v>
      </c>
      <c r="BK421" s="242">
        <f>ROUND(I421*H421,3)</f>
        <v>0</v>
      </c>
      <c r="BL421" s="17" t="s">
        <v>130</v>
      </c>
      <c r="BM421" s="240" t="s">
        <v>660</v>
      </c>
    </row>
    <row r="422" s="2" customFormat="1">
      <c r="A422" s="38"/>
      <c r="B422" s="39"/>
      <c r="C422" s="40"/>
      <c r="D422" s="243" t="s">
        <v>133</v>
      </c>
      <c r="E422" s="40"/>
      <c r="F422" s="244" t="s">
        <v>661</v>
      </c>
      <c r="G422" s="40"/>
      <c r="H422" s="40"/>
      <c r="I422" s="245"/>
      <c r="J422" s="40"/>
      <c r="K422" s="40"/>
      <c r="L422" s="44"/>
      <c r="M422" s="246"/>
      <c r="N422" s="247"/>
      <c r="O422" s="97"/>
      <c r="P422" s="97"/>
      <c r="Q422" s="97"/>
      <c r="R422" s="97"/>
      <c r="S422" s="97"/>
      <c r="T422" s="98"/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T422" s="17" t="s">
        <v>133</v>
      </c>
      <c r="AU422" s="17" t="s">
        <v>131</v>
      </c>
    </row>
    <row r="423" s="13" customFormat="1">
      <c r="A423" s="13"/>
      <c r="B423" s="248"/>
      <c r="C423" s="249"/>
      <c r="D423" s="243" t="s">
        <v>135</v>
      </c>
      <c r="E423" s="250" t="s">
        <v>1</v>
      </c>
      <c r="F423" s="251" t="s">
        <v>662</v>
      </c>
      <c r="G423" s="249"/>
      <c r="H423" s="252">
        <v>10</v>
      </c>
      <c r="I423" s="253"/>
      <c r="J423" s="249"/>
      <c r="K423" s="249"/>
      <c r="L423" s="254"/>
      <c r="M423" s="255"/>
      <c r="N423" s="256"/>
      <c r="O423" s="256"/>
      <c r="P423" s="256"/>
      <c r="Q423" s="256"/>
      <c r="R423" s="256"/>
      <c r="S423" s="256"/>
      <c r="T423" s="257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8" t="s">
        <v>135</v>
      </c>
      <c r="AU423" s="258" t="s">
        <v>131</v>
      </c>
      <c r="AV423" s="13" t="s">
        <v>131</v>
      </c>
      <c r="AW423" s="13" t="s">
        <v>30</v>
      </c>
      <c r="AX423" s="13" t="s">
        <v>82</v>
      </c>
      <c r="AY423" s="258" t="s">
        <v>124</v>
      </c>
    </row>
    <row r="424" s="2" customFormat="1" ht="16.5" customHeight="1">
      <c r="A424" s="38"/>
      <c r="B424" s="39"/>
      <c r="C424" s="229" t="s">
        <v>663</v>
      </c>
      <c r="D424" s="229" t="s">
        <v>126</v>
      </c>
      <c r="E424" s="230" t="s">
        <v>664</v>
      </c>
      <c r="F424" s="231" t="s">
        <v>665</v>
      </c>
      <c r="G424" s="232" t="s">
        <v>269</v>
      </c>
      <c r="H424" s="233">
        <v>1</v>
      </c>
      <c r="I424" s="234"/>
      <c r="J424" s="233">
        <f>ROUND(I424*H424,3)</f>
        <v>0</v>
      </c>
      <c r="K424" s="235"/>
      <c r="L424" s="44"/>
      <c r="M424" s="236" t="s">
        <v>1</v>
      </c>
      <c r="N424" s="237" t="s">
        <v>40</v>
      </c>
      <c r="O424" s="97"/>
      <c r="P424" s="238">
        <f>O424*H424</f>
        <v>0</v>
      </c>
      <c r="Q424" s="238">
        <v>0.0014499999999999999</v>
      </c>
      <c r="R424" s="238">
        <f>Q424*H424</f>
        <v>0.0014499999999999999</v>
      </c>
      <c r="S424" s="238">
        <v>0</v>
      </c>
      <c r="T424" s="239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240" t="s">
        <v>130</v>
      </c>
      <c r="AT424" s="240" t="s">
        <v>126</v>
      </c>
      <c r="AU424" s="240" t="s">
        <v>131</v>
      </c>
      <c r="AY424" s="17" t="s">
        <v>124</v>
      </c>
      <c r="BE424" s="241">
        <f>IF(N424="základná",J424,0)</f>
        <v>0</v>
      </c>
      <c r="BF424" s="241">
        <f>IF(N424="znížená",J424,0)</f>
        <v>0</v>
      </c>
      <c r="BG424" s="241">
        <f>IF(N424="zákl. prenesená",J424,0)</f>
        <v>0</v>
      </c>
      <c r="BH424" s="241">
        <f>IF(N424="zníž. prenesená",J424,0)</f>
        <v>0</v>
      </c>
      <c r="BI424" s="241">
        <f>IF(N424="nulová",J424,0)</f>
        <v>0</v>
      </c>
      <c r="BJ424" s="17" t="s">
        <v>131</v>
      </c>
      <c r="BK424" s="242">
        <f>ROUND(I424*H424,3)</f>
        <v>0</v>
      </c>
      <c r="BL424" s="17" t="s">
        <v>130</v>
      </c>
      <c r="BM424" s="240" t="s">
        <v>666</v>
      </c>
    </row>
    <row r="425" s="2" customFormat="1">
      <c r="A425" s="38"/>
      <c r="B425" s="39"/>
      <c r="C425" s="40"/>
      <c r="D425" s="243" t="s">
        <v>133</v>
      </c>
      <c r="E425" s="40"/>
      <c r="F425" s="244" t="s">
        <v>667</v>
      </c>
      <c r="G425" s="40"/>
      <c r="H425" s="40"/>
      <c r="I425" s="245"/>
      <c r="J425" s="40"/>
      <c r="K425" s="40"/>
      <c r="L425" s="44"/>
      <c r="M425" s="246"/>
      <c r="N425" s="247"/>
      <c r="O425" s="97"/>
      <c r="P425" s="97"/>
      <c r="Q425" s="97"/>
      <c r="R425" s="97"/>
      <c r="S425" s="97"/>
      <c r="T425" s="98"/>
      <c r="U425" s="38"/>
      <c r="V425" s="38"/>
      <c r="W425" s="38"/>
      <c r="X425" s="38"/>
      <c r="Y425" s="38"/>
      <c r="Z425" s="38"/>
      <c r="AA425" s="38"/>
      <c r="AB425" s="38"/>
      <c r="AC425" s="38"/>
      <c r="AD425" s="38"/>
      <c r="AE425" s="38"/>
      <c r="AT425" s="17" t="s">
        <v>133</v>
      </c>
      <c r="AU425" s="17" t="s">
        <v>131</v>
      </c>
    </row>
    <row r="426" s="2" customFormat="1" ht="33" customHeight="1">
      <c r="A426" s="38"/>
      <c r="B426" s="39"/>
      <c r="C426" s="270" t="s">
        <v>668</v>
      </c>
      <c r="D426" s="270" t="s">
        <v>228</v>
      </c>
      <c r="E426" s="271" t="s">
        <v>669</v>
      </c>
      <c r="F426" s="272" t="s">
        <v>670</v>
      </c>
      <c r="G426" s="273" t="s">
        <v>269</v>
      </c>
      <c r="H426" s="274">
        <v>1</v>
      </c>
      <c r="I426" s="275"/>
      <c r="J426" s="274">
        <f>ROUND(I426*H426,3)</f>
        <v>0</v>
      </c>
      <c r="K426" s="276"/>
      <c r="L426" s="277"/>
      <c r="M426" s="278" t="s">
        <v>1</v>
      </c>
      <c r="N426" s="279" t="s">
        <v>40</v>
      </c>
      <c r="O426" s="97"/>
      <c r="P426" s="238">
        <f>O426*H426</f>
        <v>0</v>
      </c>
      <c r="Q426" s="238">
        <v>0.070999999999999994</v>
      </c>
      <c r="R426" s="238">
        <f>Q426*H426</f>
        <v>0.070999999999999994</v>
      </c>
      <c r="S426" s="238">
        <v>0</v>
      </c>
      <c r="T426" s="239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40" t="s">
        <v>171</v>
      </c>
      <c r="AT426" s="240" t="s">
        <v>228</v>
      </c>
      <c r="AU426" s="240" t="s">
        <v>131</v>
      </c>
      <c r="AY426" s="17" t="s">
        <v>124</v>
      </c>
      <c r="BE426" s="241">
        <f>IF(N426="základná",J426,0)</f>
        <v>0</v>
      </c>
      <c r="BF426" s="241">
        <f>IF(N426="znížená",J426,0)</f>
        <v>0</v>
      </c>
      <c r="BG426" s="241">
        <f>IF(N426="zákl. prenesená",J426,0)</f>
        <v>0</v>
      </c>
      <c r="BH426" s="241">
        <f>IF(N426="zníž. prenesená",J426,0)</f>
        <v>0</v>
      </c>
      <c r="BI426" s="241">
        <f>IF(N426="nulová",J426,0)</f>
        <v>0</v>
      </c>
      <c r="BJ426" s="17" t="s">
        <v>131</v>
      </c>
      <c r="BK426" s="242">
        <f>ROUND(I426*H426,3)</f>
        <v>0</v>
      </c>
      <c r="BL426" s="17" t="s">
        <v>130</v>
      </c>
      <c r="BM426" s="240" t="s">
        <v>671</v>
      </c>
    </row>
    <row r="427" s="2" customFormat="1">
      <c r="A427" s="38"/>
      <c r="B427" s="39"/>
      <c r="C427" s="40"/>
      <c r="D427" s="243" t="s">
        <v>133</v>
      </c>
      <c r="E427" s="40"/>
      <c r="F427" s="244" t="s">
        <v>670</v>
      </c>
      <c r="G427" s="40"/>
      <c r="H427" s="40"/>
      <c r="I427" s="245"/>
      <c r="J427" s="40"/>
      <c r="K427" s="40"/>
      <c r="L427" s="44"/>
      <c r="M427" s="246"/>
      <c r="N427" s="247"/>
      <c r="O427" s="97"/>
      <c r="P427" s="97"/>
      <c r="Q427" s="97"/>
      <c r="R427" s="97"/>
      <c r="S427" s="97"/>
      <c r="T427" s="98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133</v>
      </c>
      <c r="AU427" s="17" t="s">
        <v>131</v>
      </c>
    </row>
    <row r="428" s="2" customFormat="1" ht="16.5" customHeight="1">
      <c r="A428" s="38"/>
      <c r="B428" s="39"/>
      <c r="C428" s="229" t="s">
        <v>672</v>
      </c>
      <c r="D428" s="229" t="s">
        <v>126</v>
      </c>
      <c r="E428" s="230" t="s">
        <v>673</v>
      </c>
      <c r="F428" s="231" t="s">
        <v>674</v>
      </c>
      <c r="G428" s="232" t="s">
        <v>269</v>
      </c>
      <c r="H428" s="233">
        <v>2</v>
      </c>
      <c r="I428" s="234"/>
      <c r="J428" s="233">
        <f>ROUND(I428*H428,3)</f>
        <v>0</v>
      </c>
      <c r="K428" s="235"/>
      <c r="L428" s="44"/>
      <c r="M428" s="236" t="s">
        <v>1</v>
      </c>
      <c r="N428" s="237" t="s">
        <v>40</v>
      </c>
      <c r="O428" s="97"/>
      <c r="P428" s="238">
        <f>O428*H428</f>
        <v>0</v>
      </c>
      <c r="Q428" s="238">
        <v>0.00011</v>
      </c>
      <c r="R428" s="238">
        <f>Q428*H428</f>
        <v>0.00022000000000000001</v>
      </c>
      <c r="S428" s="238">
        <v>0</v>
      </c>
      <c r="T428" s="239">
        <f>S428*H428</f>
        <v>0</v>
      </c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R428" s="240" t="s">
        <v>130</v>
      </c>
      <c r="AT428" s="240" t="s">
        <v>126</v>
      </c>
      <c r="AU428" s="240" t="s">
        <v>131</v>
      </c>
      <c r="AY428" s="17" t="s">
        <v>124</v>
      </c>
      <c r="BE428" s="241">
        <f>IF(N428="základná",J428,0)</f>
        <v>0</v>
      </c>
      <c r="BF428" s="241">
        <f>IF(N428="znížená",J428,0)</f>
        <v>0</v>
      </c>
      <c r="BG428" s="241">
        <f>IF(N428="zákl. prenesená",J428,0)</f>
        <v>0</v>
      </c>
      <c r="BH428" s="241">
        <f>IF(N428="zníž. prenesená",J428,0)</f>
        <v>0</v>
      </c>
      <c r="BI428" s="241">
        <f>IF(N428="nulová",J428,0)</f>
        <v>0</v>
      </c>
      <c r="BJ428" s="17" t="s">
        <v>131</v>
      </c>
      <c r="BK428" s="242">
        <f>ROUND(I428*H428,3)</f>
        <v>0</v>
      </c>
      <c r="BL428" s="17" t="s">
        <v>130</v>
      </c>
      <c r="BM428" s="240" t="s">
        <v>675</v>
      </c>
    </row>
    <row r="429" s="2" customFormat="1">
      <c r="A429" s="38"/>
      <c r="B429" s="39"/>
      <c r="C429" s="40"/>
      <c r="D429" s="243" t="s">
        <v>133</v>
      </c>
      <c r="E429" s="40"/>
      <c r="F429" s="244" t="s">
        <v>676</v>
      </c>
      <c r="G429" s="40"/>
      <c r="H429" s="40"/>
      <c r="I429" s="245"/>
      <c r="J429" s="40"/>
      <c r="K429" s="40"/>
      <c r="L429" s="44"/>
      <c r="M429" s="246"/>
      <c r="N429" s="247"/>
      <c r="O429" s="97"/>
      <c r="P429" s="97"/>
      <c r="Q429" s="97"/>
      <c r="R429" s="97"/>
      <c r="S429" s="97"/>
      <c r="T429" s="98"/>
      <c r="U429" s="38"/>
      <c r="V429" s="38"/>
      <c r="W429" s="38"/>
      <c r="X429" s="38"/>
      <c r="Y429" s="38"/>
      <c r="Z429" s="38"/>
      <c r="AA429" s="38"/>
      <c r="AB429" s="38"/>
      <c r="AC429" s="38"/>
      <c r="AD429" s="38"/>
      <c r="AE429" s="38"/>
      <c r="AT429" s="17" t="s">
        <v>133</v>
      </c>
      <c r="AU429" s="17" t="s">
        <v>131</v>
      </c>
    </row>
    <row r="430" s="2" customFormat="1" ht="24.15" customHeight="1">
      <c r="A430" s="38"/>
      <c r="B430" s="39"/>
      <c r="C430" s="229" t="s">
        <v>677</v>
      </c>
      <c r="D430" s="229" t="s">
        <v>126</v>
      </c>
      <c r="E430" s="230" t="s">
        <v>678</v>
      </c>
      <c r="F430" s="231" t="s">
        <v>679</v>
      </c>
      <c r="G430" s="232" t="s">
        <v>254</v>
      </c>
      <c r="H430" s="233">
        <v>1</v>
      </c>
      <c r="I430" s="234"/>
      <c r="J430" s="233">
        <f>ROUND(I430*H430,3)</f>
        <v>0</v>
      </c>
      <c r="K430" s="235"/>
      <c r="L430" s="44"/>
      <c r="M430" s="236" t="s">
        <v>1</v>
      </c>
      <c r="N430" s="237" t="s">
        <v>40</v>
      </c>
      <c r="O430" s="97"/>
      <c r="P430" s="238">
        <f>O430*H430</f>
        <v>0</v>
      </c>
      <c r="Q430" s="238">
        <v>0</v>
      </c>
      <c r="R430" s="238">
        <f>Q430*H430</f>
        <v>0</v>
      </c>
      <c r="S430" s="238">
        <v>0</v>
      </c>
      <c r="T430" s="239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40" t="s">
        <v>130</v>
      </c>
      <c r="AT430" s="240" t="s">
        <v>126</v>
      </c>
      <c r="AU430" s="240" t="s">
        <v>131</v>
      </c>
      <c r="AY430" s="17" t="s">
        <v>124</v>
      </c>
      <c r="BE430" s="241">
        <f>IF(N430="základná",J430,0)</f>
        <v>0</v>
      </c>
      <c r="BF430" s="241">
        <f>IF(N430="znížená",J430,0)</f>
        <v>0</v>
      </c>
      <c r="BG430" s="241">
        <f>IF(N430="zákl. prenesená",J430,0)</f>
        <v>0</v>
      </c>
      <c r="BH430" s="241">
        <f>IF(N430="zníž. prenesená",J430,0)</f>
        <v>0</v>
      </c>
      <c r="BI430" s="241">
        <f>IF(N430="nulová",J430,0)</f>
        <v>0</v>
      </c>
      <c r="BJ430" s="17" t="s">
        <v>131</v>
      </c>
      <c r="BK430" s="242">
        <f>ROUND(I430*H430,3)</f>
        <v>0</v>
      </c>
      <c r="BL430" s="17" t="s">
        <v>130</v>
      </c>
      <c r="BM430" s="240" t="s">
        <v>680</v>
      </c>
    </row>
    <row r="431" s="2" customFormat="1">
      <c r="A431" s="38"/>
      <c r="B431" s="39"/>
      <c r="C431" s="40"/>
      <c r="D431" s="243" t="s">
        <v>133</v>
      </c>
      <c r="E431" s="40"/>
      <c r="F431" s="244" t="s">
        <v>681</v>
      </c>
      <c r="G431" s="40"/>
      <c r="H431" s="40"/>
      <c r="I431" s="245"/>
      <c r="J431" s="40"/>
      <c r="K431" s="40"/>
      <c r="L431" s="44"/>
      <c r="M431" s="246"/>
      <c r="N431" s="247"/>
      <c r="O431" s="97"/>
      <c r="P431" s="97"/>
      <c r="Q431" s="97"/>
      <c r="R431" s="97"/>
      <c r="S431" s="97"/>
      <c r="T431" s="98"/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T431" s="17" t="s">
        <v>133</v>
      </c>
      <c r="AU431" s="17" t="s">
        <v>131</v>
      </c>
    </row>
    <row r="432" s="2" customFormat="1" ht="44.25" customHeight="1">
      <c r="A432" s="38"/>
      <c r="B432" s="39"/>
      <c r="C432" s="270" t="s">
        <v>682</v>
      </c>
      <c r="D432" s="270" t="s">
        <v>228</v>
      </c>
      <c r="E432" s="271" t="s">
        <v>683</v>
      </c>
      <c r="F432" s="272" t="s">
        <v>684</v>
      </c>
      <c r="G432" s="273" t="s">
        <v>254</v>
      </c>
      <c r="H432" s="274">
        <v>1.01</v>
      </c>
      <c r="I432" s="275"/>
      <c r="J432" s="274">
        <f>ROUND(I432*H432,3)</f>
        <v>0</v>
      </c>
      <c r="K432" s="276"/>
      <c r="L432" s="277"/>
      <c r="M432" s="278" t="s">
        <v>1</v>
      </c>
      <c r="N432" s="279" t="s">
        <v>40</v>
      </c>
      <c r="O432" s="97"/>
      <c r="P432" s="238">
        <f>O432*H432</f>
        <v>0</v>
      </c>
      <c r="Q432" s="238">
        <v>0.033500000000000002</v>
      </c>
      <c r="R432" s="238">
        <f>Q432*H432</f>
        <v>0.033835000000000004</v>
      </c>
      <c r="S432" s="238">
        <v>0</v>
      </c>
      <c r="T432" s="239">
        <f>S432*H432</f>
        <v>0</v>
      </c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R432" s="240" t="s">
        <v>171</v>
      </c>
      <c r="AT432" s="240" t="s">
        <v>228</v>
      </c>
      <c r="AU432" s="240" t="s">
        <v>131</v>
      </c>
      <c r="AY432" s="17" t="s">
        <v>124</v>
      </c>
      <c r="BE432" s="241">
        <f>IF(N432="základná",J432,0)</f>
        <v>0</v>
      </c>
      <c r="BF432" s="241">
        <f>IF(N432="znížená",J432,0)</f>
        <v>0</v>
      </c>
      <c r="BG432" s="241">
        <f>IF(N432="zákl. prenesená",J432,0)</f>
        <v>0</v>
      </c>
      <c r="BH432" s="241">
        <f>IF(N432="zníž. prenesená",J432,0)</f>
        <v>0</v>
      </c>
      <c r="BI432" s="241">
        <f>IF(N432="nulová",J432,0)</f>
        <v>0</v>
      </c>
      <c r="BJ432" s="17" t="s">
        <v>131</v>
      </c>
      <c r="BK432" s="242">
        <f>ROUND(I432*H432,3)</f>
        <v>0</v>
      </c>
      <c r="BL432" s="17" t="s">
        <v>130</v>
      </c>
      <c r="BM432" s="240" t="s">
        <v>685</v>
      </c>
    </row>
    <row r="433" s="2" customFormat="1">
      <c r="A433" s="38"/>
      <c r="B433" s="39"/>
      <c r="C433" s="40"/>
      <c r="D433" s="243" t="s">
        <v>133</v>
      </c>
      <c r="E433" s="40"/>
      <c r="F433" s="244" t="s">
        <v>684</v>
      </c>
      <c r="G433" s="40"/>
      <c r="H433" s="40"/>
      <c r="I433" s="245"/>
      <c r="J433" s="40"/>
      <c r="K433" s="40"/>
      <c r="L433" s="44"/>
      <c r="M433" s="246"/>
      <c r="N433" s="247"/>
      <c r="O433" s="97"/>
      <c r="P433" s="97"/>
      <c r="Q433" s="97"/>
      <c r="R433" s="97"/>
      <c r="S433" s="97"/>
      <c r="T433" s="98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133</v>
      </c>
      <c r="AU433" s="17" t="s">
        <v>131</v>
      </c>
    </row>
    <row r="434" s="13" customFormat="1">
      <c r="A434" s="13"/>
      <c r="B434" s="248"/>
      <c r="C434" s="249"/>
      <c r="D434" s="243" t="s">
        <v>135</v>
      </c>
      <c r="E434" s="249"/>
      <c r="F434" s="251" t="s">
        <v>686</v>
      </c>
      <c r="G434" s="249"/>
      <c r="H434" s="252">
        <v>1.01</v>
      </c>
      <c r="I434" s="253"/>
      <c r="J434" s="249"/>
      <c r="K434" s="249"/>
      <c r="L434" s="254"/>
      <c r="M434" s="255"/>
      <c r="N434" s="256"/>
      <c r="O434" s="256"/>
      <c r="P434" s="256"/>
      <c r="Q434" s="256"/>
      <c r="R434" s="256"/>
      <c r="S434" s="256"/>
      <c r="T434" s="257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8" t="s">
        <v>135</v>
      </c>
      <c r="AU434" s="258" t="s">
        <v>131</v>
      </c>
      <c r="AV434" s="13" t="s">
        <v>131</v>
      </c>
      <c r="AW434" s="13" t="s">
        <v>4</v>
      </c>
      <c r="AX434" s="13" t="s">
        <v>82</v>
      </c>
      <c r="AY434" s="258" t="s">
        <v>124</v>
      </c>
    </row>
    <row r="435" s="2" customFormat="1" ht="24.15" customHeight="1">
      <c r="A435" s="38"/>
      <c r="B435" s="39"/>
      <c r="C435" s="229" t="s">
        <v>687</v>
      </c>
      <c r="D435" s="229" t="s">
        <v>126</v>
      </c>
      <c r="E435" s="230" t="s">
        <v>688</v>
      </c>
      <c r="F435" s="231" t="s">
        <v>689</v>
      </c>
      <c r="G435" s="232" t="s">
        <v>129</v>
      </c>
      <c r="H435" s="233">
        <v>73.680000000000007</v>
      </c>
      <c r="I435" s="234"/>
      <c r="J435" s="233">
        <f>ROUND(I435*H435,3)</f>
        <v>0</v>
      </c>
      <c r="K435" s="235"/>
      <c r="L435" s="44"/>
      <c r="M435" s="236" t="s">
        <v>1</v>
      </c>
      <c r="N435" s="237" t="s">
        <v>40</v>
      </c>
      <c r="O435" s="97"/>
      <c r="P435" s="238">
        <f>O435*H435</f>
        <v>0</v>
      </c>
      <c r="Q435" s="238">
        <v>0</v>
      </c>
      <c r="R435" s="238">
        <f>Q435*H435</f>
        <v>0</v>
      </c>
      <c r="S435" s="238">
        <v>0.021999999999999999</v>
      </c>
      <c r="T435" s="239">
        <f>S435*H435</f>
        <v>1.62096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40" t="s">
        <v>130</v>
      </c>
      <c r="AT435" s="240" t="s">
        <v>126</v>
      </c>
      <c r="AU435" s="240" t="s">
        <v>131</v>
      </c>
      <c r="AY435" s="17" t="s">
        <v>124</v>
      </c>
      <c r="BE435" s="241">
        <f>IF(N435="základná",J435,0)</f>
        <v>0</v>
      </c>
      <c r="BF435" s="241">
        <f>IF(N435="znížená",J435,0)</f>
        <v>0</v>
      </c>
      <c r="BG435" s="241">
        <f>IF(N435="zákl. prenesená",J435,0)</f>
        <v>0</v>
      </c>
      <c r="BH435" s="241">
        <f>IF(N435="zníž. prenesená",J435,0)</f>
        <v>0</v>
      </c>
      <c r="BI435" s="241">
        <f>IF(N435="nulová",J435,0)</f>
        <v>0</v>
      </c>
      <c r="BJ435" s="17" t="s">
        <v>131</v>
      </c>
      <c r="BK435" s="242">
        <f>ROUND(I435*H435,3)</f>
        <v>0</v>
      </c>
      <c r="BL435" s="17" t="s">
        <v>130</v>
      </c>
      <c r="BM435" s="240" t="s">
        <v>690</v>
      </c>
    </row>
    <row r="436" s="2" customFormat="1">
      <c r="A436" s="38"/>
      <c r="B436" s="39"/>
      <c r="C436" s="40"/>
      <c r="D436" s="243" t="s">
        <v>133</v>
      </c>
      <c r="E436" s="40"/>
      <c r="F436" s="244" t="s">
        <v>691</v>
      </c>
      <c r="G436" s="40"/>
      <c r="H436" s="40"/>
      <c r="I436" s="245"/>
      <c r="J436" s="40"/>
      <c r="K436" s="40"/>
      <c r="L436" s="44"/>
      <c r="M436" s="246"/>
      <c r="N436" s="247"/>
      <c r="O436" s="97"/>
      <c r="P436" s="97"/>
      <c r="Q436" s="97"/>
      <c r="R436" s="97"/>
      <c r="S436" s="97"/>
      <c r="T436" s="98"/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T436" s="17" t="s">
        <v>133</v>
      </c>
      <c r="AU436" s="17" t="s">
        <v>131</v>
      </c>
    </row>
    <row r="437" s="13" customFormat="1">
      <c r="A437" s="13"/>
      <c r="B437" s="248"/>
      <c r="C437" s="249"/>
      <c r="D437" s="243" t="s">
        <v>135</v>
      </c>
      <c r="E437" s="250" t="s">
        <v>1</v>
      </c>
      <c r="F437" s="251" t="s">
        <v>692</v>
      </c>
      <c r="G437" s="249"/>
      <c r="H437" s="252">
        <v>73.680000000000007</v>
      </c>
      <c r="I437" s="253"/>
      <c r="J437" s="249"/>
      <c r="K437" s="249"/>
      <c r="L437" s="254"/>
      <c r="M437" s="255"/>
      <c r="N437" s="256"/>
      <c r="O437" s="256"/>
      <c r="P437" s="256"/>
      <c r="Q437" s="256"/>
      <c r="R437" s="256"/>
      <c r="S437" s="256"/>
      <c r="T437" s="257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8" t="s">
        <v>135</v>
      </c>
      <c r="AU437" s="258" t="s">
        <v>131</v>
      </c>
      <c r="AV437" s="13" t="s">
        <v>131</v>
      </c>
      <c r="AW437" s="13" t="s">
        <v>30</v>
      </c>
      <c r="AX437" s="13" t="s">
        <v>74</v>
      </c>
      <c r="AY437" s="258" t="s">
        <v>124</v>
      </c>
    </row>
    <row r="438" s="14" customFormat="1">
      <c r="A438" s="14"/>
      <c r="B438" s="259"/>
      <c r="C438" s="260"/>
      <c r="D438" s="243" t="s">
        <v>135</v>
      </c>
      <c r="E438" s="261" t="s">
        <v>1</v>
      </c>
      <c r="F438" s="262" t="s">
        <v>177</v>
      </c>
      <c r="G438" s="260"/>
      <c r="H438" s="263">
        <v>73.680000000000007</v>
      </c>
      <c r="I438" s="264"/>
      <c r="J438" s="260"/>
      <c r="K438" s="260"/>
      <c r="L438" s="265"/>
      <c r="M438" s="266"/>
      <c r="N438" s="267"/>
      <c r="O438" s="267"/>
      <c r="P438" s="267"/>
      <c r="Q438" s="267"/>
      <c r="R438" s="267"/>
      <c r="S438" s="267"/>
      <c r="T438" s="268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9" t="s">
        <v>135</v>
      </c>
      <c r="AU438" s="269" t="s">
        <v>131</v>
      </c>
      <c r="AV438" s="14" t="s">
        <v>130</v>
      </c>
      <c r="AW438" s="14" t="s">
        <v>30</v>
      </c>
      <c r="AX438" s="14" t="s">
        <v>82</v>
      </c>
      <c r="AY438" s="269" t="s">
        <v>124</v>
      </c>
    </row>
    <row r="439" s="2" customFormat="1" ht="33" customHeight="1">
      <c r="A439" s="38"/>
      <c r="B439" s="39"/>
      <c r="C439" s="229" t="s">
        <v>693</v>
      </c>
      <c r="D439" s="229" t="s">
        <v>126</v>
      </c>
      <c r="E439" s="230" t="s">
        <v>694</v>
      </c>
      <c r="F439" s="231" t="s">
        <v>695</v>
      </c>
      <c r="G439" s="232" t="s">
        <v>161</v>
      </c>
      <c r="H439" s="233">
        <v>16.41</v>
      </c>
      <c r="I439" s="234"/>
      <c r="J439" s="233">
        <f>ROUND(I439*H439,3)</f>
        <v>0</v>
      </c>
      <c r="K439" s="235"/>
      <c r="L439" s="44"/>
      <c r="M439" s="236" t="s">
        <v>1</v>
      </c>
      <c r="N439" s="237" t="s">
        <v>40</v>
      </c>
      <c r="O439" s="97"/>
      <c r="P439" s="238">
        <f>O439*H439</f>
        <v>0</v>
      </c>
      <c r="Q439" s="238">
        <v>0</v>
      </c>
      <c r="R439" s="238">
        <f>Q439*H439</f>
        <v>0</v>
      </c>
      <c r="S439" s="238">
        <v>2.2000000000000002</v>
      </c>
      <c r="T439" s="239">
        <f>S439*H439</f>
        <v>36.102000000000004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40" t="s">
        <v>130</v>
      </c>
      <c r="AT439" s="240" t="s">
        <v>126</v>
      </c>
      <c r="AU439" s="240" t="s">
        <v>131</v>
      </c>
      <c r="AY439" s="17" t="s">
        <v>124</v>
      </c>
      <c r="BE439" s="241">
        <f>IF(N439="základná",J439,0)</f>
        <v>0</v>
      </c>
      <c r="BF439" s="241">
        <f>IF(N439="znížená",J439,0)</f>
        <v>0</v>
      </c>
      <c r="BG439" s="241">
        <f>IF(N439="zákl. prenesená",J439,0)</f>
        <v>0</v>
      </c>
      <c r="BH439" s="241">
        <f>IF(N439="zníž. prenesená",J439,0)</f>
        <v>0</v>
      </c>
      <c r="BI439" s="241">
        <f>IF(N439="nulová",J439,0)</f>
        <v>0</v>
      </c>
      <c r="BJ439" s="17" t="s">
        <v>131</v>
      </c>
      <c r="BK439" s="242">
        <f>ROUND(I439*H439,3)</f>
        <v>0</v>
      </c>
      <c r="BL439" s="17" t="s">
        <v>130</v>
      </c>
      <c r="BM439" s="240" t="s">
        <v>696</v>
      </c>
    </row>
    <row r="440" s="2" customFormat="1">
      <c r="A440" s="38"/>
      <c r="B440" s="39"/>
      <c r="C440" s="40"/>
      <c r="D440" s="243" t="s">
        <v>133</v>
      </c>
      <c r="E440" s="40"/>
      <c r="F440" s="244" t="s">
        <v>697</v>
      </c>
      <c r="G440" s="40"/>
      <c r="H440" s="40"/>
      <c r="I440" s="245"/>
      <c r="J440" s="40"/>
      <c r="K440" s="40"/>
      <c r="L440" s="44"/>
      <c r="M440" s="246"/>
      <c r="N440" s="247"/>
      <c r="O440" s="97"/>
      <c r="P440" s="97"/>
      <c r="Q440" s="97"/>
      <c r="R440" s="97"/>
      <c r="S440" s="97"/>
      <c r="T440" s="98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133</v>
      </c>
      <c r="AU440" s="17" t="s">
        <v>131</v>
      </c>
    </row>
    <row r="441" s="13" customFormat="1">
      <c r="A441" s="13"/>
      <c r="B441" s="248"/>
      <c r="C441" s="249"/>
      <c r="D441" s="243" t="s">
        <v>135</v>
      </c>
      <c r="E441" s="250" t="s">
        <v>1</v>
      </c>
      <c r="F441" s="251" t="s">
        <v>698</v>
      </c>
      <c r="G441" s="249"/>
      <c r="H441" s="252">
        <v>16.41</v>
      </c>
      <c r="I441" s="253"/>
      <c r="J441" s="249"/>
      <c r="K441" s="249"/>
      <c r="L441" s="254"/>
      <c r="M441" s="255"/>
      <c r="N441" s="256"/>
      <c r="O441" s="256"/>
      <c r="P441" s="256"/>
      <c r="Q441" s="256"/>
      <c r="R441" s="256"/>
      <c r="S441" s="256"/>
      <c r="T441" s="257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58" t="s">
        <v>135</v>
      </c>
      <c r="AU441" s="258" t="s">
        <v>131</v>
      </c>
      <c r="AV441" s="13" t="s">
        <v>131</v>
      </c>
      <c r="AW441" s="13" t="s">
        <v>30</v>
      </c>
      <c r="AX441" s="13" t="s">
        <v>74</v>
      </c>
      <c r="AY441" s="258" t="s">
        <v>124</v>
      </c>
    </row>
    <row r="442" s="14" customFormat="1">
      <c r="A442" s="14"/>
      <c r="B442" s="259"/>
      <c r="C442" s="260"/>
      <c r="D442" s="243" t="s">
        <v>135</v>
      </c>
      <c r="E442" s="261" t="s">
        <v>1</v>
      </c>
      <c r="F442" s="262" t="s">
        <v>177</v>
      </c>
      <c r="G442" s="260"/>
      <c r="H442" s="263">
        <v>16.41</v>
      </c>
      <c r="I442" s="264"/>
      <c r="J442" s="260"/>
      <c r="K442" s="260"/>
      <c r="L442" s="265"/>
      <c r="M442" s="266"/>
      <c r="N442" s="267"/>
      <c r="O442" s="267"/>
      <c r="P442" s="267"/>
      <c r="Q442" s="267"/>
      <c r="R442" s="267"/>
      <c r="S442" s="267"/>
      <c r="T442" s="268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69" t="s">
        <v>135</v>
      </c>
      <c r="AU442" s="269" t="s">
        <v>131</v>
      </c>
      <c r="AV442" s="14" t="s">
        <v>130</v>
      </c>
      <c r="AW442" s="14" t="s">
        <v>30</v>
      </c>
      <c r="AX442" s="14" t="s">
        <v>82</v>
      </c>
      <c r="AY442" s="269" t="s">
        <v>124</v>
      </c>
    </row>
    <row r="443" s="2" customFormat="1" ht="33" customHeight="1">
      <c r="A443" s="38"/>
      <c r="B443" s="39"/>
      <c r="C443" s="229" t="s">
        <v>699</v>
      </c>
      <c r="D443" s="229" t="s">
        <v>126</v>
      </c>
      <c r="E443" s="230" t="s">
        <v>700</v>
      </c>
      <c r="F443" s="231" t="s">
        <v>701</v>
      </c>
      <c r="G443" s="232" t="s">
        <v>161</v>
      </c>
      <c r="H443" s="233">
        <v>249.732</v>
      </c>
      <c r="I443" s="234"/>
      <c r="J443" s="233">
        <f>ROUND(I443*H443,3)</f>
        <v>0</v>
      </c>
      <c r="K443" s="235"/>
      <c r="L443" s="44"/>
      <c r="M443" s="236" t="s">
        <v>1</v>
      </c>
      <c r="N443" s="237" t="s">
        <v>40</v>
      </c>
      <c r="O443" s="97"/>
      <c r="P443" s="238">
        <f>O443*H443</f>
        <v>0</v>
      </c>
      <c r="Q443" s="238">
        <v>0.00173</v>
      </c>
      <c r="R443" s="238">
        <f>Q443*H443</f>
        <v>0.43203636000000001</v>
      </c>
      <c r="S443" s="238">
        <v>2.3999999999999999</v>
      </c>
      <c r="T443" s="239">
        <f>S443*H443</f>
        <v>599.35680000000002</v>
      </c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R443" s="240" t="s">
        <v>130</v>
      </c>
      <c r="AT443" s="240" t="s">
        <v>126</v>
      </c>
      <c r="AU443" s="240" t="s">
        <v>131</v>
      </c>
      <c r="AY443" s="17" t="s">
        <v>124</v>
      </c>
      <c r="BE443" s="241">
        <f>IF(N443="základná",J443,0)</f>
        <v>0</v>
      </c>
      <c r="BF443" s="241">
        <f>IF(N443="znížená",J443,0)</f>
        <v>0</v>
      </c>
      <c r="BG443" s="241">
        <f>IF(N443="zákl. prenesená",J443,0)</f>
        <v>0</v>
      </c>
      <c r="BH443" s="241">
        <f>IF(N443="zníž. prenesená",J443,0)</f>
        <v>0</v>
      </c>
      <c r="BI443" s="241">
        <f>IF(N443="nulová",J443,0)</f>
        <v>0</v>
      </c>
      <c r="BJ443" s="17" t="s">
        <v>131</v>
      </c>
      <c r="BK443" s="242">
        <f>ROUND(I443*H443,3)</f>
        <v>0</v>
      </c>
      <c r="BL443" s="17" t="s">
        <v>130</v>
      </c>
      <c r="BM443" s="240" t="s">
        <v>702</v>
      </c>
    </row>
    <row r="444" s="2" customFormat="1">
      <c r="A444" s="38"/>
      <c r="B444" s="39"/>
      <c r="C444" s="40"/>
      <c r="D444" s="243" t="s">
        <v>133</v>
      </c>
      <c r="E444" s="40"/>
      <c r="F444" s="244" t="s">
        <v>703</v>
      </c>
      <c r="G444" s="40"/>
      <c r="H444" s="40"/>
      <c r="I444" s="245"/>
      <c r="J444" s="40"/>
      <c r="K444" s="40"/>
      <c r="L444" s="44"/>
      <c r="M444" s="246"/>
      <c r="N444" s="247"/>
      <c r="O444" s="97"/>
      <c r="P444" s="97"/>
      <c r="Q444" s="97"/>
      <c r="R444" s="97"/>
      <c r="S444" s="97"/>
      <c r="T444" s="98"/>
      <c r="U444" s="38"/>
      <c r="V444" s="38"/>
      <c r="W444" s="38"/>
      <c r="X444" s="38"/>
      <c r="Y444" s="38"/>
      <c r="Z444" s="38"/>
      <c r="AA444" s="38"/>
      <c r="AB444" s="38"/>
      <c r="AC444" s="38"/>
      <c r="AD444" s="38"/>
      <c r="AE444" s="38"/>
      <c r="AT444" s="17" t="s">
        <v>133</v>
      </c>
      <c r="AU444" s="17" t="s">
        <v>131</v>
      </c>
    </row>
    <row r="445" s="13" customFormat="1">
      <c r="A445" s="13"/>
      <c r="B445" s="248"/>
      <c r="C445" s="249"/>
      <c r="D445" s="243" t="s">
        <v>135</v>
      </c>
      <c r="E445" s="250" t="s">
        <v>1</v>
      </c>
      <c r="F445" s="251" t="s">
        <v>704</v>
      </c>
      <c r="G445" s="249"/>
      <c r="H445" s="252">
        <v>11.948</v>
      </c>
      <c r="I445" s="253"/>
      <c r="J445" s="249"/>
      <c r="K445" s="249"/>
      <c r="L445" s="254"/>
      <c r="M445" s="255"/>
      <c r="N445" s="256"/>
      <c r="O445" s="256"/>
      <c r="P445" s="256"/>
      <c r="Q445" s="256"/>
      <c r="R445" s="256"/>
      <c r="S445" s="256"/>
      <c r="T445" s="257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58" t="s">
        <v>135</v>
      </c>
      <c r="AU445" s="258" t="s">
        <v>131</v>
      </c>
      <c r="AV445" s="13" t="s">
        <v>131</v>
      </c>
      <c r="AW445" s="13" t="s">
        <v>30</v>
      </c>
      <c r="AX445" s="13" t="s">
        <v>74</v>
      </c>
      <c r="AY445" s="258" t="s">
        <v>124</v>
      </c>
    </row>
    <row r="446" s="13" customFormat="1">
      <c r="A446" s="13"/>
      <c r="B446" s="248"/>
      <c r="C446" s="249"/>
      <c r="D446" s="243" t="s">
        <v>135</v>
      </c>
      <c r="E446" s="250" t="s">
        <v>1</v>
      </c>
      <c r="F446" s="251" t="s">
        <v>705</v>
      </c>
      <c r="G446" s="249"/>
      <c r="H446" s="252">
        <v>93.905000000000001</v>
      </c>
      <c r="I446" s="253"/>
      <c r="J446" s="249"/>
      <c r="K446" s="249"/>
      <c r="L446" s="254"/>
      <c r="M446" s="255"/>
      <c r="N446" s="256"/>
      <c r="O446" s="256"/>
      <c r="P446" s="256"/>
      <c r="Q446" s="256"/>
      <c r="R446" s="256"/>
      <c r="S446" s="256"/>
      <c r="T446" s="257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8" t="s">
        <v>135</v>
      </c>
      <c r="AU446" s="258" t="s">
        <v>131</v>
      </c>
      <c r="AV446" s="13" t="s">
        <v>131</v>
      </c>
      <c r="AW446" s="13" t="s">
        <v>30</v>
      </c>
      <c r="AX446" s="13" t="s">
        <v>74</v>
      </c>
      <c r="AY446" s="258" t="s">
        <v>124</v>
      </c>
    </row>
    <row r="447" s="13" customFormat="1">
      <c r="A447" s="13"/>
      <c r="B447" s="248"/>
      <c r="C447" s="249"/>
      <c r="D447" s="243" t="s">
        <v>135</v>
      </c>
      <c r="E447" s="250" t="s">
        <v>1</v>
      </c>
      <c r="F447" s="251" t="s">
        <v>706</v>
      </c>
      <c r="G447" s="249"/>
      <c r="H447" s="252">
        <v>117.898</v>
      </c>
      <c r="I447" s="253"/>
      <c r="J447" s="249"/>
      <c r="K447" s="249"/>
      <c r="L447" s="254"/>
      <c r="M447" s="255"/>
      <c r="N447" s="256"/>
      <c r="O447" s="256"/>
      <c r="P447" s="256"/>
      <c r="Q447" s="256"/>
      <c r="R447" s="256"/>
      <c r="S447" s="256"/>
      <c r="T447" s="257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8" t="s">
        <v>135</v>
      </c>
      <c r="AU447" s="258" t="s">
        <v>131</v>
      </c>
      <c r="AV447" s="13" t="s">
        <v>131</v>
      </c>
      <c r="AW447" s="13" t="s">
        <v>30</v>
      </c>
      <c r="AX447" s="13" t="s">
        <v>74</v>
      </c>
      <c r="AY447" s="258" t="s">
        <v>124</v>
      </c>
    </row>
    <row r="448" s="13" customFormat="1">
      <c r="A448" s="13"/>
      <c r="B448" s="248"/>
      <c r="C448" s="249"/>
      <c r="D448" s="243" t="s">
        <v>135</v>
      </c>
      <c r="E448" s="250" t="s">
        <v>1</v>
      </c>
      <c r="F448" s="251" t="s">
        <v>707</v>
      </c>
      <c r="G448" s="249"/>
      <c r="H448" s="252">
        <v>25.981000000000002</v>
      </c>
      <c r="I448" s="253"/>
      <c r="J448" s="249"/>
      <c r="K448" s="249"/>
      <c r="L448" s="254"/>
      <c r="M448" s="255"/>
      <c r="N448" s="256"/>
      <c r="O448" s="256"/>
      <c r="P448" s="256"/>
      <c r="Q448" s="256"/>
      <c r="R448" s="256"/>
      <c r="S448" s="256"/>
      <c r="T448" s="257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T448" s="258" t="s">
        <v>135</v>
      </c>
      <c r="AU448" s="258" t="s">
        <v>131</v>
      </c>
      <c r="AV448" s="13" t="s">
        <v>131</v>
      </c>
      <c r="AW448" s="13" t="s">
        <v>30</v>
      </c>
      <c r="AX448" s="13" t="s">
        <v>74</v>
      </c>
      <c r="AY448" s="258" t="s">
        <v>124</v>
      </c>
    </row>
    <row r="449" s="14" customFormat="1">
      <c r="A449" s="14"/>
      <c r="B449" s="259"/>
      <c r="C449" s="260"/>
      <c r="D449" s="243" t="s">
        <v>135</v>
      </c>
      <c r="E449" s="261" t="s">
        <v>1</v>
      </c>
      <c r="F449" s="262" t="s">
        <v>177</v>
      </c>
      <c r="G449" s="260"/>
      <c r="H449" s="263">
        <v>249.732</v>
      </c>
      <c r="I449" s="264"/>
      <c r="J449" s="260"/>
      <c r="K449" s="260"/>
      <c r="L449" s="265"/>
      <c r="M449" s="266"/>
      <c r="N449" s="267"/>
      <c r="O449" s="267"/>
      <c r="P449" s="267"/>
      <c r="Q449" s="267"/>
      <c r="R449" s="267"/>
      <c r="S449" s="267"/>
      <c r="T449" s="268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69" t="s">
        <v>135</v>
      </c>
      <c r="AU449" s="269" t="s">
        <v>131</v>
      </c>
      <c r="AV449" s="14" t="s">
        <v>130</v>
      </c>
      <c r="AW449" s="14" t="s">
        <v>30</v>
      </c>
      <c r="AX449" s="14" t="s">
        <v>82</v>
      </c>
      <c r="AY449" s="269" t="s">
        <v>124</v>
      </c>
    </row>
    <row r="450" s="2" customFormat="1" ht="24.15" customHeight="1">
      <c r="A450" s="38"/>
      <c r="B450" s="39"/>
      <c r="C450" s="229" t="s">
        <v>708</v>
      </c>
      <c r="D450" s="229" t="s">
        <v>126</v>
      </c>
      <c r="E450" s="230" t="s">
        <v>709</v>
      </c>
      <c r="F450" s="231" t="s">
        <v>710</v>
      </c>
      <c r="G450" s="232" t="s">
        <v>254</v>
      </c>
      <c r="H450" s="233">
        <v>24</v>
      </c>
      <c r="I450" s="234"/>
      <c r="J450" s="233">
        <f>ROUND(I450*H450,3)</f>
        <v>0</v>
      </c>
      <c r="K450" s="235"/>
      <c r="L450" s="44"/>
      <c r="M450" s="236" t="s">
        <v>1</v>
      </c>
      <c r="N450" s="237" t="s">
        <v>40</v>
      </c>
      <c r="O450" s="97"/>
      <c r="P450" s="238">
        <f>O450*H450</f>
        <v>0</v>
      </c>
      <c r="Q450" s="238">
        <v>9.0000000000000006E-05</v>
      </c>
      <c r="R450" s="238">
        <f>Q450*H450</f>
        <v>0.00216</v>
      </c>
      <c r="S450" s="238">
        <v>0.042000000000000003</v>
      </c>
      <c r="T450" s="239">
        <f>S450*H450</f>
        <v>1.008</v>
      </c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R450" s="240" t="s">
        <v>130</v>
      </c>
      <c r="AT450" s="240" t="s">
        <v>126</v>
      </c>
      <c r="AU450" s="240" t="s">
        <v>131</v>
      </c>
      <c r="AY450" s="17" t="s">
        <v>124</v>
      </c>
      <c r="BE450" s="241">
        <f>IF(N450="základná",J450,0)</f>
        <v>0</v>
      </c>
      <c r="BF450" s="241">
        <f>IF(N450="znížená",J450,0)</f>
        <v>0</v>
      </c>
      <c r="BG450" s="241">
        <f>IF(N450="zákl. prenesená",J450,0)</f>
        <v>0</v>
      </c>
      <c r="BH450" s="241">
        <f>IF(N450="zníž. prenesená",J450,0)</f>
        <v>0</v>
      </c>
      <c r="BI450" s="241">
        <f>IF(N450="nulová",J450,0)</f>
        <v>0</v>
      </c>
      <c r="BJ450" s="17" t="s">
        <v>131</v>
      </c>
      <c r="BK450" s="242">
        <f>ROUND(I450*H450,3)</f>
        <v>0</v>
      </c>
      <c r="BL450" s="17" t="s">
        <v>130</v>
      </c>
      <c r="BM450" s="240" t="s">
        <v>711</v>
      </c>
    </row>
    <row r="451" s="2" customFormat="1">
      <c r="A451" s="38"/>
      <c r="B451" s="39"/>
      <c r="C451" s="40"/>
      <c r="D451" s="243" t="s">
        <v>133</v>
      </c>
      <c r="E451" s="40"/>
      <c r="F451" s="244" t="s">
        <v>712</v>
      </c>
      <c r="G451" s="40"/>
      <c r="H451" s="40"/>
      <c r="I451" s="245"/>
      <c r="J451" s="40"/>
      <c r="K451" s="40"/>
      <c r="L451" s="44"/>
      <c r="M451" s="246"/>
      <c r="N451" s="247"/>
      <c r="O451" s="97"/>
      <c r="P451" s="97"/>
      <c r="Q451" s="97"/>
      <c r="R451" s="97"/>
      <c r="S451" s="97"/>
      <c r="T451" s="98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133</v>
      </c>
      <c r="AU451" s="17" t="s">
        <v>131</v>
      </c>
    </row>
    <row r="452" s="13" customFormat="1">
      <c r="A452" s="13"/>
      <c r="B452" s="248"/>
      <c r="C452" s="249"/>
      <c r="D452" s="243" t="s">
        <v>135</v>
      </c>
      <c r="E452" s="250" t="s">
        <v>1</v>
      </c>
      <c r="F452" s="251" t="s">
        <v>713</v>
      </c>
      <c r="G452" s="249"/>
      <c r="H452" s="252">
        <v>24</v>
      </c>
      <c r="I452" s="253"/>
      <c r="J452" s="249"/>
      <c r="K452" s="249"/>
      <c r="L452" s="254"/>
      <c r="M452" s="255"/>
      <c r="N452" s="256"/>
      <c r="O452" s="256"/>
      <c r="P452" s="256"/>
      <c r="Q452" s="256"/>
      <c r="R452" s="256"/>
      <c r="S452" s="256"/>
      <c r="T452" s="257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8" t="s">
        <v>135</v>
      </c>
      <c r="AU452" s="258" t="s">
        <v>131</v>
      </c>
      <c r="AV452" s="13" t="s">
        <v>131</v>
      </c>
      <c r="AW452" s="13" t="s">
        <v>30</v>
      </c>
      <c r="AX452" s="13" t="s">
        <v>82</v>
      </c>
      <c r="AY452" s="258" t="s">
        <v>124</v>
      </c>
    </row>
    <row r="453" s="2" customFormat="1" ht="24.15" customHeight="1">
      <c r="A453" s="38"/>
      <c r="B453" s="39"/>
      <c r="C453" s="229" t="s">
        <v>714</v>
      </c>
      <c r="D453" s="229" t="s">
        <v>126</v>
      </c>
      <c r="E453" s="230" t="s">
        <v>715</v>
      </c>
      <c r="F453" s="231" t="s">
        <v>716</v>
      </c>
      <c r="G453" s="232" t="s">
        <v>269</v>
      </c>
      <c r="H453" s="233">
        <v>1</v>
      </c>
      <c r="I453" s="234"/>
      <c r="J453" s="233">
        <f>ROUND(I453*H453,3)</f>
        <v>0</v>
      </c>
      <c r="K453" s="235"/>
      <c r="L453" s="44"/>
      <c r="M453" s="236" t="s">
        <v>1</v>
      </c>
      <c r="N453" s="237" t="s">
        <v>40</v>
      </c>
      <c r="O453" s="97"/>
      <c r="P453" s="238">
        <f>O453*H453</f>
        <v>0</v>
      </c>
      <c r="Q453" s="238">
        <v>0</v>
      </c>
      <c r="R453" s="238">
        <f>Q453*H453</f>
        <v>0</v>
      </c>
      <c r="S453" s="238">
        <v>0.0040000000000000001</v>
      </c>
      <c r="T453" s="239">
        <f>S453*H453</f>
        <v>0.0040000000000000001</v>
      </c>
      <c r="U453" s="38"/>
      <c r="V453" s="38"/>
      <c r="W453" s="38"/>
      <c r="X453" s="38"/>
      <c r="Y453" s="38"/>
      <c r="Z453" s="38"/>
      <c r="AA453" s="38"/>
      <c r="AB453" s="38"/>
      <c r="AC453" s="38"/>
      <c r="AD453" s="38"/>
      <c r="AE453" s="38"/>
      <c r="AR453" s="240" t="s">
        <v>130</v>
      </c>
      <c r="AT453" s="240" t="s">
        <v>126</v>
      </c>
      <c r="AU453" s="240" t="s">
        <v>131</v>
      </c>
      <c r="AY453" s="17" t="s">
        <v>124</v>
      </c>
      <c r="BE453" s="241">
        <f>IF(N453="základná",J453,0)</f>
        <v>0</v>
      </c>
      <c r="BF453" s="241">
        <f>IF(N453="znížená",J453,0)</f>
        <v>0</v>
      </c>
      <c r="BG453" s="241">
        <f>IF(N453="zákl. prenesená",J453,0)</f>
        <v>0</v>
      </c>
      <c r="BH453" s="241">
        <f>IF(N453="zníž. prenesená",J453,0)</f>
        <v>0</v>
      </c>
      <c r="BI453" s="241">
        <f>IF(N453="nulová",J453,0)</f>
        <v>0</v>
      </c>
      <c r="BJ453" s="17" t="s">
        <v>131</v>
      </c>
      <c r="BK453" s="242">
        <f>ROUND(I453*H453,3)</f>
        <v>0</v>
      </c>
      <c r="BL453" s="17" t="s">
        <v>130</v>
      </c>
      <c r="BM453" s="240" t="s">
        <v>717</v>
      </c>
    </row>
    <row r="454" s="2" customFormat="1">
      <c r="A454" s="38"/>
      <c r="B454" s="39"/>
      <c r="C454" s="40"/>
      <c r="D454" s="243" t="s">
        <v>133</v>
      </c>
      <c r="E454" s="40"/>
      <c r="F454" s="244" t="s">
        <v>718</v>
      </c>
      <c r="G454" s="40"/>
      <c r="H454" s="40"/>
      <c r="I454" s="245"/>
      <c r="J454" s="40"/>
      <c r="K454" s="40"/>
      <c r="L454" s="44"/>
      <c r="M454" s="246"/>
      <c r="N454" s="247"/>
      <c r="O454" s="97"/>
      <c r="P454" s="97"/>
      <c r="Q454" s="97"/>
      <c r="R454" s="97"/>
      <c r="S454" s="97"/>
      <c r="T454" s="98"/>
      <c r="U454" s="38"/>
      <c r="V454" s="38"/>
      <c r="W454" s="38"/>
      <c r="X454" s="38"/>
      <c r="Y454" s="38"/>
      <c r="Z454" s="38"/>
      <c r="AA454" s="38"/>
      <c r="AB454" s="38"/>
      <c r="AC454" s="38"/>
      <c r="AD454" s="38"/>
      <c r="AE454" s="38"/>
      <c r="AT454" s="17" t="s">
        <v>133</v>
      </c>
      <c r="AU454" s="17" t="s">
        <v>131</v>
      </c>
    </row>
    <row r="455" s="13" customFormat="1">
      <c r="A455" s="13"/>
      <c r="B455" s="248"/>
      <c r="C455" s="249"/>
      <c r="D455" s="243" t="s">
        <v>135</v>
      </c>
      <c r="E455" s="250" t="s">
        <v>1</v>
      </c>
      <c r="F455" s="251" t="s">
        <v>719</v>
      </c>
      <c r="G455" s="249"/>
      <c r="H455" s="252">
        <v>1</v>
      </c>
      <c r="I455" s="253"/>
      <c r="J455" s="249"/>
      <c r="K455" s="249"/>
      <c r="L455" s="254"/>
      <c r="M455" s="255"/>
      <c r="N455" s="256"/>
      <c r="O455" s="256"/>
      <c r="P455" s="256"/>
      <c r="Q455" s="256"/>
      <c r="R455" s="256"/>
      <c r="S455" s="256"/>
      <c r="T455" s="257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8" t="s">
        <v>135</v>
      </c>
      <c r="AU455" s="258" t="s">
        <v>131</v>
      </c>
      <c r="AV455" s="13" t="s">
        <v>131</v>
      </c>
      <c r="AW455" s="13" t="s">
        <v>30</v>
      </c>
      <c r="AX455" s="13" t="s">
        <v>82</v>
      </c>
      <c r="AY455" s="258" t="s">
        <v>124</v>
      </c>
    </row>
    <row r="456" s="2" customFormat="1" ht="33" customHeight="1">
      <c r="A456" s="38"/>
      <c r="B456" s="39"/>
      <c r="C456" s="229" t="s">
        <v>720</v>
      </c>
      <c r="D456" s="229" t="s">
        <v>126</v>
      </c>
      <c r="E456" s="230" t="s">
        <v>721</v>
      </c>
      <c r="F456" s="231" t="s">
        <v>722</v>
      </c>
      <c r="G456" s="232" t="s">
        <v>254</v>
      </c>
      <c r="H456" s="233">
        <v>47</v>
      </c>
      <c r="I456" s="234"/>
      <c r="J456" s="233">
        <f>ROUND(I456*H456,3)</f>
        <v>0</v>
      </c>
      <c r="K456" s="235"/>
      <c r="L456" s="44"/>
      <c r="M456" s="236" t="s">
        <v>1</v>
      </c>
      <c r="N456" s="237" t="s">
        <v>40</v>
      </c>
      <c r="O456" s="97"/>
      <c r="P456" s="238">
        <f>O456*H456</f>
        <v>0</v>
      </c>
      <c r="Q456" s="238">
        <v>8.0000000000000007E-05</v>
      </c>
      <c r="R456" s="238">
        <f>Q456*H456</f>
        <v>0.0037600000000000003</v>
      </c>
      <c r="S456" s="238">
        <v>0.017999999999999999</v>
      </c>
      <c r="T456" s="239">
        <f>S456*H456</f>
        <v>0.84599999999999997</v>
      </c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R456" s="240" t="s">
        <v>130</v>
      </c>
      <c r="AT456" s="240" t="s">
        <v>126</v>
      </c>
      <c r="AU456" s="240" t="s">
        <v>131</v>
      </c>
      <c r="AY456" s="17" t="s">
        <v>124</v>
      </c>
      <c r="BE456" s="241">
        <f>IF(N456="základná",J456,0)</f>
        <v>0</v>
      </c>
      <c r="BF456" s="241">
        <f>IF(N456="znížená",J456,0)</f>
        <v>0</v>
      </c>
      <c r="BG456" s="241">
        <f>IF(N456="zákl. prenesená",J456,0)</f>
        <v>0</v>
      </c>
      <c r="BH456" s="241">
        <f>IF(N456="zníž. prenesená",J456,0)</f>
        <v>0</v>
      </c>
      <c r="BI456" s="241">
        <f>IF(N456="nulová",J456,0)</f>
        <v>0</v>
      </c>
      <c r="BJ456" s="17" t="s">
        <v>131</v>
      </c>
      <c r="BK456" s="242">
        <f>ROUND(I456*H456,3)</f>
        <v>0</v>
      </c>
      <c r="BL456" s="17" t="s">
        <v>130</v>
      </c>
      <c r="BM456" s="240" t="s">
        <v>723</v>
      </c>
    </row>
    <row r="457" s="2" customFormat="1">
      <c r="A457" s="38"/>
      <c r="B457" s="39"/>
      <c r="C457" s="40"/>
      <c r="D457" s="243" t="s">
        <v>133</v>
      </c>
      <c r="E457" s="40"/>
      <c r="F457" s="244" t="s">
        <v>724</v>
      </c>
      <c r="G457" s="40"/>
      <c r="H457" s="40"/>
      <c r="I457" s="245"/>
      <c r="J457" s="40"/>
      <c r="K457" s="40"/>
      <c r="L457" s="44"/>
      <c r="M457" s="246"/>
      <c r="N457" s="247"/>
      <c r="O457" s="97"/>
      <c r="P457" s="97"/>
      <c r="Q457" s="97"/>
      <c r="R457" s="97"/>
      <c r="S457" s="97"/>
      <c r="T457" s="98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133</v>
      </c>
      <c r="AU457" s="17" t="s">
        <v>131</v>
      </c>
    </row>
    <row r="458" s="13" customFormat="1">
      <c r="A458" s="13"/>
      <c r="B458" s="248"/>
      <c r="C458" s="249"/>
      <c r="D458" s="243" t="s">
        <v>135</v>
      </c>
      <c r="E458" s="250" t="s">
        <v>1</v>
      </c>
      <c r="F458" s="251" t="s">
        <v>725</v>
      </c>
      <c r="G458" s="249"/>
      <c r="H458" s="252">
        <v>47</v>
      </c>
      <c r="I458" s="253"/>
      <c r="J458" s="249"/>
      <c r="K458" s="249"/>
      <c r="L458" s="254"/>
      <c r="M458" s="255"/>
      <c r="N458" s="256"/>
      <c r="O458" s="256"/>
      <c r="P458" s="256"/>
      <c r="Q458" s="256"/>
      <c r="R458" s="256"/>
      <c r="S458" s="256"/>
      <c r="T458" s="257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8" t="s">
        <v>135</v>
      </c>
      <c r="AU458" s="258" t="s">
        <v>131</v>
      </c>
      <c r="AV458" s="13" t="s">
        <v>131</v>
      </c>
      <c r="AW458" s="13" t="s">
        <v>30</v>
      </c>
      <c r="AX458" s="13" t="s">
        <v>82</v>
      </c>
      <c r="AY458" s="258" t="s">
        <v>124</v>
      </c>
    </row>
    <row r="459" s="2" customFormat="1" ht="33" customHeight="1">
      <c r="A459" s="38"/>
      <c r="B459" s="39"/>
      <c r="C459" s="229" t="s">
        <v>726</v>
      </c>
      <c r="D459" s="229" t="s">
        <v>126</v>
      </c>
      <c r="E459" s="230" t="s">
        <v>727</v>
      </c>
      <c r="F459" s="231" t="s">
        <v>728</v>
      </c>
      <c r="G459" s="232" t="s">
        <v>269</v>
      </c>
      <c r="H459" s="233">
        <v>14</v>
      </c>
      <c r="I459" s="234"/>
      <c r="J459" s="233">
        <f>ROUND(I459*H459,3)</f>
        <v>0</v>
      </c>
      <c r="K459" s="235"/>
      <c r="L459" s="44"/>
      <c r="M459" s="236" t="s">
        <v>1</v>
      </c>
      <c r="N459" s="237" t="s">
        <v>40</v>
      </c>
      <c r="O459" s="97"/>
      <c r="P459" s="238">
        <f>O459*H459</f>
        <v>0</v>
      </c>
      <c r="Q459" s="238">
        <v>6.0000000000000002E-05</v>
      </c>
      <c r="R459" s="238">
        <f>Q459*H459</f>
        <v>0.00084000000000000003</v>
      </c>
      <c r="S459" s="238">
        <v>0.184</v>
      </c>
      <c r="T459" s="239">
        <f>S459*H459</f>
        <v>2.5760000000000001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40" t="s">
        <v>130</v>
      </c>
      <c r="AT459" s="240" t="s">
        <v>126</v>
      </c>
      <c r="AU459" s="240" t="s">
        <v>131</v>
      </c>
      <c r="AY459" s="17" t="s">
        <v>124</v>
      </c>
      <c r="BE459" s="241">
        <f>IF(N459="základná",J459,0)</f>
        <v>0</v>
      </c>
      <c r="BF459" s="241">
        <f>IF(N459="znížená",J459,0)</f>
        <v>0</v>
      </c>
      <c r="BG459" s="241">
        <f>IF(N459="zákl. prenesená",J459,0)</f>
        <v>0</v>
      </c>
      <c r="BH459" s="241">
        <f>IF(N459="zníž. prenesená",J459,0)</f>
        <v>0</v>
      </c>
      <c r="BI459" s="241">
        <f>IF(N459="nulová",J459,0)</f>
        <v>0</v>
      </c>
      <c r="BJ459" s="17" t="s">
        <v>131</v>
      </c>
      <c r="BK459" s="242">
        <f>ROUND(I459*H459,3)</f>
        <v>0</v>
      </c>
      <c r="BL459" s="17" t="s">
        <v>130</v>
      </c>
      <c r="BM459" s="240" t="s">
        <v>729</v>
      </c>
    </row>
    <row r="460" s="2" customFormat="1">
      <c r="A460" s="38"/>
      <c r="B460" s="39"/>
      <c r="C460" s="40"/>
      <c r="D460" s="243" t="s">
        <v>133</v>
      </c>
      <c r="E460" s="40"/>
      <c r="F460" s="244" t="s">
        <v>730</v>
      </c>
      <c r="G460" s="40"/>
      <c r="H460" s="40"/>
      <c r="I460" s="245"/>
      <c r="J460" s="40"/>
      <c r="K460" s="40"/>
      <c r="L460" s="44"/>
      <c r="M460" s="246"/>
      <c r="N460" s="247"/>
      <c r="O460" s="97"/>
      <c r="P460" s="97"/>
      <c r="Q460" s="97"/>
      <c r="R460" s="97"/>
      <c r="S460" s="97"/>
      <c r="T460" s="98"/>
      <c r="U460" s="38"/>
      <c r="V460" s="38"/>
      <c r="W460" s="38"/>
      <c r="X460" s="38"/>
      <c r="Y460" s="38"/>
      <c r="Z460" s="38"/>
      <c r="AA460" s="38"/>
      <c r="AB460" s="38"/>
      <c r="AC460" s="38"/>
      <c r="AD460" s="38"/>
      <c r="AE460" s="38"/>
      <c r="AT460" s="17" t="s">
        <v>133</v>
      </c>
      <c r="AU460" s="17" t="s">
        <v>131</v>
      </c>
    </row>
    <row r="461" s="13" customFormat="1">
      <c r="A461" s="13"/>
      <c r="B461" s="248"/>
      <c r="C461" s="249"/>
      <c r="D461" s="243" t="s">
        <v>135</v>
      </c>
      <c r="E461" s="250" t="s">
        <v>1</v>
      </c>
      <c r="F461" s="251" t="s">
        <v>731</v>
      </c>
      <c r="G461" s="249"/>
      <c r="H461" s="252">
        <v>12</v>
      </c>
      <c r="I461" s="253"/>
      <c r="J461" s="249"/>
      <c r="K461" s="249"/>
      <c r="L461" s="254"/>
      <c r="M461" s="255"/>
      <c r="N461" s="256"/>
      <c r="O461" s="256"/>
      <c r="P461" s="256"/>
      <c r="Q461" s="256"/>
      <c r="R461" s="256"/>
      <c r="S461" s="256"/>
      <c r="T461" s="257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58" t="s">
        <v>135</v>
      </c>
      <c r="AU461" s="258" t="s">
        <v>131</v>
      </c>
      <c r="AV461" s="13" t="s">
        <v>131</v>
      </c>
      <c r="AW461" s="13" t="s">
        <v>30</v>
      </c>
      <c r="AX461" s="13" t="s">
        <v>74</v>
      </c>
      <c r="AY461" s="258" t="s">
        <v>124</v>
      </c>
    </row>
    <row r="462" s="13" customFormat="1">
      <c r="A462" s="13"/>
      <c r="B462" s="248"/>
      <c r="C462" s="249"/>
      <c r="D462" s="243" t="s">
        <v>135</v>
      </c>
      <c r="E462" s="250" t="s">
        <v>1</v>
      </c>
      <c r="F462" s="251" t="s">
        <v>732</v>
      </c>
      <c r="G462" s="249"/>
      <c r="H462" s="252">
        <v>2</v>
      </c>
      <c r="I462" s="253"/>
      <c r="J462" s="249"/>
      <c r="K462" s="249"/>
      <c r="L462" s="254"/>
      <c r="M462" s="255"/>
      <c r="N462" s="256"/>
      <c r="O462" s="256"/>
      <c r="P462" s="256"/>
      <c r="Q462" s="256"/>
      <c r="R462" s="256"/>
      <c r="S462" s="256"/>
      <c r="T462" s="257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8" t="s">
        <v>135</v>
      </c>
      <c r="AU462" s="258" t="s">
        <v>131</v>
      </c>
      <c r="AV462" s="13" t="s">
        <v>131</v>
      </c>
      <c r="AW462" s="13" t="s">
        <v>30</v>
      </c>
      <c r="AX462" s="13" t="s">
        <v>74</v>
      </c>
      <c r="AY462" s="258" t="s">
        <v>124</v>
      </c>
    </row>
    <row r="463" s="14" customFormat="1">
      <c r="A463" s="14"/>
      <c r="B463" s="259"/>
      <c r="C463" s="260"/>
      <c r="D463" s="243" t="s">
        <v>135</v>
      </c>
      <c r="E463" s="261" t="s">
        <v>1</v>
      </c>
      <c r="F463" s="262" t="s">
        <v>177</v>
      </c>
      <c r="G463" s="260"/>
      <c r="H463" s="263">
        <v>14</v>
      </c>
      <c r="I463" s="264"/>
      <c r="J463" s="260"/>
      <c r="K463" s="260"/>
      <c r="L463" s="265"/>
      <c r="M463" s="266"/>
      <c r="N463" s="267"/>
      <c r="O463" s="267"/>
      <c r="P463" s="267"/>
      <c r="Q463" s="267"/>
      <c r="R463" s="267"/>
      <c r="S463" s="267"/>
      <c r="T463" s="268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9" t="s">
        <v>135</v>
      </c>
      <c r="AU463" s="269" t="s">
        <v>131</v>
      </c>
      <c r="AV463" s="14" t="s">
        <v>130</v>
      </c>
      <c r="AW463" s="14" t="s">
        <v>30</v>
      </c>
      <c r="AX463" s="14" t="s">
        <v>82</v>
      </c>
      <c r="AY463" s="269" t="s">
        <v>124</v>
      </c>
    </row>
    <row r="464" s="2" customFormat="1" ht="33" customHeight="1">
      <c r="A464" s="38"/>
      <c r="B464" s="39"/>
      <c r="C464" s="229" t="s">
        <v>733</v>
      </c>
      <c r="D464" s="229" t="s">
        <v>126</v>
      </c>
      <c r="E464" s="230" t="s">
        <v>734</v>
      </c>
      <c r="F464" s="231" t="s">
        <v>735</v>
      </c>
      <c r="G464" s="232" t="s">
        <v>736</v>
      </c>
      <c r="H464" s="233">
        <v>10080</v>
      </c>
      <c r="I464" s="234"/>
      <c r="J464" s="233">
        <f>ROUND(I464*H464,3)</f>
        <v>0</v>
      </c>
      <c r="K464" s="235"/>
      <c r="L464" s="44"/>
      <c r="M464" s="236" t="s">
        <v>1</v>
      </c>
      <c r="N464" s="237" t="s">
        <v>40</v>
      </c>
      <c r="O464" s="97"/>
      <c r="P464" s="238">
        <f>O464*H464</f>
        <v>0</v>
      </c>
      <c r="Q464" s="238">
        <v>0</v>
      </c>
      <c r="R464" s="238">
        <f>Q464*H464</f>
        <v>0</v>
      </c>
      <c r="S464" s="238">
        <v>4.0000000000000003E-05</v>
      </c>
      <c r="T464" s="239">
        <f>S464*H464</f>
        <v>0.40320000000000006</v>
      </c>
      <c r="U464" s="38"/>
      <c r="V464" s="38"/>
      <c r="W464" s="38"/>
      <c r="X464" s="38"/>
      <c r="Y464" s="38"/>
      <c r="Z464" s="38"/>
      <c r="AA464" s="38"/>
      <c r="AB464" s="38"/>
      <c r="AC464" s="38"/>
      <c r="AD464" s="38"/>
      <c r="AE464" s="38"/>
      <c r="AR464" s="240" t="s">
        <v>130</v>
      </c>
      <c r="AT464" s="240" t="s">
        <v>126</v>
      </c>
      <c r="AU464" s="240" t="s">
        <v>131</v>
      </c>
      <c r="AY464" s="17" t="s">
        <v>124</v>
      </c>
      <c r="BE464" s="241">
        <f>IF(N464="základná",J464,0)</f>
        <v>0</v>
      </c>
      <c r="BF464" s="241">
        <f>IF(N464="znížená",J464,0)</f>
        <v>0</v>
      </c>
      <c r="BG464" s="241">
        <f>IF(N464="zákl. prenesená",J464,0)</f>
        <v>0</v>
      </c>
      <c r="BH464" s="241">
        <f>IF(N464="zníž. prenesená",J464,0)</f>
        <v>0</v>
      </c>
      <c r="BI464" s="241">
        <f>IF(N464="nulová",J464,0)</f>
        <v>0</v>
      </c>
      <c r="BJ464" s="17" t="s">
        <v>131</v>
      </c>
      <c r="BK464" s="242">
        <f>ROUND(I464*H464,3)</f>
        <v>0</v>
      </c>
      <c r="BL464" s="17" t="s">
        <v>130</v>
      </c>
      <c r="BM464" s="240" t="s">
        <v>737</v>
      </c>
    </row>
    <row r="465" s="2" customFormat="1">
      <c r="A465" s="38"/>
      <c r="B465" s="39"/>
      <c r="C465" s="40"/>
      <c r="D465" s="243" t="s">
        <v>133</v>
      </c>
      <c r="E465" s="40"/>
      <c r="F465" s="244" t="s">
        <v>738</v>
      </c>
      <c r="G465" s="40"/>
      <c r="H465" s="40"/>
      <c r="I465" s="245"/>
      <c r="J465" s="40"/>
      <c r="K465" s="40"/>
      <c r="L465" s="44"/>
      <c r="M465" s="246"/>
      <c r="N465" s="247"/>
      <c r="O465" s="97"/>
      <c r="P465" s="97"/>
      <c r="Q465" s="97"/>
      <c r="R465" s="97"/>
      <c r="S465" s="97"/>
      <c r="T465" s="98"/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T465" s="17" t="s">
        <v>133</v>
      </c>
      <c r="AU465" s="17" t="s">
        <v>131</v>
      </c>
    </row>
    <row r="466" s="13" customFormat="1">
      <c r="A466" s="13"/>
      <c r="B466" s="248"/>
      <c r="C466" s="249"/>
      <c r="D466" s="243" t="s">
        <v>135</v>
      </c>
      <c r="E466" s="250" t="s">
        <v>1</v>
      </c>
      <c r="F466" s="251" t="s">
        <v>739</v>
      </c>
      <c r="G466" s="249"/>
      <c r="H466" s="252">
        <v>6600</v>
      </c>
      <c r="I466" s="253"/>
      <c r="J466" s="249"/>
      <c r="K466" s="249"/>
      <c r="L466" s="254"/>
      <c r="M466" s="255"/>
      <c r="N466" s="256"/>
      <c r="O466" s="256"/>
      <c r="P466" s="256"/>
      <c r="Q466" s="256"/>
      <c r="R466" s="256"/>
      <c r="S466" s="256"/>
      <c r="T466" s="257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8" t="s">
        <v>135</v>
      </c>
      <c r="AU466" s="258" t="s">
        <v>131</v>
      </c>
      <c r="AV466" s="13" t="s">
        <v>131</v>
      </c>
      <c r="AW466" s="13" t="s">
        <v>30</v>
      </c>
      <c r="AX466" s="13" t="s">
        <v>74</v>
      </c>
      <c r="AY466" s="258" t="s">
        <v>124</v>
      </c>
    </row>
    <row r="467" s="13" customFormat="1">
      <c r="A467" s="13"/>
      <c r="B467" s="248"/>
      <c r="C467" s="249"/>
      <c r="D467" s="243" t="s">
        <v>135</v>
      </c>
      <c r="E467" s="250" t="s">
        <v>1</v>
      </c>
      <c r="F467" s="251" t="s">
        <v>740</v>
      </c>
      <c r="G467" s="249"/>
      <c r="H467" s="252">
        <v>3480</v>
      </c>
      <c r="I467" s="253"/>
      <c r="J467" s="249"/>
      <c r="K467" s="249"/>
      <c r="L467" s="254"/>
      <c r="M467" s="255"/>
      <c r="N467" s="256"/>
      <c r="O467" s="256"/>
      <c r="P467" s="256"/>
      <c r="Q467" s="256"/>
      <c r="R467" s="256"/>
      <c r="S467" s="256"/>
      <c r="T467" s="257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8" t="s">
        <v>135</v>
      </c>
      <c r="AU467" s="258" t="s">
        <v>131</v>
      </c>
      <c r="AV467" s="13" t="s">
        <v>131</v>
      </c>
      <c r="AW467" s="13" t="s">
        <v>30</v>
      </c>
      <c r="AX467" s="13" t="s">
        <v>74</v>
      </c>
      <c r="AY467" s="258" t="s">
        <v>124</v>
      </c>
    </row>
    <row r="468" s="14" customFormat="1">
      <c r="A468" s="14"/>
      <c r="B468" s="259"/>
      <c r="C468" s="260"/>
      <c r="D468" s="243" t="s">
        <v>135</v>
      </c>
      <c r="E468" s="261" t="s">
        <v>1</v>
      </c>
      <c r="F468" s="262" t="s">
        <v>177</v>
      </c>
      <c r="G468" s="260"/>
      <c r="H468" s="263">
        <v>10080</v>
      </c>
      <c r="I468" s="264"/>
      <c r="J468" s="260"/>
      <c r="K468" s="260"/>
      <c r="L468" s="265"/>
      <c r="M468" s="266"/>
      <c r="N468" s="267"/>
      <c r="O468" s="267"/>
      <c r="P468" s="267"/>
      <c r="Q468" s="267"/>
      <c r="R468" s="267"/>
      <c r="S468" s="267"/>
      <c r="T468" s="268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9" t="s">
        <v>135</v>
      </c>
      <c r="AU468" s="269" t="s">
        <v>131</v>
      </c>
      <c r="AV468" s="14" t="s">
        <v>130</v>
      </c>
      <c r="AW468" s="14" t="s">
        <v>30</v>
      </c>
      <c r="AX468" s="14" t="s">
        <v>82</v>
      </c>
      <c r="AY468" s="269" t="s">
        <v>124</v>
      </c>
    </row>
    <row r="469" s="2" customFormat="1" ht="24.15" customHeight="1">
      <c r="A469" s="38"/>
      <c r="B469" s="39"/>
      <c r="C469" s="229" t="s">
        <v>741</v>
      </c>
      <c r="D469" s="229" t="s">
        <v>126</v>
      </c>
      <c r="E469" s="230" t="s">
        <v>742</v>
      </c>
      <c r="F469" s="231" t="s">
        <v>743</v>
      </c>
      <c r="G469" s="232" t="s">
        <v>254</v>
      </c>
      <c r="H469" s="233">
        <v>51.200000000000003</v>
      </c>
      <c r="I469" s="234"/>
      <c r="J469" s="233">
        <f>ROUND(I469*H469,3)</f>
        <v>0</v>
      </c>
      <c r="K469" s="235"/>
      <c r="L469" s="44"/>
      <c r="M469" s="236" t="s">
        <v>1</v>
      </c>
      <c r="N469" s="237" t="s">
        <v>40</v>
      </c>
      <c r="O469" s="97"/>
      <c r="P469" s="238">
        <f>O469*H469</f>
        <v>0</v>
      </c>
      <c r="Q469" s="238">
        <v>8.0000000000000007E-05</v>
      </c>
      <c r="R469" s="238">
        <f>Q469*H469</f>
        <v>0.0040960000000000007</v>
      </c>
      <c r="S469" s="238">
        <v>0.035999999999999997</v>
      </c>
      <c r="T469" s="239">
        <f>S469*H469</f>
        <v>1.8432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40" t="s">
        <v>130</v>
      </c>
      <c r="AT469" s="240" t="s">
        <v>126</v>
      </c>
      <c r="AU469" s="240" t="s">
        <v>131</v>
      </c>
      <c r="AY469" s="17" t="s">
        <v>124</v>
      </c>
      <c r="BE469" s="241">
        <f>IF(N469="základná",J469,0)</f>
        <v>0</v>
      </c>
      <c r="BF469" s="241">
        <f>IF(N469="znížená",J469,0)</f>
        <v>0</v>
      </c>
      <c r="BG469" s="241">
        <f>IF(N469="zákl. prenesená",J469,0)</f>
        <v>0</v>
      </c>
      <c r="BH469" s="241">
        <f>IF(N469="zníž. prenesená",J469,0)</f>
        <v>0</v>
      </c>
      <c r="BI469" s="241">
        <f>IF(N469="nulová",J469,0)</f>
        <v>0</v>
      </c>
      <c r="BJ469" s="17" t="s">
        <v>131</v>
      </c>
      <c r="BK469" s="242">
        <f>ROUND(I469*H469,3)</f>
        <v>0</v>
      </c>
      <c r="BL469" s="17" t="s">
        <v>130</v>
      </c>
      <c r="BM469" s="240" t="s">
        <v>744</v>
      </c>
    </row>
    <row r="470" s="2" customFormat="1">
      <c r="A470" s="38"/>
      <c r="B470" s="39"/>
      <c r="C470" s="40"/>
      <c r="D470" s="243" t="s">
        <v>133</v>
      </c>
      <c r="E470" s="40"/>
      <c r="F470" s="244" t="s">
        <v>745</v>
      </c>
      <c r="G470" s="40"/>
      <c r="H470" s="40"/>
      <c r="I470" s="245"/>
      <c r="J470" s="40"/>
      <c r="K470" s="40"/>
      <c r="L470" s="44"/>
      <c r="M470" s="246"/>
      <c r="N470" s="247"/>
      <c r="O470" s="97"/>
      <c r="P470" s="97"/>
      <c r="Q470" s="97"/>
      <c r="R470" s="97"/>
      <c r="S470" s="97"/>
      <c r="T470" s="98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133</v>
      </c>
      <c r="AU470" s="17" t="s">
        <v>131</v>
      </c>
    </row>
    <row r="471" s="13" customFormat="1">
      <c r="A471" s="13"/>
      <c r="B471" s="248"/>
      <c r="C471" s="249"/>
      <c r="D471" s="243" t="s">
        <v>135</v>
      </c>
      <c r="E471" s="250" t="s">
        <v>1</v>
      </c>
      <c r="F471" s="251" t="s">
        <v>746</v>
      </c>
      <c r="G471" s="249"/>
      <c r="H471" s="252">
        <v>51.200000000000003</v>
      </c>
      <c r="I471" s="253"/>
      <c r="J471" s="249"/>
      <c r="K471" s="249"/>
      <c r="L471" s="254"/>
      <c r="M471" s="255"/>
      <c r="N471" s="256"/>
      <c r="O471" s="256"/>
      <c r="P471" s="256"/>
      <c r="Q471" s="256"/>
      <c r="R471" s="256"/>
      <c r="S471" s="256"/>
      <c r="T471" s="257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58" t="s">
        <v>135</v>
      </c>
      <c r="AU471" s="258" t="s">
        <v>131</v>
      </c>
      <c r="AV471" s="13" t="s">
        <v>131</v>
      </c>
      <c r="AW471" s="13" t="s">
        <v>30</v>
      </c>
      <c r="AX471" s="13" t="s">
        <v>82</v>
      </c>
      <c r="AY471" s="258" t="s">
        <v>124</v>
      </c>
    </row>
    <row r="472" s="2" customFormat="1" ht="24.15" customHeight="1">
      <c r="A472" s="38"/>
      <c r="B472" s="39"/>
      <c r="C472" s="229" t="s">
        <v>747</v>
      </c>
      <c r="D472" s="229" t="s">
        <v>126</v>
      </c>
      <c r="E472" s="230" t="s">
        <v>748</v>
      </c>
      <c r="F472" s="231" t="s">
        <v>749</v>
      </c>
      <c r="G472" s="232" t="s">
        <v>736</v>
      </c>
      <c r="H472" s="233">
        <v>1250</v>
      </c>
      <c r="I472" s="234"/>
      <c r="J472" s="233">
        <f>ROUND(I472*H472,3)</f>
        <v>0</v>
      </c>
      <c r="K472" s="235"/>
      <c r="L472" s="44"/>
      <c r="M472" s="236" t="s">
        <v>1</v>
      </c>
      <c r="N472" s="237" t="s">
        <v>40</v>
      </c>
      <c r="O472" s="97"/>
      <c r="P472" s="238">
        <f>O472*H472</f>
        <v>0</v>
      </c>
      <c r="Q472" s="238">
        <v>1.0000000000000001E-05</v>
      </c>
      <c r="R472" s="238">
        <f>Q472*H472</f>
        <v>0.012500000000000001</v>
      </c>
      <c r="S472" s="238">
        <v>2.0000000000000002E-05</v>
      </c>
      <c r="T472" s="239">
        <f>S472*H472</f>
        <v>0.025000000000000001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40" t="s">
        <v>130</v>
      </c>
      <c r="AT472" s="240" t="s">
        <v>126</v>
      </c>
      <c r="AU472" s="240" t="s">
        <v>131</v>
      </c>
      <c r="AY472" s="17" t="s">
        <v>124</v>
      </c>
      <c r="BE472" s="241">
        <f>IF(N472="základná",J472,0)</f>
        <v>0</v>
      </c>
      <c r="BF472" s="241">
        <f>IF(N472="znížená",J472,0)</f>
        <v>0</v>
      </c>
      <c r="BG472" s="241">
        <f>IF(N472="zákl. prenesená",J472,0)</f>
        <v>0</v>
      </c>
      <c r="BH472" s="241">
        <f>IF(N472="zníž. prenesená",J472,0)</f>
        <v>0</v>
      </c>
      <c r="BI472" s="241">
        <f>IF(N472="nulová",J472,0)</f>
        <v>0</v>
      </c>
      <c r="BJ472" s="17" t="s">
        <v>131</v>
      </c>
      <c r="BK472" s="242">
        <f>ROUND(I472*H472,3)</f>
        <v>0</v>
      </c>
      <c r="BL472" s="17" t="s">
        <v>130</v>
      </c>
      <c r="BM472" s="240" t="s">
        <v>750</v>
      </c>
    </row>
    <row r="473" s="2" customFormat="1">
      <c r="A473" s="38"/>
      <c r="B473" s="39"/>
      <c r="C473" s="40"/>
      <c r="D473" s="243" t="s">
        <v>133</v>
      </c>
      <c r="E473" s="40"/>
      <c r="F473" s="244" t="s">
        <v>751</v>
      </c>
      <c r="G473" s="40"/>
      <c r="H473" s="40"/>
      <c r="I473" s="245"/>
      <c r="J473" s="40"/>
      <c r="K473" s="40"/>
      <c r="L473" s="44"/>
      <c r="M473" s="246"/>
      <c r="N473" s="247"/>
      <c r="O473" s="97"/>
      <c r="P473" s="97"/>
      <c r="Q473" s="97"/>
      <c r="R473" s="97"/>
      <c r="S473" s="97"/>
      <c r="T473" s="98"/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T473" s="17" t="s">
        <v>133</v>
      </c>
      <c r="AU473" s="17" t="s">
        <v>131</v>
      </c>
    </row>
    <row r="474" s="13" customFormat="1">
      <c r="A474" s="13"/>
      <c r="B474" s="248"/>
      <c r="C474" s="249"/>
      <c r="D474" s="243" t="s">
        <v>135</v>
      </c>
      <c r="E474" s="250" t="s">
        <v>1</v>
      </c>
      <c r="F474" s="251" t="s">
        <v>752</v>
      </c>
      <c r="G474" s="249"/>
      <c r="H474" s="252">
        <v>1250</v>
      </c>
      <c r="I474" s="253"/>
      <c r="J474" s="249"/>
      <c r="K474" s="249"/>
      <c r="L474" s="254"/>
      <c r="M474" s="255"/>
      <c r="N474" s="256"/>
      <c r="O474" s="256"/>
      <c r="P474" s="256"/>
      <c r="Q474" s="256"/>
      <c r="R474" s="256"/>
      <c r="S474" s="256"/>
      <c r="T474" s="257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8" t="s">
        <v>135</v>
      </c>
      <c r="AU474" s="258" t="s">
        <v>131</v>
      </c>
      <c r="AV474" s="13" t="s">
        <v>131</v>
      </c>
      <c r="AW474" s="13" t="s">
        <v>30</v>
      </c>
      <c r="AX474" s="13" t="s">
        <v>82</v>
      </c>
      <c r="AY474" s="258" t="s">
        <v>124</v>
      </c>
    </row>
    <row r="475" s="2" customFormat="1" ht="24.15" customHeight="1">
      <c r="A475" s="38"/>
      <c r="B475" s="39"/>
      <c r="C475" s="229" t="s">
        <v>753</v>
      </c>
      <c r="D475" s="229" t="s">
        <v>126</v>
      </c>
      <c r="E475" s="230" t="s">
        <v>754</v>
      </c>
      <c r="F475" s="231" t="s">
        <v>755</v>
      </c>
      <c r="G475" s="232" t="s">
        <v>736</v>
      </c>
      <c r="H475" s="233">
        <v>7480</v>
      </c>
      <c r="I475" s="234"/>
      <c r="J475" s="233">
        <f>ROUND(I475*H475,3)</f>
        <v>0</v>
      </c>
      <c r="K475" s="235"/>
      <c r="L475" s="44"/>
      <c r="M475" s="236" t="s">
        <v>1</v>
      </c>
      <c r="N475" s="237" t="s">
        <v>40</v>
      </c>
      <c r="O475" s="97"/>
      <c r="P475" s="238">
        <f>O475*H475</f>
        <v>0</v>
      </c>
      <c r="Q475" s="238">
        <v>1.0000000000000001E-05</v>
      </c>
      <c r="R475" s="238">
        <f>Q475*H475</f>
        <v>0.074800000000000005</v>
      </c>
      <c r="S475" s="238">
        <v>0.00027</v>
      </c>
      <c r="T475" s="239">
        <f>S475*H475</f>
        <v>2.0196000000000001</v>
      </c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R475" s="240" t="s">
        <v>130</v>
      </c>
      <c r="AT475" s="240" t="s">
        <v>126</v>
      </c>
      <c r="AU475" s="240" t="s">
        <v>131</v>
      </c>
      <c r="AY475" s="17" t="s">
        <v>124</v>
      </c>
      <c r="BE475" s="241">
        <f>IF(N475="základná",J475,0)</f>
        <v>0</v>
      </c>
      <c r="BF475" s="241">
        <f>IF(N475="znížená",J475,0)</f>
        <v>0</v>
      </c>
      <c r="BG475" s="241">
        <f>IF(N475="zákl. prenesená",J475,0)</f>
        <v>0</v>
      </c>
      <c r="BH475" s="241">
        <f>IF(N475="zníž. prenesená",J475,0)</f>
        <v>0</v>
      </c>
      <c r="BI475" s="241">
        <f>IF(N475="nulová",J475,0)</f>
        <v>0</v>
      </c>
      <c r="BJ475" s="17" t="s">
        <v>131</v>
      </c>
      <c r="BK475" s="242">
        <f>ROUND(I475*H475,3)</f>
        <v>0</v>
      </c>
      <c r="BL475" s="17" t="s">
        <v>130</v>
      </c>
      <c r="BM475" s="240" t="s">
        <v>756</v>
      </c>
    </row>
    <row r="476" s="2" customFormat="1">
      <c r="A476" s="38"/>
      <c r="B476" s="39"/>
      <c r="C476" s="40"/>
      <c r="D476" s="243" t="s">
        <v>133</v>
      </c>
      <c r="E476" s="40"/>
      <c r="F476" s="244" t="s">
        <v>757</v>
      </c>
      <c r="G476" s="40"/>
      <c r="H476" s="40"/>
      <c r="I476" s="245"/>
      <c r="J476" s="40"/>
      <c r="K476" s="40"/>
      <c r="L476" s="44"/>
      <c r="M476" s="246"/>
      <c r="N476" s="247"/>
      <c r="O476" s="97"/>
      <c r="P476" s="97"/>
      <c r="Q476" s="97"/>
      <c r="R476" s="97"/>
      <c r="S476" s="97"/>
      <c r="T476" s="98"/>
      <c r="U476" s="38"/>
      <c r="V476" s="38"/>
      <c r="W476" s="38"/>
      <c r="X476" s="38"/>
      <c r="Y476" s="38"/>
      <c r="Z476" s="38"/>
      <c r="AA476" s="38"/>
      <c r="AB476" s="38"/>
      <c r="AC476" s="38"/>
      <c r="AD476" s="38"/>
      <c r="AE476" s="38"/>
      <c r="AT476" s="17" t="s">
        <v>133</v>
      </c>
      <c r="AU476" s="17" t="s">
        <v>131</v>
      </c>
    </row>
    <row r="477" s="13" customFormat="1">
      <c r="A477" s="13"/>
      <c r="B477" s="248"/>
      <c r="C477" s="249"/>
      <c r="D477" s="243" t="s">
        <v>135</v>
      </c>
      <c r="E477" s="250" t="s">
        <v>1</v>
      </c>
      <c r="F477" s="251" t="s">
        <v>758</v>
      </c>
      <c r="G477" s="249"/>
      <c r="H477" s="252">
        <v>7480</v>
      </c>
      <c r="I477" s="253"/>
      <c r="J477" s="249"/>
      <c r="K477" s="249"/>
      <c r="L477" s="254"/>
      <c r="M477" s="255"/>
      <c r="N477" s="256"/>
      <c r="O477" s="256"/>
      <c r="P477" s="256"/>
      <c r="Q477" s="256"/>
      <c r="R477" s="256"/>
      <c r="S477" s="256"/>
      <c r="T477" s="257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8" t="s">
        <v>135</v>
      </c>
      <c r="AU477" s="258" t="s">
        <v>131</v>
      </c>
      <c r="AV477" s="13" t="s">
        <v>131</v>
      </c>
      <c r="AW477" s="13" t="s">
        <v>30</v>
      </c>
      <c r="AX477" s="13" t="s">
        <v>82</v>
      </c>
      <c r="AY477" s="258" t="s">
        <v>124</v>
      </c>
    </row>
    <row r="478" s="2" customFormat="1" ht="37.8" customHeight="1">
      <c r="A478" s="38"/>
      <c r="B478" s="39"/>
      <c r="C478" s="229" t="s">
        <v>759</v>
      </c>
      <c r="D478" s="229" t="s">
        <v>126</v>
      </c>
      <c r="E478" s="230" t="s">
        <v>760</v>
      </c>
      <c r="F478" s="231" t="s">
        <v>761</v>
      </c>
      <c r="G478" s="232" t="s">
        <v>212</v>
      </c>
      <c r="H478" s="233">
        <v>1010.505</v>
      </c>
      <c r="I478" s="234"/>
      <c r="J478" s="233">
        <f>ROUND(I478*H478,3)</f>
        <v>0</v>
      </c>
      <c r="K478" s="235"/>
      <c r="L478" s="44"/>
      <c r="M478" s="236" t="s">
        <v>1</v>
      </c>
      <c r="N478" s="237" t="s">
        <v>40</v>
      </c>
      <c r="O478" s="97"/>
      <c r="P478" s="238">
        <f>O478*H478</f>
        <v>0</v>
      </c>
      <c r="Q478" s="238">
        <v>0</v>
      </c>
      <c r="R478" s="238">
        <f>Q478*H478</f>
        <v>0</v>
      </c>
      <c r="S478" s="238">
        <v>0</v>
      </c>
      <c r="T478" s="239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40" t="s">
        <v>130</v>
      </c>
      <c r="AT478" s="240" t="s">
        <v>126</v>
      </c>
      <c r="AU478" s="240" t="s">
        <v>131</v>
      </c>
      <c r="AY478" s="17" t="s">
        <v>124</v>
      </c>
      <c r="BE478" s="241">
        <f>IF(N478="základná",J478,0)</f>
        <v>0</v>
      </c>
      <c r="BF478" s="241">
        <f>IF(N478="znížená",J478,0)</f>
        <v>0</v>
      </c>
      <c r="BG478" s="241">
        <f>IF(N478="zákl. prenesená",J478,0)</f>
        <v>0</v>
      </c>
      <c r="BH478" s="241">
        <f>IF(N478="zníž. prenesená",J478,0)</f>
        <v>0</v>
      </c>
      <c r="BI478" s="241">
        <f>IF(N478="nulová",J478,0)</f>
        <v>0</v>
      </c>
      <c r="BJ478" s="17" t="s">
        <v>131</v>
      </c>
      <c r="BK478" s="242">
        <f>ROUND(I478*H478,3)</f>
        <v>0</v>
      </c>
      <c r="BL478" s="17" t="s">
        <v>130</v>
      </c>
      <c r="BM478" s="240" t="s">
        <v>762</v>
      </c>
    </row>
    <row r="479" s="2" customFormat="1">
      <c r="A479" s="38"/>
      <c r="B479" s="39"/>
      <c r="C479" s="40"/>
      <c r="D479" s="243" t="s">
        <v>133</v>
      </c>
      <c r="E479" s="40"/>
      <c r="F479" s="244" t="s">
        <v>763</v>
      </c>
      <c r="G479" s="40"/>
      <c r="H479" s="40"/>
      <c r="I479" s="245"/>
      <c r="J479" s="40"/>
      <c r="K479" s="40"/>
      <c r="L479" s="44"/>
      <c r="M479" s="246"/>
      <c r="N479" s="247"/>
      <c r="O479" s="97"/>
      <c r="P479" s="97"/>
      <c r="Q479" s="97"/>
      <c r="R479" s="97"/>
      <c r="S479" s="97"/>
      <c r="T479" s="98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133</v>
      </c>
      <c r="AU479" s="17" t="s">
        <v>131</v>
      </c>
    </row>
    <row r="480" s="2" customFormat="1" ht="37.8" customHeight="1">
      <c r="A480" s="38"/>
      <c r="B480" s="39"/>
      <c r="C480" s="229" t="s">
        <v>764</v>
      </c>
      <c r="D480" s="229" t="s">
        <v>126</v>
      </c>
      <c r="E480" s="230" t="s">
        <v>765</v>
      </c>
      <c r="F480" s="231" t="s">
        <v>766</v>
      </c>
      <c r="G480" s="232" t="s">
        <v>212</v>
      </c>
      <c r="H480" s="233">
        <v>29304.645</v>
      </c>
      <c r="I480" s="234"/>
      <c r="J480" s="233">
        <f>ROUND(I480*H480,3)</f>
        <v>0</v>
      </c>
      <c r="K480" s="235"/>
      <c r="L480" s="44"/>
      <c r="M480" s="236" t="s">
        <v>1</v>
      </c>
      <c r="N480" s="237" t="s">
        <v>40</v>
      </c>
      <c r="O480" s="97"/>
      <c r="P480" s="238">
        <f>O480*H480</f>
        <v>0</v>
      </c>
      <c r="Q480" s="238">
        <v>0</v>
      </c>
      <c r="R480" s="238">
        <f>Q480*H480</f>
        <v>0</v>
      </c>
      <c r="S480" s="238">
        <v>0</v>
      </c>
      <c r="T480" s="239">
        <f>S480*H480</f>
        <v>0</v>
      </c>
      <c r="U480" s="38"/>
      <c r="V480" s="38"/>
      <c r="W480" s="38"/>
      <c r="X480" s="38"/>
      <c r="Y480" s="38"/>
      <c r="Z480" s="38"/>
      <c r="AA480" s="38"/>
      <c r="AB480" s="38"/>
      <c r="AC480" s="38"/>
      <c r="AD480" s="38"/>
      <c r="AE480" s="38"/>
      <c r="AR480" s="240" t="s">
        <v>130</v>
      </c>
      <c r="AT480" s="240" t="s">
        <v>126</v>
      </c>
      <c r="AU480" s="240" t="s">
        <v>131</v>
      </c>
      <c r="AY480" s="17" t="s">
        <v>124</v>
      </c>
      <c r="BE480" s="241">
        <f>IF(N480="základná",J480,0)</f>
        <v>0</v>
      </c>
      <c r="BF480" s="241">
        <f>IF(N480="znížená",J480,0)</f>
        <v>0</v>
      </c>
      <c r="BG480" s="241">
        <f>IF(N480="zákl. prenesená",J480,0)</f>
        <v>0</v>
      </c>
      <c r="BH480" s="241">
        <f>IF(N480="zníž. prenesená",J480,0)</f>
        <v>0</v>
      </c>
      <c r="BI480" s="241">
        <f>IF(N480="nulová",J480,0)</f>
        <v>0</v>
      </c>
      <c r="BJ480" s="17" t="s">
        <v>131</v>
      </c>
      <c r="BK480" s="242">
        <f>ROUND(I480*H480,3)</f>
        <v>0</v>
      </c>
      <c r="BL480" s="17" t="s">
        <v>130</v>
      </c>
      <c r="BM480" s="240" t="s">
        <v>767</v>
      </c>
    </row>
    <row r="481" s="2" customFormat="1">
      <c r="A481" s="38"/>
      <c r="B481" s="39"/>
      <c r="C481" s="40"/>
      <c r="D481" s="243" t="s">
        <v>133</v>
      </c>
      <c r="E481" s="40"/>
      <c r="F481" s="244" t="s">
        <v>768</v>
      </c>
      <c r="G481" s="40"/>
      <c r="H481" s="40"/>
      <c r="I481" s="245"/>
      <c r="J481" s="40"/>
      <c r="K481" s="40"/>
      <c r="L481" s="44"/>
      <c r="M481" s="246"/>
      <c r="N481" s="247"/>
      <c r="O481" s="97"/>
      <c r="P481" s="97"/>
      <c r="Q481" s="97"/>
      <c r="R481" s="97"/>
      <c r="S481" s="97"/>
      <c r="T481" s="98"/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T481" s="17" t="s">
        <v>133</v>
      </c>
      <c r="AU481" s="17" t="s">
        <v>131</v>
      </c>
    </row>
    <row r="482" s="13" customFormat="1">
      <c r="A482" s="13"/>
      <c r="B482" s="248"/>
      <c r="C482" s="249"/>
      <c r="D482" s="243" t="s">
        <v>135</v>
      </c>
      <c r="E482" s="249"/>
      <c r="F482" s="251" t="s">
        <v>769</v>
      </c>
      <c r="G482" s="249"/>
      <c r="H482" s="252">
        <v>29304.645</v>
      </c>
      <c r="I482" s="253"/>
      <c r="J482" s="249"/>
      <c r="K482" s="249"/>
      <c r="L482" s="254"/>
      <c r="M482" s="255"/>
      <c r="N482" s="256"/>
      <c r="O482" s="256"/>
      <c r="P482" s="256"/>
      <c r="Q482" s="256"/>
      <c r="R482" s="256"/>
      <c r="S482" s="256"/>
      <c r="T482" s="257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58" t="s">
        <v>135</v>
      </c>
      <c r="AU482" s="258" t="s">
        <v>131</v>
      </c>
      <c r="AV482" s="13" t="s">
        <v>131</v>
      </c>
      <c r="AW482" s="13" t="s">
        <v>4</v>
      </c>
      <c r="AX482" s="13" t="s">
        <v>82</v>
      </c>
      <c r="AY482" s="258" t="s">
        <v>124</v>
      </c>
    </row>
    <row r="483" s="2" customFormat="1" ht="24.15" customHeight="1">
      <c r="A483" s="38"/>
      <c r="B483" s="39"/>
      <c r="C483" s="229" t="s">
        <v>770</v>
      </c>
      <c r="D483" s="229" t="s">
        <v>126</v>
      </c>
      <c r="E483" s="230" t="s">
        <v>771</v>
      </c>
      <c r="F483" s="231" t="s">
        <v>772</v>
      </c>
      <c r="G483" s="232" t="s">
        <v>212</v>
      </c>
      <c r="H483" s="233">
        <v>1010.505</v>
      </c>
      <c r="I483" s="234"/>
      <c r="J483" s="233">
        <f>ROUND(I483*H483,3)</f>
        <v>0</v>
      </c>
      <c r="K483" s="235"/>
      <c r="L483" s="44"/>
      <c r="M483" s="236" t="s">
        <v>1</v>
      </c>
      <c r="N483" s="237" t="s">
        <v>40</v>
      </c>
      <c r="O483" s="97"/>
      <c r="P483" s="238">
        <f>O483*H483</f>
        <v>0</v>
      </c>
      <c r="Q483" s="238">
        <v>0</v>
      </c>
      <c r="R483" s="238">
        <f>Q483*H483</f>
        <v>0</v>
      </c>
      <c r="S483" s="238">
        <v>0</v>
      </c>
      <c r="T483" s="239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40" t="s">
        <v>130</v>
      </c>
      <c r="AT483" s="240" t="s">
        <v>126</v>
      </c>
      <c r="AU483" s="240" t="s">
        <v>131</v>
      </c>
      <c r="AY483" s="17" t="s">
        <v>124</v>
      </c>
      <c r="BE483" s="241">
        <f>IF(N483="základná",J483,0)</f>
        <v>0</v>
      </c>
      <c r="BF483" s="241">
        <f>IF(N483="znížená",J483,0)</f>
        <v>0</v>
      </c>
      <c r="BG483" s="241">
        <f>IF(N483="zákl. prenesená",J483,0)</f>
        <v>0</v>
      </c>
      <c r="BH483" s="241">
        <f>IF(N483="zníž. prenesená",J483,0)</f>
        <v>0</v>
      </c>
      <c r="BI483" s="241">
        <f>IF(N483="nulová",J483,0)</f>
        <v>0</v>
      </c>
      <c r="BJ483" s="17" t="s">
        <v>131</v>
      </c>
      <c r="BK483" s="242">
        <f>ROUND(I483*H483,3)</f>
        <v>0</v>
      </c>
      <c r="BL483" s="17" t="s">
        <v>130</v>
      </c>
      <c r="BM483" s="240" t="s">
        <v>773</v>
      </c>
    </row>
    <row r="484" s="2" customFormat="1">
      <c r="A484" s="38"/>
      <c r="B484" s="39"/>
      <c r="C484" s="40"/>
      <c r="D484" s="243" t="s">
        <v>133</v>
      </c>
      <c r="E484" s="40"/>
      <c r="F484" s="244" t="s">
        <v>774</v>
      </c>
      <c r="G484" s="40"/>
      <c r="H484" s="40"/>
      <c r="I484" s="245"/>
      <c r="J484" s="40"/>
      <c r="K484" s="40"/>
      <c r="L484" s="44"/>
      <c r="M484" s="246"/>
      <c r="N484" s="247"/>
      <c r="O484" s="97"/>
      <c r="P484" s="97"/>
      <c r="Q484" s="97"/>
      <c r="R484" s="97"/>
      <c r="S484" s="97"/>
      <c r="T484" s="98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133</v>
      </c>
      <c r="AU484" s="17" t="s">
        <v>131</v>
      </c>
    </row>
    <row r="485" s="2" customFormat="1" ht="24.15" customHeight="1">
      <c r="A485" s="38"/>
      <c r="B485" s="39"/>
      <c r="C485" s="229" t="s">
        <v>775</v>
      </c>
      <c r="D485" s="229" t="s">
        <v>126</v>
      </c>
      <c r="E485" s="230" t="s">
        <v>776</v>
      </c>
      <c r="F485" s="231" t="s">
        <v>777</v>
      </c>
      <c r="G485" s="232" t="s">
        <v>212</v>
      </c>
      <c r="H485" s="233">
        <v>1010.505</v>
      </c>
      <c r="I485" s="234"/>
      <c r="J485" s="233">
        <f>ROUND(I485*H485,3)</f>
        <v>0</v>
      </c>
      <c r="K485" s="235"/>
      <c r="L485" s="44"/>
      <c r="M485" s="236" t="s">
        <v>1</v>
      </c>
      <c r="N485" s="237" t="s">
        <v>40</v>
      </c>
      <c r="O485" s="97"/>
      <c r="P485" s="238">
        <f>O485*H485</f>
        <v>0</v>
      </c>
      <c r="Q485" s="238">
        <v>0</v>
      </c>
      <c r="R485" s="238">
        <f>Q485*H485</f>
        <v>0</v>
      </c>
      <c r="S485" s="238">
        <v>0</v>
      </c>
      <c r="T485" s="239">
        <f>S485*H485</f>
        <v>0</v>
      </c>
      <c r="U485" s="38"/>
      <c r="V485" s="38"/>
      <c r="W485" s="38"/>
      <c r="X485" s="38"/>
      <c r="Y485" s="38"/>
      <c r="Z485" s="38"/>
      <c r="AA485" s="38"/>
      <c r="AB485" s="38"/>
      <c r="AC485" s="38"/>
      <c r="AD485" s="38"/>
      <c r="AE485" s="38"/>
      <c r="AR485" s="240" t="s">
        <v>130</v>
      </c>
      <c r="AT485" s="240" t="s">
        <v>126</v>
      </c>
      <c r="AU485" s="240" t="s">
        <v>131</v>
      </c>
      <c r="AY485" s="17" t="s">
        <v>124</v>
      </c>
      <c r="BE485" s="241">
        <f>IF(N485="základná",J485,0)</f>
        <v>0</v>
      </c>
      <c r="BF485" s="241">
        <f>IF(N485="znížená",J485,0)</f>
        <v>0</v>
      </c>
      <c r="BG485" s="241">
        <f>IF(N485="zákl. prenesená",J485,0)</f>
        <v>0</v>
      </c>
      <c r="BH485" s="241">
        <f>IF(N485="zníž. prenesená",J485,0)</f>
        <v>0</v>
      </c>
      <c r="BI485" s="241">
        <f>IF(N485="nulová",J485,0)</f>
        <v>0</v>
      </c>
      <c r="BJ485" s="17" t="s">
        <v>131</v>
      </c>
      <c r="BK485" s="242">
        <f>ROUND(I485*H485,3)</f>
        <v>0</v>
      </c>
      <c r="BL485" s="17" t="s">
        <v>130</v>
      </c>
      <c r="BM485" s="240" t="s">
        <v>778</v>
      </c>
    </row>
    <row r="486" s="2" customFormat="1">
      <c r="A486" s="38"/>
      <c r="B486" s="39"/>
      <c r="C486" s="40"/>
      <c r="D486" s="243" t="s">
        <v>133</v>
      </c>
      <c r="E486" s="40"/>
      <c r="F486" s="244" t="s">
        <v>779</v>
      </c>
      <c r="G486" s="40"/>
      <c r="H486" s="40"/>
      <c r="I486" s="245"/>
      <c r="J486" s="40"/>
      <c r="K486" s="40"/>
      <c r="L486" s="44"/>
      <c r="M486" s="246"/>
      <c r="N486" s="247"/>
      <c r="O486" s="97"/>
      <c r="P486" s="97"/>
      <c r="Q486" s="97"/>
      <c r="R486" s="97"/>
      <c r="S486" s="97"/>
      <c r="T486" s="98"/>
      <c r="U486" s="38"/>
      <c r="V486" s="38"/>
      <c r="W486" s="38"/>
      <c r="X486" s="38"/>
      <c r="Y486" s="38"/>
      <c r="Z486" s="38"/>
      <c r="AA486" s="38"/>
      <c r="AB486" s="38"/>
      <c r="AC486" s="38"/>
      <c r="AD486" s="38"/>
      <c r="AE486" s="38"/>
      <c r="AT486" s="17" t="s">
        <v>133</v>
      </c>
      <c r="AU486" s="17" t="s">
        <v>131</v>
      </c>
    </row>
    <row r="487" s="12" customFormat="1" ht="22.8" customHeight="1">
      <c r="A487" s="12"/>
      <c r="B487" s="213"/>
      <c r="C487" s="214"/>
      <c r="D487" s="215" t="s">
        <v>73</v>
      </c>
      <c r="E487" s="227" t="s">
        <v>693</v>
      </c>
      <c r="F487" s="227" t="s">
        <v>780</v>
      </c>
      <c r="G487" s="214"/>
      <c r="H487" s="214"/>
      <c r="I487" s="217"/>
      <c r="J487" s="228">
        <f>BK487</f>
        <v>0</v>
      </c>
      <c r="K487" s="214"/>
      <c r="L487" s="219"/>
      <c r="M487" s="220"/>
      <c r="N487" s="221"/>
      <c r="O487" s="221"/>
      <c r="P487" s="222">
        <f>SUM(P488:P489)</f>
        <v>0</v>
      </c>
      <c r="Q487" s="221"/>
      <c r="R487" s="222">
        <f>SUM(R488:R489)</f>
        <v>0</v>
      </c>
      <c r="S487" s="221"/>
      <c r="T487" s="223">
        <f>SUM(T488:T489)</f>
        <v>0</v>
      </c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R487" s="224" t="s">
        <v>82</v>
      </c>
      <c r="AT487" s="225" t="s">
        <v>73</v>
      </c>
      <c r="AU487" s="225" t="s">
        <v>82</v>
      </c>
      <c r="AY487" s="224" t="s">
        <v>124</v>
      </c>
      <c r="BK487" s="226">
        <f>SUM(BK488:BK489)</f>
        <v>0</v>
      </c>
    </row>
    <row r="488" s="2" customFormat="1" ht="24.15" customHeight="1">
      <c r="A488" s="38"/>
      <c r="B488" s="39"/>
      <c r="C488" s="229" t="s">
        <v>781</v>
      </c>
      <c r="D488" s="229" t="s">
        <v>126</v>
      </c>
      <c r="E488" s="230" t="s">
        <v>782</v>
      </c>
      <c r="F488" s="231" t="s">
        <v>783</v>
      </c>
      <c r="G488" s="232" t="s">
        <v>212</v>
      </c>
      <c r="H488" s="233">
        <v>1828.1410000000001</v>
      </c>
      <c r="I488" s="234"/>
      <c r="J488" s="233">
        <f>ROUND(I488*H488,3)</f>
        <v>0</v>
      </c>
      <c r="K488" s="235"/>
      <c r="L488" s="44"/>
      <c r="M488" s="236" t="s">
        <v>1</v>
      </c>
      <c r="N488" s="237" t="s">
        <v>40</v>
      </c>
      <c r="O488" s="97"/>
      <c r="P488" s="238">
        <f>O488*H488</f>
        <v>0</v>
      </c>
      <c r="Q488" s="238">
        <v>0</v>
      </c>
      <c r="R488" s="238">
        <f>Q488*H488</f>
        <v>0</v>
      </c>
      <c r="S488" s="238">
        <v>0</v>
      </c>
      <c r="T488" s="239">
        <f>S488*H488</f>
        <v>0</v>
      </c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R488" s="240" t="s">
        <v>130</v>
      </c>
      <c r="AT488" s="240" t="s">
        <v>126</v>
      </c>
      <c r="AU488" s="240" t="s">
        <v>131</v>
      </c>
      <c r="AY488" s="17" t="s">
        <v>124</v>
      </c>
      <c r="BE488" s="241">
        <f>IF(N488="základná",J488,0)</f>
        <v>0</v>
      </c>
      <c r="BF488" s="241">
        <f>IF(N488="znížená",J488,0)</f>
        <v>0</v>
      </c>
      <c r="BG488" s="241">
        <f>IF(N488="zákl. prenesená",J488,0)</f>
        <v>0</v>
      </c>
      <c r="BH488" s="241">
        <f>IF(N488="zníž. prenesená",J488,0)</f>
        <v>0</v>
      </c>
      <c r="BI488" s="241">
        <f>IF(N488="nulová",J488,0)</f>
        <v>0</v>
      </c>
      <c r="BJ488" s="17" t="s">
        <v>131</v>
      </c>
      <c r="BK488" s="242">
        <f>ROUND(I488*H488,3)</f>
        <v>0</v>
      </c>
      <c r="BL488" s="17" t="s">
        <v>130</v>
      </c>
      <c r="BM488" s="240" t="s">
        <v>784</v>
      </c>
    </row>
    <row r="489" s="2" customFormat="1">
      <c r="A489" s="38"/>
      <c r="B489" s="39"/>
      <c r="C489" s="40"/>
      <c r="D489" s="243" t="s">
        <v>133</v>
      </c>
      <c r="E489" s="40"/>
      <c r="F489" s="244" t="s">
        <v>785</v>
      </c>
      <c r="G489" s="40"/>
      <c r="H489" s="40"/>
      <c r="I489" s="245"/>
      <c r="J489" s="40"/>
      <c r="K489" s="40"/>
      <c r="L489" s="44"/>
      <c r="M489" s="246"/>
      <c r="N489" s="247"/>
      <c r="O489" s="97"/>
      <c r="P489" s="97"/>
      <c r="Q489" s="97"/>
      <c r="R489" s="97"/>
      <c r="S489" s="97"/>
      <c r="T489" s="98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133</v>
      </c>
      <c r="AU489" s="17" t="s">
        <v>131</v>
      </c>
    </row>
    <row r="490" s="12" customFormat="1" ht="25.92" customHeight="1">
      <c r="A490" s="12"/>
      <c r="B490" s="213"/>
      <c r="C490" s="214"/>
      <c r="D490" s="215" t="s">
        <v>73</v>
      </c>
      <c r="E490" s="216" t="s">
        <v>786</v>
      </c>
      <c r="F490" s="216" t="s">
        <v>787</v>
      </c>
      <c r="G490" s="214"/>
      <c r="H490" s="214"/>
      <c r="I490" s="217"/>
      <c r="J490" s="218">
        <f>BK490</f>
        <v>0</v>
      </c>
      <c r="K490" s="214"/>
      <c r="L490" s="219"/>
      <c r="M490" s="220"/>
      <c r="N490" s="221"/>
      <c r="O490" s="221"/>
      <c r="P490" s="222">
        <f>P491</f>
        <v>0</v>
      </c>
      <c r="Q490" s="221"/>
      <c r="R490" s="222">
        <f>R491</f>
        <v>2.0494320400000001</v>
      </c>
      <c r="S490" s="221"/>
      <c r="T490" s="223">
        <f>T491</f>
        <v>0</v>
      </c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R490" s="224" t="s">
        <v>131</v>
      </c>
      <c r="AT490" s="225" t="s">
        <v>73</v>
      </c>
      <c r="AU490" s="225" t="s">
        <v>74</v>
      </c>
      <c r="AY490" s="224" t="s">
        <v>124</v>
      </c>
      <c r="BK490" s="226">
        <f>BK491</f>
        <v>0</v>
      </c>
    </row>
    <row r="491" s="12" customFormat="1" ht="22.8" customHeight="1">
      <c r="A491" s="12"/>
      <c r="B491" s="213"/>
      <c r="C491" s="214"/>
      <c r="D491" s="215" t="s">
        <v>73</v>
      </c>
      <c r="E491" s="227" t="s">
        <v>788</v>
      </c>
      <c r="F491" s="227" t="s">
        <v>789</v>
      </c>
      <c r="G491" s="214"/>
      <c r="H491" s="214"/>
      <c r="I491" s="217"/>
      <c r="J491" s="228">
        <f>BK491</f>
        <v>0</v>
      </c>
      <c r="K491" s="214"/>
      <c r="L491" s="219"/>
      <c r="M491" s="220"/>
      <c r="N491" s="221"/>
      <c r="O491" s="221"/>
      <c r="P491" s="222">
        <f>SUM(P492:P539)</f>
        <v>0</v>
      </c>
      <c r="Q491" s="221"/>
      <c r="R491" s="222">
        <f>SUM(R492:R539)</f>
        <v>2.0494320400000001</v>
      </c>
      <c r="S491" s="221"/>
      <c r="T491" s="223">
        <f>SUM(T492:T539)</f>
        <v>0</v>
      </c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R491" s="224" t="s">
        <v>131</v>
      </c>
      <c r="AT491" s="225" t="s">
        <v>73</v>
      </c>
      <c r="AU491" s="225" t="s">
        <v>82</v>
      </c>
      <c r="AY491" s="224" t="s">
        <v>124</v>
      </c>
      <c r="BK491" s="226">
        <f>SUM(BK492:BK539)</f>
        <v>0</v>
      </c>
    </row>
    <row r="492" s="2" customFormat="1" ht="24.15" customHeight="1">
      <c r="A492" s="38"/>
      <c r="B492" s="39"/>
      <c r="C492" s="229" t="s">
        <v>790</v>
      </c>
      <c r="D492" s="229" t="s">
        <v>126</v>
      </c>
      <c r="E492" s="230" t="s">
        <v>791</v>
      </c>
      <c r="F492" s="231" t="s">
        <v>792</v>
      </c>
      <c r="G492" s="232" t="s">
        <v>129</v>
      </c>
      <c r="H492" s="233">
        <v>107.7</v>
      </c>
      <c r="I492" s="234"/>
      <c r="J492" s="233">
        <f>ROUND(I492*H492,3)</f>
        <v>0</v>
      </c>
      <c r="K492" s="235"/>
      <c r="L492" s="44"/>
      <c r="M492" s="236" t="s">
        <v>1</v>
      </c>
      <c r="N492" s="237" t="s">
        <v>40</v>
      </c>
      <c r="O492" s="97"/>
      <c r="P492" s="238">
        <f>O492*H492</f>
        <v>0</v>
      </c>
      <c r="Q492" s="238">
        <v>0</v>
      </c>
      <c r="R492" s="238">
        <f>Q492*H492</f>
        <v>0</v>
      </c>
      <c r="S492" s="238">
        <v>0</v>
      </c>
      <c r="T492" s="239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40" t="s">
        <v>222</v>
      </c>
      <c r="AT492" s="240" t="s">
        <v>126</v>
      </c>
      <c r="AU492" s="240" t="s">
        <v>131</v>
      </c>
      <c r="AY492" s="17" t="s">
        <v>124</v>
      </c>
      <c r="BE492" s="241">
        <f>IF(N492="základná",J492,0)</f>
        <v>0</v>
      </c>
      <c r="BF492" s="241">
        <f>IF(N492="znížená",J492,0)</f>
        <v>0</v>
      </c>
      <c r="BG492" s="241">
        <f>IF(N492="zákl. prenesená",J492,0)</f>
        <v>0</v>
      </c>
      <c r="BH492" s="241">
        <f>IF(N492="zníž. prenesená",J492,0)</f>
        <v>0</v>
      </c>
      <c r="BI492" s="241">
        <f>IF(N492="nulová",J492,0)</f>
        <v>0</v>
      </c>
      <c r="BJ492" s="17" t="s">
        <v>131</v>
      </c>
      <c r="BK492" s="242">
        <f>ROUND(I492*H492,3)</f>
        <v>0</v>
      </c>
      <c r="BL492" s="17" t="s">
        <v>222</v>
      </c>
      <c r="BM492" s="240" t="s">
        <v>793</v>
      </c>
    </row>
    <row r="493" s="2" customFormat="1">
      <c r="A493" s="38"/>
      <c r="B493" s="39"/>
      <c r="C493" s="40"/>
      <c r="D493" s="243" t="s">
        <v>133</v>
      </c>
      <c r="E493" s="40"/>
      <c r="F493" s="244" t="s">
        <v>794</v>
      </c>
      <c r="G493" s="40"/>
      <c r="H493" s="40"/>
      <c r="I493" s="245"/>
      <c r="J493" s="40"/>
      <c r="K493" s="40"/>
      <c r="L493" s="44"/>
      <c r="M493" s="246"/>
      <c r="N493" s="247"/>
      <c r="O493" s="97"/>
      <c r="P493" s="97"/>
      <c r="Q493" s="97"/>
      <c r="R493" s="97"/>
      <c r="S493" s="97"/>
      <c r="T493" s="98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133</v>
      </c>
      <c r="AU493" s="17" t="s">
        <v>131</v>
      </c>
    </row>
    <row r="494" s="13" customFormat="1">
      <c r="A494" s="13"/>
      <c r="B494" s="248"/>
      <c r="C494" s="249"/>
      <c r="D494" s="243" t="s">
        <v>135</v>
      </c>
      <c r="E494" s="250" t="s">
        <v>1</v>
      </c>
      <c r="F494" s="251" t="s">
        <v>795</v>
      </c>
      <c r="G494" s="249"/>
      <c r="H494" s="252">
        <v>107.7</v>
      </c>
      <c r="I494" s="253"/>
      <c r="J494" s="249"/>
      <c r="K494" s="249"/>
      <c r="L494" s="254"/>
      <c r="M494" s="255"/>
      <c r="N494" s="256"/>
      <c r="O494" s="256"/>
      <c r="P494" s="256"/>
      <c r="Q494" s="256"/>
      <c r="R494" s="256"/>
      <c r="S494" s="256"/>
      <c r="T494" s="257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8" t="s">
        <v>135</v>
      </c>
      <c r="AU494" s="258" t="s">
        <v>131</v>
      </c>
      <c r="AV494" s="13" t="s">
        <v>131</v>
      </c>
      <c r="AW494" s="13" t="s">
        <v>30</v>
      </c>
      <c r="AX494" s="13" t="s">
        <v>82</v>
      </c>
      <c r="AY494" s="258" t="s">
        <v>124</v>
      </c>
    </row>
    <row r="495" s="2" customFormat="1" ht="16.5" customHeight="1">
      <c r="A495" s="38"/>
      <c r="B495" s="39"/>
      <c r="C495" s="270" t="s">
        <v>796</v>
      </c>
      <c r="D495" s="270" t="s">
        <v>228</v>
      </c>
      <c r="E495" s="271" t="s">
        <v>797</v>
      </c>
      <c r="F495" s="272" t="s">
        <v>798</v>
      </c>
      <c r="G495" s="273" t="s">
        <v>212</v>
      </c>
      <c r="H495" s="274">
        <v>0.032000000000000001</v>
      </c>
      <c r="I495" s="275"/>
      <c r="J495" s="274">
        <f>ROUND(I495*H495,3)</f>
        <v>0</v>
      </c>
      <c r="K495" s="276"/>
      <c r="L495" s="277"/>
      <c r="M495" s="278" t="s">
        <v>1</v>
      </c>
      <c r="N495" s="279" t="s">
        <v>40</v>
      </c>
      <c r="O495" s="97"/>
      <c r="P495" s="238">
        <f>O495*H495</f>
        <v>0</v>
      </c>
      <c r="Q495" s="238">
        <v>1</v>
      </c>
      <c r="R495" s="238">
        <f>Q495*H495</f>
        <v>0.032000000000000001</v>
      </c>
      <c r="S495" s="238">
        <v>0</v>
      </c>
      <c r="T495" s="239">
        <f>S495*H495</f>
        <v>0</v>
      </c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R495" s="240" t="s">
        <v>315</v>
      </c>
      <c r="AT495" s="240" t="s">
        <v>228</v>
      </c>
      <c r="AU495" s="240" t="s">
        <v>131</v>
      </c>
      <c r="AY495" s="17" t="s">
        <v>124</v>
      </c>
      <c r="BE495" s="241">
        <f>IF(N495="základná",J495,0)</f>
        <v>0</v>
      </c>
      <c r="BF495" s="241">
        <f>IF(N495="znížená",J495,0)</f>
        <v>0</v>
      </c>
      <c r="BG495" s="241">
        <f>IF(N495="zákl. prenesená",J495,0)</f>
        <v>0</v>
      </c>
      <c r="BH495" s="241">
        <f>IF(N495="zníž. prenesená",J495,0)</f>
        <v>0</v>
      </c>
      <c r="BI495" s="241">
        <f>IF(N495="nulová",J495,0)</f>
        <v>0</v>
      </c>
      <c r="BJ495" s="17" t="s">
        <v>131</v>
      </c>
      <c r="BK495" s="242">
        <f>ROUND(I495*H495,3)</f>
        <v>0</v>
      </c>
      <c r="BL495" s="17" t="s">
        <v>222</v>
      </c>
      <c r="BM495" s="240" t="s">
        <v>799</v>
      </c>
    </row>
    <row r="496" s="2" customFormat="1">
      <c r="A496" s="38"/>
      <c r="B496" s="39"/>
      <c r="C496" s="40"/>
      <c r="D496" s="243" t="s">
        <v>133</v>
      </c>
      <c r="E496" s="40"/>
      <c r="F496" s="244" t="s">
        <v>798</v>
      </c>
      <c r="G496" s="40"/>
      <c r="H496" s="40"/>
      <c r="I496" s="245"/>
      <c r="J496" s="40"/>
      <c r="K496" s="40"/>
      <c r="L496" s="44"/>
      <c r="M496" s="246"/>
      <c r="N496" s="247"/>
      <c r="O496" s="97"/>
      <c r="P496" s="97"/>
      <c r="Q496" s="97"/>
      <c r="R496" s="97"/>
      <c r="S496" s="97"/>
      <c r="T496" s="98"/>
      <c r="U496" s="38"/>
      <c r="V496" s="38"/>
      <c r="W496" s="38"/>
      <c r="X496" s="38"/>
      <c r="Y496" s="38"/>
      <c r="Z496" s="38"/>
      <c r="AA496" s="38"/>
      <c r="AB496" s="38"/>
      <c r="AC496" s="38"/>
      <c r="AD496" s="38"/>
      <c r="AE496" s="38"/>
      <c r="AT496" s="17" t="s">
        <v>133</v>
      </c>
      <c r="AU496" s="17" t="s">
        <v>131</v>
      </c>
    </row>
    <row r="497" s="13" customFormat="1">
      <c r="A497" s="13"/>
      <c r="B497" s="248"/>
      <c r="C497" s="249"/>
      <c r="D497" s="243" t="s">
        <v>135</v>
      </c>
      <c r="E497" s="249"/>
      <c r="F497" s="251" t="s">
        <v>800</v>
      </c>
      <c r="G497" s="249"/>
      <c r="H497" s="252">
        <v>0.032000000000000001</v>
      </c>
      <c r="I497" s="253"/>
      <c r="J497" s="249"/>
      <c r="K497" s="249"/>
      <c r="L497" s="254"/>
      <c r="M497" s="255"/>
      <c r="N497" s="256"/>
      <c r="O497" s="256"/>
      <c r="P497" s="256"/>
      <c r="Q497" s="256"/>
      <c r="R497" s="256"/>
      <c r="S497" s="256"/>
      <c r="T497" s="257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8" t="s">
        <v>135</v>
      </c>
      <c r="AU497" s="258" t="s">
        <v>131</v>
      </c>
      <c r="AV497" s="13" t="s">
        <v>131</v>
      </c>
      <c r="AW497" s="13" t="s">
        <v>4</v>
      </c>
      <c r="AX497" s="13" t="s">
        <v>82</v>
      </c>
      <c r="AY497" s="258" t="s">
        <v>124</v>
      </c>
    </row>
    <row r="498" s="2" customFormat="1" ht="24.15" customHeight="1">
      <c r="A498" s="38"/>
      <c r="B498" s="39"/>
      <c r="C498" s="229" t="s">
        <v>801</v>
      </c>
      <c r="D498" s="229" t="s">
        <v>126</v>
      </c>
      <c r="E498" s="230" t="s">
        <v>802</v>
      </c>
      <c r="F498" s="231" t="s">
        <v>803</v>
      </c>
      <c r="G498" s="232" t="s">
        <v>129</v>
      </c>
      <c r="H498" s="233">
        <v>215.40000000000001</v>
      </c>
      <c r="I498" s="234"/>
      <c r="J498" s="233">
        <f>ROUND(I498*H498,3)</f>
        <v>0</v>
      </c>
      <c r="K498" s="235"/>
      <c r="L498" s="44"/>
      <c r="M498" s="236" t="s">
        <v>1</v>
      </c>
      <c r="N498" s="237" t="s">
        <v>40</v>
      </c>
      <c r="O498" s="97"/>
      <c r="P498" s="238">
        <f>O498*H498</f>
        <v>0</v>
      </c>
      <c r="Q498" s="238">
        <v>0</v>
      </c>
      <c r="R498" s="238">
        <f>Q498*H498</f>
        <v>0</v>
      </c>
      <c r="S498" s="238">
        <v>0</v>
      </c>
      <c r="T498" s="239">
        <f>S498*H498</f>
        <v>0</v>
      </c>
      <c r="U498" s="38"/>
      <c r="V498" s="38"/>
      <c r="W498" s="38"/>
      <c r="X498" s="38"/>
      <c r="Y498" s="38"/>
      <c r="Z498" s="38"/>
      <c r="AA498" s="38"/>
      <c r="AB498" s="38"/>
      <c r="AC498" s="38"/>
      <c r="AD498" s="38"/>
      <c r="AE498" s="38"/>
      <c r="AR498" s="240" t="s">
        <v>222</v>
      </c>
      <c r="AT498" s="240" t="s">
        <v>126</v>
      </c>
      <c r="AU498" s="240" t="s">
        <v>131</v>
      </c>
      <c r="AY498" s="17" t="s">
        <v>124</v>
      </c>
      <c r="BE498" s="241">
        <f>IF(N498="základná",J498,0)</f>
        <v>0</v>
      </c>
      <c r="BF498" s="241">
        <f>IF(N498="znížená",J498,0)</f>
        <v>0</v>
      </c>
      <c r="BG498" s="241">
        <f>IF(N498="zákl. prenesená",J498,0)</f>
        <v>0</v>
      </c>
      <c r="BH498" s="241">
        <f>IF(N498="zníž. prenesená",J498,0)</f>
        <v>0</v>
      </c>
      <c r="BI498" s="241">
        <f>IF(N498="nulová",J498,0)</f>
        <v>0</v>
      </c>
      <c r="BJ498" s="17" t="s">
        <v>131</v>
      </c>
      <c r="BK498" s="242">
        <f>ROUND(I498*H498,3)</f>
        <v>0</v>
      </c>
      <c r="BL498" s="17" t="s">
        <v>222</v>
      </c>
      <c r="BM498" s="240" t="s">
        <v>804</v>
      </c>
    </row>
    <row r="499" s="2" customFormat="1">
      <c r="A499" s="38"/>
      <c r="B499" s="39"/>
      <c r="C499" s="40"/>
      <c r="D499" s="243" t="s">
        <v>133</v>
      </c>
      <c r="E499" s="40"/>
      <c r="F499" s="244" t="s">
        <v>805</v>
      </c>
      <c r="G499" s="40"/>
      <c r="H499" s="40"/>
      <c r="I499" s="245"/>
      <c r="J499" s="40"/>
      <c r="K499" s="40"/>
      <c r="L499" s="44"/>
      <c r="M499" s="246"/>
      <c r="N499" s="247"/>
      <c r="O499" s="97"/>
      <c r="P499" s="97"/>
      <c r="Q499" s="97"/>
      <c r="R499" s="97"/>
      <c r="S499" s="97"/>
      <c r="T499" s="98"/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T499" s="17" t="s">
        <v>133</v>
      </c>
      <c r="AU499" s="17" t="s">
        <v>131</v>
      </c>
    </row>
    <row r="500" s="13" customFormat="1">
      <c r="A500" s="13"/>
      <c r="B500" s="248"/>
      <c r="C500" s="249"/>
      <c r="D500" s="243" t="s">
        <v>135</v>
      </c>
      <c r="E500" s="250" t="s">
        <v>1</v>
      </c>
      <c r="F500" s="251" t="s">
        <v>806</v>
      </c>
      <c r="G500" s="249"/>
      <c r="H500" s="252">
        <v>215.40000000000001</v>
      </c>
      <c r="I500" s="253"/>
      <c r="J500" s="249"/>
      <c r="K500" s="249"/>
      <c r="L500" s="254"/>
      <c r="M500" s="255"/>
      <c r="N500" s="256"/>
      <c r="O500" s="256"/>
      <c r="P500" s="256"/>
      <c r="Q500" s="256"/>
      <c r="R500" s="256"/>
      <c r="S500" s="256"/>
      <c r="T500" s="257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8" t="s">
        <v>135</v>
      </c>
      <c r="AU500" s="258" t="s">
        <v>131</v>
      </c>
      <c r="AV500" s="13" t="s">
        <v>131</v>
      </c>
      <c r="AW500" s="13" t="s">
        <v>30</v>
      </c>
      <c r="AX500" s="13" t="s">
        <v>82</v>
      </c>
      <c r="AY500" s="258" t="s">
        <v>124</v>
      </c>
    </row>
    <row r="501" s="2" customFormat="1" ht="16.5" customHeight="1">
      <c r="A501" s="38"/>
      <c r="B501" s="39"/>
      <c r="C501" s="270" t="s">
        <v>807</v>
      </c>
      <c r="D501" s="270" t="s">
        <v>228</v>
      </c>
      <c r="E501" s="271" t="s">
        <v>808</v>
      </c>
      <c r="F501" s="272" t="s">
        <v>809</v>
      </c>
      <c r="G501" s="273" t="s">
        <v>212</v>
      </c>
      <c r="H501" s="274">
        <v>0.16200000000000001</v>
      </c>
      <c r="I501" s="275"/>
      <c r="J501" s="274">
        <f>ROUND(I501*H501,3)</f>
        <v>0</v>
      </c>
      <c r="K501" s="276"/>
      <c r="L501" s="277"/>
      <c r="M501" s="278" t="s">
        <v>1</v>
      </c>
      <c r="N501" s="279" t="s">
        <v>40</v>
      </c>
      <c r="O501" s="97"/>
      <c r="P501" s="238">
        <f>O501*H501</f>
        <v>0</v>
      </c>
      <c r="Q501" s="238">
        <v>1</v>
      </c>
      <c r="R501" s="238">
        <f>Q501*H501</f>
        <v>0.16200000000000001</v>
      </c>
      <c r="S501" s="238">
        <v>0</v>
      </c>
      <c r="T501" s="239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40" t="s">
        <v>315</v>
      </c>
      <c r="AT501" s="240" t="s">
        <v>228</v>
      </c>
      <c r="AU501" s="240" t="s">
        <v>131</v>
      </c>
      <c r="AY501" s="17" t="s">
        <v>124</v>
      </c>
      <c r="BE501" s="241">
        <f>IF(N501="základná",J501,0)</f>
        <v>0</v>
      </c>
      <c r="BF501" s="241">
        <f>IF(N501="znížená",J501,0)</f>
        <v>0</v>
      </c>
      <c r="BG501" s="241">
        <f>IF(N501="zákl. prenesená",J501,0)</f>
        <v>0</v>
      </c>
      <c r="BH501" s="241">
        <f>IF(N501="zníž. prenesená",J501,0)</f>
        <v>0</v>
      </c>
      <c r="BI501" s="241">
        <f>IF(N501="nulová",J501,0)</f>
        <v>0</v>
      </c>
      <c r="BJ501" s="17" t="s">
        <v>131</v>
      </c>
      <c r="BK501" s="242">
        <f>ROUND(I501*H501,3)</f>
        <v>0</v>
      </c>
      <c r="BL501" s="17" t="s">
        <v>222</v>
      </c>
      <c r="BM501" s="240" t="s">
        <v>810</v>
      </c>
    </row>
    <row r="502" s="2" customFormat="1">
      <c r="A502" s="38"/>
      <c r="B502" s="39"/>
      <c r="C502" s="40"/>
      <c r="D502" s="243" t="s">
        <v>133</v>
      </c>
      <c r="E502" s="40"/>
      <c r="F502" s="244" t="s">
        <v>809</v>
      </c>
      <c r="G502" s="40"/>
      <c r="H502" s="40"/>
      <c r="I502" s="245"/>
      <c r="J502" s="40"/>
      <c r="K502" s="40"/>
      <c r="L502" s="44"/>
      <c r="M502" s="246"/>
      <c r="N502" s="247"/>
      <c r="O502" s="97"/>
      <c r="P502" s="97"/>
      <c r="Q502" s="97"/>
      <c r="R502" s="97"/>
      <c r="S502" s="97"/>
      <c r="T502" s="98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133</v>
      </c>
      <c r="AU502" s="17" t="s">
        <v>131</v>
      </c>
    </row>
    <row r="503" s="13" customFormat="1">
      <c r="A503" s="13"/>
      <c r="B503" s="248"/>
      <c r="C503" s="249"/>
      <c r="D503" s="243" t="s">
        <v>135</v>
      </c>
      <c r="E503" s="249"/>
      <c r="F503" s="251" t="s">
        <v>811</v>
      </c>
      <c r="G503" s="249"/>
      <c r="H503" s="252">
        <v>0.16200000000000001</v>
      </c>
      <c r="I503" s="253"/>
      <c r="J503" s="249"/>
      <c r="K503" s="249"/>
      <c r="L503" s="254"/>
      <c r="M503" s="255"/>
      <c r="N503" s="256"/>
      <c r="O503" s="256"/>
      <c r="P503" s="256"/>
      <c r="Q503" s="256"/>
      <c r="R503" s="256"/>
      <c r="S503" s="256"/>
      <c r="T503" s="257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8" t="s">
        <v>135</v>
      </c>
      <c r="AU503" s="258" t="s">
        <v>131</v>
      </c>
      <c r="AV503" s="13" t="s">
        <v>131</v>
      </c>
      <c r="AW503" s="13" t="s">
        <v>4</v>
      </c>
      <c r="AX503" s="13" t="s">
        <v>82</v>
      </c>
      <c r="AY503" s="258" t="s">
        <v>124</v>
      </c>
    </row>
    <row r="504" s="2" customFormat="1" ht="24.15" customHeight="1">
      <c r="A504" s="38"/>
      <c r="B504" s="39"/>
      <c r="C504" s="229" t="s">
        <v>812</v>
      </c>
      <c r="D504" s="229" t="s">
        <v>126</v>
      </c>
      <c r="E504" s="230" t="s">
        <v>813</v>
      </c>
      <c r="F504" s="231" t="s">
        <v>814</v>
      </c>
      <c r="G504" s="232" t="s">
        <v>129</v>
      </c>
      <c r="H504" s="233">
        <v>198.19999999999999</v>
      </c>
      <c r="I504" s="234"/>
      <c r="J504" s="233">
        <f>ROUND(I504*H504,3)</f>
        <v>0</v>
      </c>
      <c r="K504" s="235"/>
      <c r="L504" s="44"/>
      <c r="M504" s="236" t="s">
        <v>1</v>
      </c>
      <c r="N504" s="237" t="s">
        <v>40</v>
      </c>
      <c r="O504" s="97"/>
      <c r="P504" s="238">
        <f>O504*H504</f>
        <v>0</v>
      </c>
      <c r="Q504" s="238">
        <v>0</v>
      </c>
      <c r="R504" s="238">
        <f>Q504*H504</f>
        <v>0</v>
      </c>
      <c r="S504" s="238">
        <v>0</v>
      </c>
      <c r="T504" s="239">
        <f>S504*H504</f>
        <v>0</v>
      </c>
      <c r="U504" s="38"/>
      <c r="V504" s="38"/>
      <c r="W504" s="38"/>
      <c r="X504" s="38"/>
      <c r="Y504" s="38"/>
      <c r="Z504" s="38"/>
      <c r="AA504" s="38"/>
      <c r="AB504" s="38"/>
      <c r="AC504" s="38"/>
      <c r="AD504" s="38"/>
      <c r="AE504" s="38"/>
      <c r="AR504" s="240" t="s">
        <v>222</v>
      </c>
      <c r="AT504" s="240" t="s">
        <v>126</v>
      </c>
      <c r="AU504" s="240" t="s">
        <v>131</v>
      </c>
      <c r="AY504" s="17" t="s">
        <v>124</v>
      </c>
      <c r="BE504" s="241">
        <f>IF(N504="základná",J504,0)</f>
        <v>0</v>
      </c>
      <c r="BF504" s="241">
        <f>IF(N504="znížená",J504,0)</f>
        <v>0</v>
      </c>
      <c r="BG504" s="241">
        <f>IF(N504="zákl. prenesená",J504,0)</f>
        <v>0</v>
      </c>
      <c r="BH504" s="241">
        <f>IF(N504="zníž. prenesená",J504,0)</f>
        <v>0</v>
      </c>
      <c r="BI504" s="241">
        <f>IF(N504="nulová",J504,0)</f>
        <v>0</v>
      </c>
      <c r="BJ504" s="17" t="s">
        <v>131</v>
      </c>
      <c r="BK504" s="242">
        <f>ROUND(I504*H504,3)</f>
        <v>0</v>
      </c>
      <c r="BL504" s="17" t="s">
        <v>222</v>
      </c>
      <c r="BM504" s="240" t="s">
        <v>815</v>
      </c>
    </row>
    <row r="505" s="2" customFormat="1">
      <c r="A505" s="38"/>
      <c r="B505" s="39"/>
      <c r="C505" s="40"/>
      <c r="D505" s="243" t="s">
        <v>133</v>
      </c>
      <c r="E505" s="40"/>
      <c r="F505" s="244" t="s">
        <v>816</v>
      </c>
      <c r="G505" s="40"/>
      <c r="H505" s="40"/>
      <c r="I505" s="245"/>
      <c r="J505" s="40"/>
      <c r="K505" s="40"/>
      <c r="L505" s="44"/>
      <c r="M505" s="246"/>
      <c r="N505" s="247"/>
      <c r="O505" s="97"/>
      <c r="P505" s="97"/>
      <c r="Q505" s="97"/>
      <c r="R505" s="97"/>
      <c r="S505" s="97"/>
      <c r="T505" s="98"/>
      <c r="U505" s="38"/>
      <c r="V505" s="38"/>
      <c r="W505" s="38"/>
      <c r="X505" s="38"/>
      <c r="Y505" s="38"/>
      <c r="Z505" s="38"/>
      <c r="AA505" s="38"/>
      <c r="AB505" s="38"/>
      <c r="AC505" s="38"/>
      <c r="AD505" s="38"/>
      <c r="AE505" s="38"/>
      <c r="AT505" s="17" t="s">
        <v>133</v>
      </c>
      <c r="AU505" s="17" t="s">
        <v>131</v>
      </c>
    </row>
    <row r="506" s="13" customFormat="1">
      <c r="A506" s="13"/>
      <c r="B506" s="248"/>
      <c r="C506" s="249"/>
      <c r="D506" s="243" t="s">
        <v>135</v>
      </c>
      <c r="E506" s="250" t="s">
        <v>1</v>
      </c>
      <c r="F506" s="251" t="s">
        <v>817</v>
      </c>
      <c r="G506" s="249"/>
      <c r="H506" s="252">
        <v>140.19999999999999</v>
      </c>
      <c r="I506" s="253"/>
      <c r="J506" s="249"/>
      <c r="K506" s="249"/>
      <c r="L506" s="254"/>
      <c r="M506" s="255"/>
      <c r="N506" s="256"/>
      <c r="O506" s="256"/>
      <c r="P506" s="256"/>
      <c r="Q506" s="256"/>
      <c r="R506" s="256"/>
      <c r="S506" s="256"/>
      <c r="T506" s="257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8" t="s">
        <v>135</v>
      </c>
      <c r="AU506" s="258" t="s">
        <v>131</v>
      </c>
      <c r="AV506" s="13" t="s">
        <v>131</v>
      </c>
      <c r="AW506" s="13" t="s">
        <v>30</v>
      </c>
      <c r="AX506" s="13" t="s">
        <v>74</v>
      </c>
      <c r="AY506" s="258" t="s">
        <v>124</v>
      </c>
    </row>
    <row r="507" s="13" customFormat="1">
      <c r="A507" s="13"/>
      <c r="B507" s="248"/>
      <c r="C507" s="249"/>
      <c r="D507" s="243" t="s">
        <v>135</v>
      </c>
      <c r="E507" s="250" t="s">
        <v>1</v>
      </c>
      <c r="F507" s="251" t="s">
        <v>818</v>
      </c>
      <c r="G507" s="249"/>
      <c r="H507" s="252">
        <v>58</v>
      </c>
      <c r="I507" s="253"/>
      <c r="J507" s="249"/>
      <c r="K507" s="249"/>
      <c r="L507" s="254"/>
      <c r="M507" s="255"/>
      <c r="N507" s="256"/>
      <c r="O507" s="256"/>
      <c r="P507" s="256"/>
      <c r="Q507" s="256"/>
      <c r="R507" s="256"/>
      <c r="S507" s="256"/>
      <c r="T507" s="257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8" t="s">
        <v>135</v>
      </c>
      <c r="AU507" s="258" t="s">
        <v>131</v>
      </c>
      <c r="AV507" s="13" t="s">
        <v>131</v>
      </c>
      <c r="AW507" s="13" t="s">
        <v>30</v>
      </c>
      <c r="AX507" s="13" t="s">
        <v>74</v>
      </c>
      <c r="AY507" s="258" t="s">
        <v>124</v>
      </c>
    </row>
    <row r="508" s="14" customFormat="1">
      <c r="A508" s="14"/>
      <c r="B508" s="259"/>
      <c r="C508" s="260"/>
      <c r="D508" s="243" t="s">
        <v>135</v>
      </c>
      <c r="E508" s="261" t="s">
        <v>1</v>
      </c>
      <c r="F508" s="262" t="s">
        <v>177</v>
      </c>
      <c r="G508" s="260"/>
      <c r="H508" s="263">
        <v>198.19999999999999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9" t="s">
        <v>135</v>
      </c>
      <c r="AU508" s="269" t="s">
        <v>131</v>
      </c>
      <c r="AV508" s="14" t="s">
        <v>130</v>
      </c>
      <c r="AW508" s="14" t="s">
        <v>30</v>
      </c>
      <c r="AX508" s="14" t="s">
        <v>82</v>
      </c>
      <c r="AY508" s="269" t="s">
        <v>124</v>
      </c>
    </row>
    <row r="509" s="2" customFormat="1" ht="16.5" customHeight="1">
      <c r="A509" s="38"/>
      <c r="B509" s="39"/>
      <c r="C509" s="270" t="s">
        <v>819</v>
      </c>
      <c r="D509" s="270" t="s">
        <v>228</v>
      </c>
      <c r="E509" s="271" t="s">
        <v>797</v>
      </c>
      <c r="F509" s="272" t="s">
        <v>798</v>
      </c>
      <c r="G509" s="273" t="s">
        <v>212</v>
      </c>
      <c r="H509" s="274">
        <v>0.082000000000000003</v>
      </c>
      <c r="I509" s="275"/>
      <c r="J509" s="274">
        <f>ROUND(I509*H509,3)</f>
        <v>0</v>
      </c>
      <c r="K509" s="276"/>
      <c r="L509" s="277"/>
      <c r="M509" s="278" t="s">
        <v>1</v>
      </c>
      <c r="N509" s="279" t="s">
        <v>40</v>
      </c>
      <c r="O509" s="97"/>
      <c r="P509" s="238">
        <f>O509*H509</f>
        <v>0</v>
      </c>
      <c r="Q509" s="238">
        <v>1</v>
      </c>
      <c r="R509" s="238">
        <f>Q509*H509</f>
        <v>0.082000000000000003</v>
      </c>
      <c r="S509" s="238">
        <v>0</v>
      </c>
      <c r="T509" s="239">
        <f>S509*H509</f>
        <v>0</v>
      </c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R509" s="240" t="s">
        <v>315</v>
      </c>
      <c r="AT509" s="240" t="s">
        <v>228</v>
      </c>
      <c r="AU509" s="240" t="s">
        <v>131</v>
      </c>
      <c r="AY509" s="17" t="s">
        <v>124</v>
      </c>
      <c r="BE509" s="241">
        <f>IF(N509="základná",J509,0)</f>
        <v>0</v>
      </c>
      <c r="BF509" s="241">
        <f>IF(N509="znížená",J509,0)</f>
        <v>0</v>
      </c>
      <c r="BG509" s="241">
        <f>IF(N509="zákl. prenesená",J509,0)</f>
        <v>0</v>
      </c>
      <c r="BH509" s="241">
        <f>IF(N509="zníž. prenesená",J509,0)</f>
        <v>0</v>
      </c>
      <c r="BI509" s="241">
        <f>IF(N509="nulová",J509,0)</f>
        <v>0</v>
      </c>
      <c r="BJ509" s="17" t="s">
        <v>131</v>
      </c>
      <c r="BK509" s="242">
        <f>ROUND(I509*H509,3)</f>
        <v>0</v>
      </c>
      <c r="BL509" s="17" t="s">
        <v>222</v>
      </c>
      <c r="BM509" s="240" t="s">
        <v>820</v>
      </c>
    </row>
    <row r="510" s="2" customFormat="1">
      <c r="A510" s="38"/>
      <c r="B510" s="39"/>
      <c r="C510" s="40"/>
      <c r="D510" s="243" t="s">
        <v>133</v>
      </c>
      <c r="E510" s="40"/>
      <c r="F510" s="244" t="s">
        <v>798</v>
      </c>
      <c r="G510" s="40"/>
      <c r="H510" s="40"/>
      <c r="I510" s="245"/>
      <c r="J510" s="40"/>
      <c r="K510" s="40"/>
      <c r="L510" s="44"/>
      <c r="M510" s="246"/>
      <c r="N510" s="247"/>
      <c r="O510" s="97"/>
      <c r="P510" s="97"/>
      <c r="Q510" s="97"/>
      <c r="R510" s="97"/>
      <c r="S510" s="97"/>
      <c r="T510" s="98"/>
      <c r="U510" s="38"/>
      <c r="V510" s="38"/>
      <c r="W510" s="38"/>
      <c r="X510" s="38"/>
      <c r="Y510" s="38"/>
      <c r="Z510" s="38"/>
      <c r="AA510" s="38"/>
      <c r="AB510" s="38"/>
      <c r="AC510" s="38"/>
      <c r="AD510" s="38"/>
      <c r="AE510" s="38"/>
      <c r="AT510" s="17" t="s">
        <v>133</v>
      </c>
      <c r="AU510" s="17" t="s">
        <v>131</v>
      </c>
    </row>
    <row r="511" s="13" customFormat="1">
      <c r="A511" s="13"/>
      <c r="B511" s="248"/>
      <c r="C511" s="249"/>
      <c r="D511" s="243" t="s">
        <v>135</v>
      </c>
      <c r="E511" s="249"/>
      <c r="F511" s="251" t="s">
        <v>821</v>
      </c>
      <c r="G511" s="249"/>
      <c r="H511" s="252">
        <v>0.082000000000000003</v>
      </c>
      <c r="I511" s="253"/>
      <c r="J511" s="249"/>
      <c r="K511" s="249"/>
      <c r="L511" s="254"/>
      <c r="M511" s="255"/>
      <c r="N511" s="256"/>
      <c r="O511" s="256"/>
      <c r="P511" s="256"/>
      <c r="Q511" s="256"/>
      <c r="R511" s="256"/>
      <c r="S511" s="256"/>
      <c r="T511" s="257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8" t="s">
        <v>135</v>
      </c>
      <c r="AU511" s="258" t="s">
        <v>131</v>
      </c>
      <c r="AV511" s="13" t="s">
        <v>131</v>
      </c>
      <c r="AW511" s="13" t="s">
        <v>4</v>
      </c>
      <c r="AX511" s="13" t="s">
        <v>82</v>
      </c>
      <c r="AY511" s="258" t="s">
        <v>124</v>
      </c>
    </row>
    <row r="512" s="2" customFormat="1" ht="24.15" customHeight="1">
      <c r="A512" s="38"/>
      <c r="B512" s="39"/>
      <c r="C512" s="229" t="s">
        <v>822</v>
      </c>
      <c r="D512" s="229" t="s">
        <v>126</v>
      </c>
      <c r="E512" s="230" t="s">
        <v>823</v>
      </c>
      <c r="F512" s="231" t="s">
        <v>824</v>
      </c>
      <c r="G512" s="232" t="s">
        <v>129</v>
      </c>
      <c r="H512" s="233">
        <v>396.39999999999998</v>
      </c>
      <c r="I512" s="234"/>
      <c r="J512" s="233">
        <f>ROUND(I512*H512,3)</f>
        <v>0</v>
      </c>
      <c r="K512" s="235"/>
      <c r="L512" s="44"/>
      <c r="M512" s="236" t="s">
        <v>1</v>
      </c>
      <c r="N512" s="237" t="s">
        <v>40</v>
      </c>
      <c r="O512" s="97"/>
      <c r="P512" s="238">
        <f>O512*H512</f>
        <v>0</v>
      </c>
      <c r="Q512" s="238">
        <v>0</v>
      </c>
      <c r="R512" s="238">
        <f>Q512*H512</f>
        <v>0</v>
      </c>
      <c r="S512" s="238">
        <v>0</v>
      </c>
      <c r="T512" s="239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40" t="s">
        <v>222</v>
      </c>
      <c r="AT512" s="240" t="s">
        <v>126</v>
      </c>
      <c r="AU512" s="240" t="s">
        <v>131</v>
      </c>
      <c r="AY512" s="17" t="s">
        <v>124</v>
      </c>
      <c r="BE512" s="241">
        <f>IF(N512="základná",J512,0)</f>
        <v>0</v>
      </c>
      <c r="BF512" s="241">
        <f>IF(N512="znížená",J512,0)</f>
        <v>0</v>
      </c>
      <c r="BG512" s="241">
        <f>IF(N512="zákl. prenesená",J512,0)</f>
        <v>0</v>
      </c>
      <c r="BH512" s="241">
        <f>IF(N512="zníž. prenesená",J512,0)</f>
        <v>0</v>
      </c>
      <c r="BI512" s="241">
        <f>IF(N512="nulová",J512,0)</f>
        <v>0</v>
      </c>
      <c r="BJ512" s="17" t="s">
        <v>131</v>
      </c>
      <c r="BK512" s="242">
        <f>ROUND(I512*H512,3)</f>
        <v>0</v>
      </c>
      <c r="BL512" s="17" t="s">
        <v>222</v>
      </c>
      <c r="BM512" s="240" t="s">
        <v>825</v>
      </c>
    </row>
    <row r="513" s="2" customFormat="1">
      <c r="A513" s="38"/>
      <c r="B513" s="39"/>
      <c r="C513" s="40"/>
      <c r="D513" s="243" t="s">
        <v>133</v>
      </c>
      <c r="E513" s="40"/>
      <c r="F513" s="244" t="s">
        <v>826</v>
      </c>
      <c r="G513" s="40"/>
      <c r="H513" s="40"/>
      <c r="I513" s="245"/>
      <c r="J513" s="40"/>
      <c r="K513" s="40"/>
      <c r="L513" s="44"/>
      <c r="M513" s="246"/>
      <c r="N513" s="247"/>
      <c r="O513" s="97"/>
      <c r="P513" s="97"/>
      <c r="Q513" s="97"/>
      <c r="R513" s="97"/>
      <c r="S513" s="97"/>
      <c r="T513" s="98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133</v>
      </c>
      <c r="AU513" s="17" t="s">
        <v>131</v>
      </c>
    </row>
    <row r="514" s="13" customFormat="1">
      <c r="A514" s="13"/>
      <c r="B514" s="248"/>
      <c r="C514" s="249"/>
      <c r="D514" s="243" t="s">
        <v>135</v>
      </c>
      <c r="E514" s="250" t="s">
        <v>1</v>
      </c>
      <c r="F514" s="251" t="s">
        <v>827</v>
      </c>
      <c r="G514" s="249"/>
      <c r="H514" s="252">
        <v>280.39999999999998</v>
      </c>
      <c r="I514" s="253"/>
      <c r="J514" s="249"/>
      <c r="K514" s="249"/>
      <c r="L514" s="254"/>
      <c r="M514" s="255"/>
      <c r="N514" s="256"/>
      <c r="O514" s="256"/>
      <c r="P514" s="256"/>
      <c r="Q514" s="256"/>
      <c r="R514" s="256"/>
      <c r="S514" s="256"/>
      <c r="T514" s="257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8" t="s">
        <v>135</v>
      </c>
      <c r="AU514" s="258" t="s">
        <v>131</v>
      </c>
      <c r="AV514" s="13" t="s">
        <v>131</v>
      </c>
      <c r="AW514" s="13" t="s">
        <v>30</v>
      </c>
      <c r="AX514" s="13" t="s">
        <v>74</v>
      </c>
      <c r="AY514" s="258" t="s">
        <v>124</v>
      </c>
    </row>
    <row r="515" s="13" customFormat="1">
      <c r="A515" s="13"/>
      <c r="B515" s="248"/>
      <c r="C515" s="249"/>
      <c r="D515" s="243" t="s">
        <v>135</v>
      </c>
      <c r="E515" s="250" t="s">
        <v>1</v>
      </c>
      <c r="F515" s="251" t="s">
        <v>828</v>
      </c>
      <c r="G515" s="249"/>
      <c r="H515" s="252">
        <v>116</v>
      </c>
      <c r="I515" s="253"/>
      <c r="J515" s="249"/>
      <c r="K515" s="249"/>
      <c r="L515" s="254"/>
      <c r="M515" s="255"/>
      <c r="N515" s="256"/>
      <c r="O515" s="256"/>
      <c r="P515" s="256"/>
      <c r="Q515" s="256"/>
      <c r="R515" s="256"/>
      <c r="S515" s="256"/>
      <c r="T515" s="257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58" t="s">
        <v>135</v>
      </c>
      <c r="AU515" s="258" t="s">
        <v>131</v>
      </c>
      <c r="AV515" s="13" t="s">
        <v>131</v>
      </c>
      <c r="AW515" s="13" t="s">
        <v>30</v>
      </c>
      <c r="AX515" s="13" t="s">
        <v>74</v>
      </c>
      <c r="AY515" s="258" t="s">
        <v>124</v>
      </c>
    </row>
    <row r="516" s="14" customFormat="1">
      <c r="A516" s="14"/>
      <c r="B516" s="259"/>
      <c r="C516" s="260"/>
      <c r="D516" s="243" t="s">
        <v>135</v>
      </c>
      <c r="E516" s="261" t="s">
        <v>1</v>
      </c>
      <c r="F516" s="262" t="s">
        <v>177</v>
      </c>
      <c r="G516" s="260"/>
      <c r="H516" s="263">
        <v>396.39999999999998</v>
      </c>
      <c r="I516" s="264"/>
      <c r="J516" s="260"/>
      <c r="K516" s="260"/>
      <c r="L516" s="265"/>
      <c r="M516" s="266"/>
      <c r="N516" s="267"/>
      <c r="O516" s="267"/>
      <c r="P516" s="267"/>
      <c r="Q516" s="267"/>
      <c r="R516" s="267"/>
      <c r="S516" s="267"/>
      <c r="T516" s="268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9" t="s">
        <v>135</v>
      </c>
      <c r="AU516" s="269" t="s">
        <v>131</v>
      </c>
      <c r="AV516" s="14" t="s">
        <v>130</v>
      </c>
      <c r="AW516" s="14" t="s">
        <v>30</v>
      </c>
      <c r="AX516" s="14" t="s">
        <v>82</v>
      </c>
      <c r="AY516" s="269" t="s">
        <v>124</v>
      </c>
    </row>
    <row r="517" s="2" customFormat="1" ht="16.5" customHeight="1">
      <c r="A517" s="38"/>
      <c r="B517" s="39"/>
      <c r="C517" s="270" t="s">
        <v>829</v>
      </c>
      <c r="D517" s="270" t="s">
        <v>228</v>
      </c>
      <c r="E517" s="271" t="s">
        <v>808</v>
      </c>
      <c r="F517" s="272" t="s">
        <v>809</v>
      </c>
      <c r="G517" s="273" t="s">
        <v>212</v>
      </c>
      <c r="H517" s="274">
        <v>0.33700000000000002</v>
      </c>
      <c r="I517" s="275"/>
      <c r="J517" s="274">
        <f>ROUND(I517*H517,3)</f>
        <v>0</v>
      </c>
      <c r="K517" s="276"/>
      <c r="L517" s="277"/>
      <c r="M517" s="278" t="s">
        <v>1</v>
      </c>
      <c r="N517" s="279" t="s">
        <v>40</v>
      </c>
      <c r="O517" s="97"/>
      <c r="P517" s="238">
        <f>O517*H517</f>
        <v>0</v>
      </c>
      <c r="Q517" s="238">
        <v>1</v>
      </c>
      <c r="R517" s="238">
        <f>Q517*H517</f>
        <v>0.33700000000000002</v>
      </c>
      <c r="S517" s="238">
        <v>0</v>
      </c>
      <c r="T517" s="239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40" t="s">
        <v>315</v>
      </c>
      <c r="AT517" s="240" t="s">
        <v>228</v>
      </c>
      <c r="AU517" s="240" t="s">
        <v>131</v>
      </c>
      <c r="AY517" s="17" t="s">
        <v>124</v>
      </c>
      <c r="BE517" s="241">
        <f>IF(N517="základná",J517,0)</f>
        <v>0</v>
      </c>
      <c r="BF517" s="241">
        <f>IF(N517="znížená",J517,0)</f>
        <v>0</v>
      </c>
      <c r="BG517" s="241">
        <f>IF(N517="zákl. prenesená",J517,0)</f>
        <v>0</v>
      </c>
      <c r="BH517" s="241">
        <f>IF(N517="zníž. prenesená",J517,0)</f>
        <v>0</v>
      </c>
      <c r="BI517" s="241">
        <f>IF(N517="nulová",J517,0)</f>
        <v>0</v>
      </c>
      <c r="BJ517" s="17" t="s">
        <v>131</v>
      </c>
      <c r="BK517" s="242">
        <f>ROUND(I517*H517,3)</f>
        <v>0</v>
      </c>
      <c r="BL517" s="17" t="s">
        <v>222</v>
      </c>
      <c r="BM517" s="240" t="s">
        <v>830</v>
      </c>
    </row>
    <row r="518" s="2" customFormat="1">
      <c r="A518" s="38"/>
      <c r="B518" s="39"/>
      <c r="C518" s="40"/>
      <c r="D518" s="243" t="s">
        <v>133</v>
      </c>
      <c r="E518" s="40"/>
      <c r="F518" s="244" t="s">
        <v>809</v>
      </c>
      <c r="G518" s="40"/>
      <c r="H518" s="40"/>
      <c r="I518" s="245"/>
      <c r="J518" s="40"/>
      <c r="K518" s="40"/>
      <c r="L518" s="44"/>
      <c r="M518" s="246"/>
      <c r="N518" s="247"/>
      <c r="O518" s="97"/>
      <c r="P518" s="97"/>
      <c r="Q518" s="97"/>
      <c r="R518" s="97"/>
      <c r="S518" s="97"/>
      <c r="T518" s="98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133</v>
      </c>
      <c r="AU518" s="17" t="s">
        <v>131</v>
      </c>
    </row>
    <row r="519" s="13" customFormat="1">
      <c r="A519" s="13"/>
      <c r="B519" s="248"/>
      <c r="C519" s="249"/>
      <c r="D519" s="243" t="s">
        <v>135</v>
      </c>
      <c r="E519" s="249"/>
      <c r="F519" s="251" t="s">
        <v>831</v>
      </c>
      <c r="G519" s="249"/>
      <c r="H519" s="252">
        <v>0.33700000000000002</v>
      </c>
      <c r="I519" s="253"/>
      <c r="J519" s="249"/>
      <c r="K519" s="249"/>
      <c r="L519" s="254"/>
      <c r="M519" s="255"/>
      <c r="N519" s="256"/>
      <c r="O519" s="256"/>
      <c r="P519" s="256"/>
      <c r="Q519" s="256"/>
      <c r="R519" s="256"/>
      <c r="S519" s="256"/>
      <c r="T519" s="257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8" t="s">
        <v>135</v>
      </c>
      <c r="AU519" s="258" t="s">
        <v>131</v>
      </c>
      <c r="AV519" s="13" t="s">
        <v>131</v>
      </c>
      <c r="AW519" s="13" t="s">
        <v>4</v>
      </c>
      <c r="AX519" s="13" t="s">
        <v>82</v>
      </c>
      <c r="AY519" s="258" t="s">
        <v>124</v>
      </c>
    </row>
    <row r="520" s="2" customFormat="1" ht="21.75" customHeight="1">
      <c r="A520" s="38"/>
      <c r="B520" s="39"/>
      <c r="C520" s="229" t="s">
        <v>832</v>
      </c>
      <c r="D520" s="229" t="s">
        <v>126</v>
      </c>
      <c r="E520" s="230" t="s">
        <v>833</v>
      </c>
      <c r="F520" s="231" t="s">
        <v>834</v>
      </c>
      <c r="G520" s="232" t="s">
        <v>129</v>
      </c>
      <c r="H520" s="233">
        <v>58</v>
      </c>
      <c r="I520" s="234"/>
      <c r="J520" s="233">
        <f>ROUND(I520*H520,3)</f>
        <v>0</v>
      </c>
      <c r="K520" s="235"/>
      <c r="L520" s="44"/>
      <c r="M520" s="236" t="s">
        <v>1</v>
      </c>
      <c r="N520" s="237" t="s">
        <v>40</v>
      </c>
      <c r="O520" s="97"/>
      <c r="P520" s="238">
        <f>O520*H520</f>
        <v>0</v>
      </c>
      <c r="Q520" s="238">
        <v>0</v>
      </c>
      <c r="R520" s="238">
        <f>Q520*H520</f>
        <v>0</v>
      </c>
      <c r="S520" s="238">
        <v>0</v>
      </c>
      <c r="T520" s="239">
        <f>S520*H520</f>
        <v>0</v>
      </c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R520" s="240" t="s">
        <v>222</v>
      </c>
      <c r="AT520" s="240" t="s">
        <v>126</v>
      </c>
      <c r="AU520" s="240" t="s">
        <v>131</v>
      </c>
      <c r="AY520" s="17" t="s">
        <v>124</v>
      </c>
      <c r="BE520" s="241">
        <f>IF(N520="základná",J520,0)</f>
        <v>0</v>
      </c>
      <c r="BF520" s="241">
        <f>IF(N520="znížená",J520,0)</f>
        <v>0</v>
      </c>
      <c r="BG520" s="241">
        <f>IF(N520="zákl. prenesená",J520,0)</f>
        <v>0</v>
      </c>
      <c r="BH520" s="241">
        <f>IF(N520="zníž. prenesená",J520,0)</f>
        <v>0</v>
      </c>
      <c r="BI520" s="241">
        <f>IF(N520="nulová",J520,0)</f>
        <v>0</v>
      </c>
      <c r="BJ520" s="17" t="s">
        <v>131</v>
      </c>
      <c r="BK520" s="242">
        <f>ROUND(I520*H520,3)</f>
        <v>0</v>
      </c>
      <c r="BL520" s="17" t="s">
        <v>222</v>
      </c>
      <c r="BM520" s="240" t="s">
        <v>835</v>
      </c>
    </row>
    <row r="521" s="2" customFormat="1">
      <c r="A521" s="38"/>
      <c r="B521" s="39"/>
      <c r="C521" s="40"/>
      <c r="D521" s="243" t="s">
        <v>133</v>
      </c>
      <c r="E521" s="40"/>
      <c r="F521" s="244" t="s">
        <v>836</v>
      </c>
      <c r="G521" s="40"/>
      <c r="H521" s="40"/>
      <c r="I521" s="245"/>
      <c r="J521" s="40"/>
      <c r="K521" s="40"/>
      <c r="L521" s="44"/>
      <c r="M521" s="246"/>
      <c r="N521" s="247"/>
      <c r="O521" s="97"/>
      <c r="P521" s="97"/>
      <c r="Q521" s="97"/>
      <c r="R521" s="97"/>
      <c r="S521" s="97"/>
      <c r="T521" s="98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133</v>
      </c>
      <c r="AU521" s="17" t="s">
        <v>131</v>
      </c>
    </row>
    <row r="522" s="13" customFormat="1">
      <c r="A522" s="13"/>
      <c r="B522" s="248"/>
      <c r="C522" s="249"/>
      <c r="D522" s="243" t="s">
        <v>135</v>
      </c>
      <c r="E522" s="250" t="s">
        <v>1</v>
      </c>
      <c r="F522" s="251" t="s">
        <v>837</v>
      </c>
      <c r="G522" s="249"/>
      <c r="H522" s="252">
        <v>58</v>
      </c>
      <c r="I522" s="253"/>
      <c r="J522" s="249"/>
      <c r="K522" s="249"/>
      <c r="L522" s="254"/>
      <c r="M522" s="255"/>
      <c r="N522" s="256"/>
      <c r="O522" s="256"/>
      <c r="P522" s="256"/>
      <c r="Q522" s="256"/>
      <c r="R522" s="256"/>
      <c r="S522" s="256"/>
      <c r="T522" s="257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58" t="s">
        <v>135</v>
      </c>
      <c r="AU522" s="258" t="s">
        <v>131</v>
      </c>
      <c r="AV522" s="13" t="s">
        <v>131</v>
      </c>
      <c r="AW522" s="13" t="s">
        <v>30</v>
      </c>
      <c r="AX522" s="13" t="s">
        <v>82</v>
      </c>
      <c r="AY522" s="258" t="s">
        <v>124</v>
      </c>
    </row>
    <row r="523" s="2" customFormat="1" ht="16.5" customHeight="1">
      <c r="A523" s="38"/>
      <c r="B523" s="39"/>
      <c r="C523" s="270" t="s">
        <v>838</v>
      </c>
      <c r="D523" s="270" t="s">
        <v>228</v>
      </c>
      <c r="E523" s="271" t="s">
        <v>839</v>
      </c>
      <c r="F523" s="272" t="s">
        <v>840</v>
      </c>
      <c r="G523" s="273" t="s">
        <v>129</v>
      </c>
      <c r="H523" s="274">
        <v>66.700000000000003</v>
      </c>
      <c r="I523" s="275"/>
      <c r="J523" s="274">
        <f>ROUND(I523*H523,3)</f>
        <v>0</v>
      </c>
      <c r="K523" s="276"/>
      <c r="L523" s="277"/>
      <c r="M523" s="278" t="s">
        <v>1</v>
      </c>
      <c r="N523" s="279" t="s">
        <v>40</v>
      </c>
      <c r="O523" s="97"/>
      <c r="P523" s="238">
        <f>O523*H523</f>
        <v>0</v>
      </c>
      <c r="Q523" s="238">
        <v>0.00059999999999999995</v>
      </c>
      <c r="R523" s="238">
        <f>Q523*H523</f>
        <v>0.04002</v>
      </c>
      <c r="S523" s="238">
        <v>0</v>
      </c>
      <c r="T523" s="239">
        <f>S523*H523</f>
        <v>0</v>
      </c>
      <c r="U523" s="38"/>
      <c r="V523" s="38"/>
      <c r="W523" s="38"/>
      <c r="X523" s="38"/>
      <c r="Y523" s="38"/>
      <c r="Z523" s="38"/>
      <c r="AA523" s="38"/>
      <c r="AB523" s="38"/>
      <c r="AC523" s="38"/>
      <c r="AD523" s="38"/>
      <c r="AE523" s="38"/>
      <c r="AR523" s="240" t="s">
        <v>315</v>
      </c>
      <c r="AT523" s="240" t="s">
        <v>228</v>
      </c>
      <c r="AU523" s="240" t="s">
        <v>131</v>
      </c>
      <c r="AY523" s="17" t="s">
        <v>124</v>
      </c>
      <c r="BE523" s="241">
        <f>IF(N523="základná",J523,0)</f>
        <v>0</v>
      </c>
      <c r="BF523" s="241">
        <f>IF(N523="znížená",J523,0)</f>
        <v>0</v>
      </c>
      <c r="BG523" s="241">
        <f>IF(N523="zákl. prenesená",J523,0)</f>
        <v>0</v>
      </c>
      <c r="BH523" s="241">
        <f>IF(N523="zníž. prenesená",J523,0)</f>
        <v>0</v>
      </c>
      <c r="BI523" s="241">
        <f>IF(N523="nulová",J523,0)</f>
        <v>0</v>
      </c>
      <c r="BJ523" s="17" t="s">
        <v>131</v>
      </c>
      <c r="BK523" s="242">
        <f>ROUND(I523*H523,3)</f>
        <v>0</v>
      </c>
      <c r="BL523" s="17" t="s">
        <v>222</v>
      </c>
      <c r="BM523" s="240" t="s">
        <v>841</v>
      </c>
    </row>
    <row r="524" s="2" customFormat="1">
      <c r="A524" s="38"/>
      <c r="B524" s="39"/>
      <c r="C524" s="40"/>
      <c r="D524" s="243" t="s">
        <v>133</v>
      </c>
      <c r="E524" s="40"/>
      <c r="F524" s="244" t="s">
        <v>840</v>
      </c>
      <c r="G524" s="40"/>
      <c r="H524" s="40"/>
      <c r="I524" s="245"/>
      <c r="J524" s="40"/>
      <c r="K524" s="40"/>
      <c r="L524" s="44"/>
      <c r="M524" s="246"/>
      <c r="N524" s="247"/>
      <c r="O524" s="97"/>
      <c r="P524" s="97"/>
      <c r="Q524" s="97"/>
      <c r="R524" s="97"/>
      <c r="S524" s="97"/>
      <c r="T524" s="98"/>
      <c r="U524" s="38"/>
      <c r="V524" s="38"/>
      <c r="W524" s="38"/>
      <c r="X524" s="38"/>
      <c r="Y524" s="38"/>
      <c r="Z524" s="38"/>
      <c r="AA524" s="38"/>
      <c r="AB524" s="38"/>
      <c r="AC524" s="38"/>
      <c r="AD524" s="38"/>
      <c r="AE524" s="38"/>
      <c r="AT524" s="17" t="s">
        <v>133</v>
      </c>
      <c r="AU524" s="17" t="s">
        <v>131</v>
      </c>
    </row>
    <row r="525" s="13" customFormat="1">
      <c r="A525" s="13"/>
      <c r="B525" s="248"/>
      <c r="C525" s="249"/>
      <c r="D525" s="243" t="s">
        <v>135</v>
      </c>
      <c r="E525" s="249"/>
      <c r="F525" s="251" t="s">
        <v>842</v>
      </c>
      <c r="G525" s="249"/>
      <c r="H525" s="252">
        <v>66.700000000000003</v>
      </c>
      <c r="I525" s="253"/>
      <c r="J525" s="249"/>
      <c r="K525" s="249"/>
      <c r="L525" s="254"/>
      <c r="M525" s="255"/>
      <c r="N525" s="256"/>
      <c r="O525" s="256"/>
      <c r="P525" s="256"/>
      <c r="Q525" s="256"/>
      <c r="R525" s="256"/>
      <c r="S525" s="256"/>
      <c r="T525" s="257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58" t="s">
        <v>135</v>
      </c>
      <c r="AU525" s="258" t="s">
        <v>131</v>
      </c>
      <c r="AV525" s="13" t="s">
        <v>131</v>
      </c>
      <c r="AW525" s="13" t="s">
        <v>4</v>
      </c>
      <c r="AX525" s="13" t="s">
        <v>82</v>
      </c>
      <c r="AY525" s="258" t="s">
        <v>124</v>
      </c>
    </row>
    <row r="526" s="2" customFormat="1" ht="24.15" customHeight="1">
      <c r="A526" s="38"/>
      <c r="B526" s="39"/>
      <c r="C526" s="229" t="s">
        <v>843</v>
      </c>
      <c r="D526" s="229" t="s">
        <v>126</v>
      </c>
      <c r="E526" s="230" t="s">
        <v>844</v>
      </c>
      <c r="F526" s="231" t="s">
        <v>845</v>
      </c>
      <c r="G526" s="232" t="s">
        <v>129</v>
      </c>
      <c r="H526" s="233">
        <v>247.09999999999999</v>
      </c>
      <c r="I526" s="234"/>
      <c r="J526" s="233">
        <f>ROUND(I526*H526,3)</f>
        <v>0</v>
      </c>
      <c r="K526" s="235"/>
      <c r="L526" s="44"/>
      <c r="M526" s="236" t="s">
        <v>1</v>
      </c>
      <c r="N526" s="237" t="s">
        <v>40</v>
      </c>
      <c r="O526" s="97"/>
      <c r="P526" s="238">
        <f>O526*H526</f>
        <v>0</v>
      </c>
      <c r="Q526" s="238">
        <v>0.00054000000000000001</v>
      </c>
      <c r="R526" s="238">
        <f>Q526*H526</f>
        <v>0.133434</v>
      </c>
      <c r="S526" s="238">
        <v>0</v>
      </c>
      <c r="T526" s="239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40" t="s">
        <v>222</v>
      </c>
      <c r="AT526" s="240" t="s">
        <v>126</v>
      </c>
      <c r="AU526" s="240" t="s">
        <v>131</v>
      </c>
      <c r="AY526" s="17" t="s">
        <v>124</v>
      </c>
      <c r="BE526" s="241">
        <f>IF(N526="základná",J526,0)</f>
        <v>0</v>
      </c>
      <c r="BF526" s="241">
        <f>IF(N526="znížená",J526,0)</f>
        <v>0</v>
      </c>
      <c r="BG526" s="241">
        <f>IF(N526="zákl. prenesená",J526,0)</f>
        <v>0</v>
      </c>
      <c r="BH526" s="241">
        <f>IF(N526="zníž. prenesená",J526,0)</f>
        <v>0</v>
      </c>
      <c r="BI526" s="241">
        <f>IF(N526="nulová",J526,0)</f>
        <v>0</v>
      </c>
      <c r="BJ526" s="17" t="s">
        <v>131</v>
      </c>
      <c r="BK526" s="242">
        <f>ROUND(I526*H526,3)</f>
        <v>0</v>
      </c>
      <c r="BL526" s="17" t="s">
        <v>222</v>
      </c>
      <c r="BM526" s="240" t="s">
        <v>846</v>
      </c>
    </row>
    <row r="527" s="2" customFormat="1">
      <c r="A527" s="38"/>
      <c r="B527" s="39"/>
      <c r="C527" s="40"/>
      <c r="D527" s="243" t="s">
        <v>133</v>
      </c>
      <c r="E527" s="40"/>
      <c r="F527" s="244" t="s">
        <v>847</v>
      </c>
      <c r="G527" s="40"/>
      <c r="H527" s="40"/>
      <c r="I527" s="245"/>
      <c r="J527" s="40"/>
      <c r="K527" s="40"/>
      <c r="L527" s="44"/>
      <c r="M527" s="246"/>
      <c r="N527" s="247"/>
      <c r="O527" s="97"/>
      <c r="P527" s="97"/>
      <c r="Q527" s="97"/>
      <c r="R527" s="97"/>
      <c r="S527" s="97"/>
      <c r="T527" s="98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133</v>
      </c>
      <c r="AU527" s="17" t="s">
        <v>131</v>
      </c>
    </row>
    <row r="528" s="13" customFormat="1">
      <c r="A528" s="13"/>
      <c r="B528" s="248"/>
      <c r="C528" s="249"/>
      <c r="D528" s="243" t="s">
        <v>135</v>
      </c>
      <c r="E528" s="250" t="s">
        <v>1</v>
      </c>
      <c r="F528" s="251" t="s">
        <v>848</v>
      </c>
      <c r="G528" s="249"/>
      <c r="H528" s="252">
        <v>247.09999999999999</v>
      </c>
      <c r="I528" s="253"/>
      <c r="J528" s="249"/>
      <c r="K528" s="249"/>
      <c r="L528" s="254"/>
      <c r="M528" s="255"/>
      <c r="N528" s="256"/>
      <c r="O528" s="256"/>
      <c r="P528" s="256"/>
      <c r="Q528" s="256"/>
      <c r="R528" s="256"/>
      <c r="S528" s="256"/>
      <c r="T528" s="257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8" t="s">
        <v>135</v>
      </c>
      <c r="AU528" s="258" t="s">
        <v>131</v>
      </c>
      <c r="AV528" s="13" t="s">
        <v>131</v>
      </c>
      <c r="AW528" s="13" t="s">
        <v>30</v>
      </c>
      <c r="AX528" s="13" t="s">
        <v>82</v>
      </c>
      <c r="AY528" s="258" t="s">
        <v>124</v>
      </c>
    </row>
    <row r="529" s="2" customFormat="1" ht="16.5" customHeight="1">
      <c r="A529" s="38"/>
      <c r="B529" s="39"/>
      <c r="C529" s="270" t="s">
        <v>849</v>
      </c>
      <c r="D529" s="270" t="s">
        <v>228</v>
      </c>
      <c r="E529" s="271" t="s">
        <v>850</v>
      </c>
      <c r="F529" s="272" t="s">
        <v>851</v>
      </c>
      <c r="G529" s="273" t="s">
        <v>129</v>
      </c>
      <c r="H529" s="274">
        <v>284.16500000000002</v>
      </c>
      <c r="I529" s="275"/>
      <c r="J529" s="274">
        <f>ROUND(I529*H529,3)</f>
        <v>0</v>
      </c>
      <c r="K529" s="276"/>
      <c r="L529" s="277"/>
      <c r="M529" s="278" t="s">
        <v>1</v>
      </c>
      <c r="N529" s="279" t="s">
        <v>40</v>
      </c>
      <c r="O529" s="97"/>
      <c r="P529" s="238">
        <f>O529*H529</f>
        <v>0</v>
      </c>
      <c r="Q529" s="238">
        <v>0.0042500000000000003</v>
      </c>
      <c r="R529" s="238">
        <f>Q529*H529</f>
        <v>1.2077012500000002</v>
      </c>
      <c r="S529" s="238">
        <v>0</v>
      </c>
      <c r="T529" s="239">
        <f>S529*H529</f>
        <v>0</v>
      </c>
      <c r="U529" s="38"/>
      <c r="V529" s="38"/>
      <c r="W529" s="38"/>
      <c r="X529" s="38"/>
      <c r="Y529" s="38"/>
      <c r="Z529" s="38"/>
      <c r="AA529" s="38"/>
      <c r="AB529" s="38"/>
      <c r="AC529" s="38"/>
      <c r="AD529" s="38"/>
      <c r="AE529" s="38"/>
      <c r="AR529" s="240" t="s">
        <v>315</v>
      </c>
      <c r="AT529" s="240" t="s">
        <v>228</v>
      </c>
      <c r="AU529" s="240" t="s">
        <v>131</v>
      </c>
      <c r="AY529" s="17" t="s">
        <v>124</v>
      </c>
      <c r="BE529" s="241">
        <f>IF(N529="základná",J529,0)</f>
        <v>0</v>
      </c>
      <c r="BF529" s="241">
        <f>IF(N529="znížená",J529,0)</f>
        <v>0</v>
      </c>
      <c r="BG529" s="241">
        <f>IF(N529="zákl. prenesená",J529,0)</f>
        <v>0</v>
      </c>
      <c r="BH529" s="241">
        <f>IF(N529="zníž. prenesená",J529,0)</f>
        <v>0</v>
      </c>
      <c r="BI529" s="241">
        <f>IF(N529="nulová",J529,0)</f>
        <v>0</v>
      </c>
      <c r="BJ529" s="17" t="s">
        <v>131</v>
      </c>
      <c r="BK529" s="242">
        <f>ROUND(I529*H529,3)</f>
        <v>0</v>
      </c>
      <c r="BL529" s="17" t="s">
        <v>222</v>
      </c>
      <c r="BM529" s="240" t="s">
        <v>852</v>
      </c>
    </row>
    <row r="530" s="2" customFormat="1">
      <c r="A530" s="38"/>
      <c r="B530" s="39"/>
      <c r="C530" s="40"/>
      <c r="D530" s="243" t="s">
        <v>133</v>
      </c>
      <c r="E530" s="40"/>
      <c r="F530" s="244" t="s">
        <v>853</v>
      </c>
      <c r="G530" s="40"/>
      <c r="H530" s="40"/>
      <c r="I530" s="245"/>
      <c r="J530" s="40"/>
      <c r="K530" s="40"/>
      <c r="L530" s="44"/>
      <c r="M530" s="246"/>
      <c r="N530" s="247"/>
      <c r="O530" s="97"/>
      <c r="P530" s="97"/>
      <c r="Q530" s="97"/>
      <c r="R530" s="97"/>
      <c r="S530" s="97"/>
      <c r="T530" s="98"/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T530" s="17" t="s">
        <v>133</v>
      </c>
      <c r="AU530" s="17" t="s">
        <v>131</v>
      </c>
    </row>
    <row r="531" s="13" customFormat="1">
      <c r="A531" s="13"/>
      <c r="B531" s="248"/>
      <c r="C531" s="249"/>
      <c r="D531" s="243" t="s">
        <v>135</v>
      </c>
      <c r="E531" s="249"/>
      <c r="F531" s="251" t="s">
        <v>854</v>
      </c>
      <c r="G531" s="249"/>
      <c r="H531" s="252">
        <v>284.16500000000002</v>
      </c>
      <c r="I531" s="253"/>
      <c r="J531" s="249"/>
      <c r="K531" s="249"/>
      <c r="L531" s="254"/>
      <c r="M531" s="255"/>
      <c r="N531" s="256"/>
      <c r="O531" s="256"/>
      <c r="P531" s="256"/>
      <c r="Q531" s="256"/>
      <c r="R531" s="256"/>
      <c r="S531" s="256"/>
      <c r="T531" s="257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8" t="s">
        <v>135</v>
      </c>
      <c r="AU531" s="258" t="s">
        <v>131</v>
      </c>
      <c r="AV531" s="13" t="s">
        <v>131</v>
      </c>
      <c r="AW531" s="13" t="s">
        <v>4</v>
      </c>
      <c r="AX531" s="13" t="s">
        <v>82</v>
      </c>
      <c r="AY531" s="258" t="s">
        <v>124</v>
      </c>
    </row>
    <row r="532" s="2" customFormat="1" ht="24.15" customHeight="1">
      <c r="A532" s="38"/>
      <c r="B532" s="39"/>
      <c r="C532" s="229" t="s">
        <v>855</v>
      </c>
      <c r="D532" s="229" t="s">
        <v>126</v>
      </c>
      <c r="E532" s="230" t="s">
        <v>856</v>
      </c>
      <c r="F532" s="231" t="s">
        <v>857</v>
      </c>
      <c r="G532" s="232" t="s">
        <v>129</v>
      </c>
      <c r="H532" s="233">
        <v>9.8010000000000002</v>
      </c>
      <c r="I532" s="234"/>
      <c r="J532" s="233">
        <f>ROUND(I532*H532,3)</f>
        <v>0</v>
      </c>
      <c r="K532" s="235"/>
      <c r="L532" s="44"/>
      <c r="M532" s="236" t="s">
        <v>1</v>
      </c>
      <c r="N532" s="237" t="s">
        <v>40</v>
      </c>
      <c r="O532" s="97"/>
      <c r="P532" s="238">
        <f>O532*H532</f>
        <v>0</v>
      </c>
      <c r="Q532" s="238">
        <v>0.00054000000000000001</v>
      </c>
      <c r="R532" s="238">
        <f>Q532*H532</f>
        <v>0.0052925400000000001</v>
      </c>
      <c r="S532" s="238">
        <v>0</v>
      </c>
      <c r="T532" s="239">
        <f>S532*H532</f>
        <v>0</v>
      </c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R532" s="240" t="s">
        <v>222</v>
      </c>
      <c r="AT532" s="240" t="s">
        <v>126</v>
      </c>
      <c r="AU532" s="240" t="s">
        <v>131</v>
      </c>
      <c r="AY532" s="17" t="s">
        <v>124</v>
      </c>
      <c r="BE532" s="241">
        <f>IF(N532="základná",J532,0)</f>
        <v>0</v>
      </c>
      <c r="BF532" s="241">
        <f>IF(N532="znížená",J532,0)</f>
        <v>0</v>
      </c>
      <c r="BG532" s="241">
        <f>IF(N532="zákl. prenesená",J532,0)</f>
        <v>0</v>
      </c>
      <c r="BH532" s="241">
        <f>IF(N532="zníž. prenesená",J532,0)</f>
        <v>0</v>
      </c>
      <c r="BI532" s="241">
        <f>IF(N532="nulová",J532,0)</f>
        <v>0</v>
      </c>
      <c r="BJ532" s="17" t="s">
        <v>131</v>
      </c>
      <c r="BK532" s="242">
        <f>ROUND(I532*H532,3)</f>
        <v>0</v>
      </c>
      <c r="BL532" s="17" t="s">
        <v>222</v>
      </c>
      <c r="BM532" s="240" t="s">
        <v>858</v>
      </c>
    </row>
    <row r="533" s="2" customFormat="1">
      <c r="A533" s="38"/>
      <c r="B533" s="39"/>
      <c r="C533" s="40"/>
      <c r="D533" s="243" t="s">
        <v>133</v>
      </c>
      <c r="E533" s="40"/>
      <c r="F533" s="244" t="s">
        <v>859</v>
      </c>
      <c r="G533" s="40"/>
      <c r="H533" s="40"/>
      <c r="I533" s="245"/>
      <c r="J533" s="40"/>
      <c r="K533" s="40"/>
      <c r="L533" s="44"/>
      <c r="M533" s="246"/>
      <c r="N533" s="247"/>
      <c r="O533" s="97"/>
      <c r="P533" s="97"/>
      <c r="Q533" s="97"/>
      <c r="R533" s="97"/>
      <c r="S533" s="97"/>
      <c r="T533" s="98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133</v>
      </c>
      <c r="AU533" s="17" t="s">
        <v>131</v>
      </c>
    </row>
    <row r="534" s="13" customFormat="1">
      <c r="A534" s="13"/>
      <c r="B534" s="248"/>
      <c r="C534" s="249"/>
      <c r="D534" s="243" t="s">
        <v>135</v>
      </c>
      <c r="E534" s="250" t="s">
        <v>1</v>
      </c>
      <c r="F534" s="251" t="s">
        <v>860</v>
      </c>
      <c r="G534" s="249"/>
      <c r="H534" s="252">
        <v>9.8010000000000002</v>
      </c>
      <c r="I534" s="253"/>
      <c r="J534" s="249"/>
      <c r="K534" s="249"/>
      <c r="L534" s="254"/>
      <c r="M534" s="255"/>
      <c r="N534" s="256"/>
      <c r="O534" s="256"/>
      <c r="P534" s="256"/>
      <c r="Q534" s="256"/>
      <c r="R534" s="256"/>
      <c r="S534" s="256"/>
      <c r="T534" s="257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8" t="s">
        <v>135</v>
      </c>
      <c r="AU534" s="258" t="s">
        <v>131</v>
      </c>
      <c r="AV534" s="13" t="s">
        <v>131</v>
      </c>
      <c r="AW534" s="13" t="s">
        <v>30</v>
      </c>
      <c r="AX534" s="13" t="s">
        <v>82</v>
      </c>
      <c r="AY534" s="258" t="s">
        <v>124</v>
      </c>
    </row>
    <row r="535" s="2" customFormat="1" ht="16.5" customHeight="1">
      <c r="A535" s="38"/>
      <c r="B535" s="39"/>
      <c r="C535" s="270" t="s">
        <v>861</v>
      </c>
      <c r="D535" s="270" t="s">
        <v>228</v>
      </c>
      <c r="E535" s="271" t="s">
        <v>850</v>
      </c>
      <c r="F535" s="272" t="s">
        <v>851</v>
      </c>
      <c r="G535" s="273" t="s">
        <v>129</v>
      </c>
      <c r="H535" s="274">
        <v>11.760999999999999</v>
      </c>
      <c r="I535" s="275"/>
      <c r="J535" s="274">
        <f>ROUND(I535*H535,3)</f>
        <v>0</v>
      </c>
      <c r="K535" s="276"/>
      <c r="L535" s="277"/>
      <c r="M535" s="278" t="s">
        <v>1</v>
      </c>
      <c r="N535" s="279" t="s">
        <v>40</v>
      </c>
      <c r="O535" s="97"/>
      <c r="P535" s="238">
        <f>O535*H535</f>
        <v>0</v>
      </c>
      <c r="Q535" s="238">
        <v>0.0042500000000000003</v>
      </c>
      <c r="R535" s="238">
        <f>Q535*H535</f>
        <v>0.049984250000000001</v>
      </c>
      <c r="S535" s="238">
        <v>0</v>
      </c>
      <c r="T535" s="239">
        <f>S535*H535</f>
        <v>0</v>
      </c>
      <c r="U535" s="38"/>
      <c r="V535" s="38"/>
      <c r="W535" s="38"/>
      <c r="X535" s="38"/>
      <c r="Y535" s="38"/>
      <c r="Z535" s="38"/>
      <c r="AA535" s="38"/>
      <c r="AB535" s="38"/>
      <c r="AC535" s="38"/>
      <c r="AD535" s="38"/>
      <c r="AE535" s="38"/>
      <c r="AR535" s="240" t="s">
        <v>315</v>
      </c>
      <c r="AT535" s="240" t="s">
        <v>228</v>
      </c>
      <c r="AU535" s="240" t="s">
        <v>131</v>
      </c>
      <c r="AY535" s="17" t="s">
        <v>124</v>
      </c>
      <c r="BE535" s="241">
        <f>IF(N535="základná",J535,0)</f>
        <v>0</v>
      </c>
      <c r="BF535" s="241">
        <f>IF(N535="znížená",J535,0)</f>
        <v>0</v>
      </c>
      <c r="BG535" s="241">
        <f>IF(N535="zákl. prenesená",J535,0)</f>
        <v>0</v>
      </c>
      <c r="BH535" s="241">
        <f>IF(N535="zníž. prenesená",J535,0)</f>
        <v>0</v>
      </c>
      <c r="BI535" s="241">
        <f>IF(N535="nulová",J535,0)</f>
        <v>0</v>
      </c>
      <c r="BJ535" s="17" t="s">
        <v>131</v>
      </c>
      <c r="BK535" s="242">
        <f>ROUND(I535*H535,3)</f>
        <v>0</v>
      </c>
      <c r="BL535" s="17" t="s">
        <v>222</v>
      </c>
      <c r="BM535" s="240" t="s">
        <v>862</v>
      </c>
    </row>
    <row r="536" s="2" customFormat="1">
      <c r="A536" s="38"/>
      <c r="B536" s="39"/>
      <c r="C536" s="40"/>
      <c r="D536" s="243" t="s">
        <v>133</v>
      </c>
      <c r="E536" s="40"/>
      <c r="F536" s="244" t="s">
        <v>853</v>
      </c>
      <c r="G536" s="40"/>
      <c r="H536" s="40"/>
      <c r="I536" s="245"/>
      <c r="J536" s="40"/>
      <c r="K536" s="40"/>
      <c r="L536" s="44"/>
      <c r="M536" s="246"/>
      <c r="N536" s="247"/>
      <c r="O536" s="97"/>
      <c r="P536" s="97"/>
      <c r="Q536" s="97"/>
      <c r="R536" s="97"/>
      <c r="S536" s="97"/>
      <c r="T536" s="98"/>
      <c r="U536" s="38"/>
      <c r="V536" s="38"/>
      <c r="W536" s="38"/>
      <c r="X536" s="38"/>
      <c r="Y536" s="38"/>
      <c r="Z536" s="38"/>
      <c r="AA536" s="38"/>
      <c r="AB536" s="38"/>
      <c r="AC536" s="38"/>
      <c r="AD536" s="38"/>
      <c r="AE536" s="38"/>
      <c r="AT536" s="17" t="s">
        <v>133</v>
      </c>
      <c r="AU536" s="17" t="s">
        <v>131</v>
      </c>
    </row>
    <row r="537" s="13" customFormat="1">
      <c r="A537" s="13"/>
      <c r="B537" s="248"/>
      <c r="C537" s="249"/>
      <c r="D537" s="243" t="s">
        <v>135</v>
      </c>
      <c r="E537" s="249"/>
      <c r="F537" s="251" t="s">
        <v>863</v>
      </c>
      <c r="G537" s="249"/>
      <c r="H537" s="252">
        <v>11.760999999999999</v>
      </c>
      <c r="I537" s="253"/>
      <c r="J537" s="249"/>
      <c r="K537" s="249"/>
      <c r="L537" s="254"/>
      <c r="M537" s="255"/>
      <c r="N537" s="256"/>
      <c r="O537" s="256"/>
      <c r="P537" s="256"/>
      <c r="Q537" s="256"/>
      <c r="R537" s="256"/>
      <c r="S537" s="256"/>
      <c r="T537" s="257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8" t="s">
        <v>135</v>
      </c>
      <c r="AU537" s="258" t="s">
        <v>131</v>
      </c>
      <c r="AV537" s="13" t="s">
        <v>131</v>
      </c>
      <c r="AW537" s="13" t="s">
        <v>4</v>
      </c>
      <c r="AX537" s="13" t="s">
        <v>82</v>
      </c>
      <c r="AY537" s="258" t="s">
        <v>124</v>
      </c>
    </row>
    <row r="538" s="2" customFormat="1" ht="24.15" customHeight="1">
      <c r="A538" s="38"/>
      <c r="B538" s="39"/>
      <c r="C538" s="229" t="s">
        <v>864</v>
      </c>
      <c r="D538" s="229" t="s">
        <v>126</v>
      </c>
      <c r="E538" s="230" t="s">
        <v>865</v>
      </c>
      <c r="F538" s="231" t="s">
        <v>866</v>
      </c>
      <c r="G538" s="232" t="s">
        <v>212</v>
      </c>
      <c r="H538" s="233">
        <v>2.0489999999999999</v>
      </c>
      <c r="I538" s="234"/>
      <c r="J538" s="233">
        <f>ROUND(I538*H538,3)</f>
        <v>0</v>
      </c>
      <c r="K538" s="235"/>
      <c r="L538" s="44"/>
      <c r="M538" s="236" t="s">
        <v>1</v>
      </c>
      <c r="N538" s="237" t="s">
        <v>40</v>
      </c>
      <c r="O538" s="97"/>
      <c r="P538" s="238">
        <f>O538*H538</f>
        <v>0</v>
      </c>
      <c r="Q538" s="238">
        <v>0</v>
      </c>
      <c r="R538" s="238">
        <f>Q538*H538</f>
        <v>0</v>
      </c>
      <c r="S538" s="238">
        <v>0</v>
      </c>
      <c r="T538" s="239">
        <f>S538*H538</f>
        <v>0</v>
      </c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R538" s="240" t="s">
        <v>222</v>
      </c>
      <c r="AT538" s="240" t="s">
        <v>126</v>
      </c>
      <c r="AU538" s="240" t="s">
        <v>131</v>
      </c>
      <c r="AY538" s="17" t="s">
        <v>124</v>
      </c>
      <c r="BE538" s="241">
        <f>IF(N538="základná",J538,0)</f>
        <v>0</v>
      </c>
      <c r="BF538" s="241">
        <f>IF(N538="znížená",J538,0)</f>
        <v>0</v>
      </c>
      <c r="BG538" s="241">
        <f>IF(N538="zákl. prenesená",J538,0)</f>
        <v>0</v>
      </c>
      <c r="BH538" s="241">
        <f>IF(N538="zníž. prenesená",J538,0)</f>
        <v>0</v>
      </c>
      <c r="BI538" s="241">
        <f>IF(N538="nulová",J538,0)</f>
        <v>0</v>
      </c>
      <c r="BJ538" s="17" t="s">
        <v>131</v>
      </c>
      <c r="BK538" s="242">
        <f>ROUND(I538*H538,3)</f>
        <v>0</v>
      </c>
      <c r="BL538" s="17" t="s">
        <v>222</v>
      </c>
      <c r="BM538" s="240" t="s">
        <v>867</v>
      </c>
    </row>
    <row r="539" s="2" customFormat="1">
      <c r="A539" s="38"/>
      <c r="B539" s="39"/>
      <c r="C539" s="40"/>
      <c r="D539" s="243" t="s">
        <v>133</v>
      </c>
      <c r="E539" s="40"/>
      <c r="F539" s="244" t="s">
        <v>866</v>
      </c>
      <c r="G539" s="40"/>
      <c r="H539" s="40"/>
      <c r="I539" s="245"/>
      <c r="J539" s="40"/>
      <c r="K539" s="40"/>
      <c r="L539" s="44"/>
      <c r="M539" s="246"/>
      <c r="N539" s="247"/>
      <c r="O539" s="97"/>
      <c r="P539" s="97"/>
      <c r="Q539" s="97"/>
      <c r="R539" s="97"/>
      <c r="S539" s="97"/>
      <c r="T539" s="98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133</v>
      </c>
      <c r="AU539" s="17" t="s">
        <v>131</v>
      </c>
    </row>
    <row r="540" s="12" customFormat="1" ht="25.92" customHeight="1">
      <c r="A540" s="12"/>
      <c r="B540" s="213"/>
      <c r="C540" s="214"/>
      <c r="D540" s="215" t="s">
        <v>73</v>
      </c>
      <c r="E540" s="216" t="s">
        <v>228</v>
      </c>
      <c r="F540" s="216" t="s">
        <v>868</v>
      </c>
      <c r="G540" s="214"/>
      <c r="H540" s="214"/>
      <c r="I540" s="217"/>
      <c r="J540" s="218">
        <f>BK540</f>
        <v>0</v>
      </c>
      <c r="K540" s="214"/>
      <c r="L540" s="219"/>
      <c r="M540" s="220"/>
      <c r="N540" s="221"/>
      <c r="O540" s="221"/>
      <c r="P540" s="222">
        <f>P541</f>
        <v>0</v>
      </c>
      <c r="Q540" s="221"/>
      <c r="R540" s="222">
        <f>R541</f>
        <v>0.054390000000000008</v>
      </c>
      <c r="S540" s="221"/>
      <c r="T540" s="223">
        <f>T541</f>
        <v>0</v>
      </c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R540" s="224" t="s">
        <v>142</v>
      </c>
      <c r="AT540" s="225" t="s">
        <v>73</v>
      </c>
      <c r="AU540" s="225" t="s">
        <v>74</v>
      </c>
      <c r="AY540" s="224" t="s">
        <v>124</v>
      </c>
      <c r="BK540" s="226">
        <f>BK541</f>
        <v>0</v>
      </c>
    </row>
    <row r="541" s="12" customFormat="1" ht="22.8" customHeight="1">
      <c r="A541" s="12"/>
      <c r="B541" s="213"/>
      <c r="C541" s="214"/>
      <c r="D541" s="215" t="s">
        <v>73</v>
      </c>
      <c r="E541" s="227" t="s">
        <v>869</v>
      </c>
      <c r="F541" s="227" t="s">
        <v>870</v>
      </c>
      <c r="G541" s="214"/>
      <c r="H541" s="214"/>
      <c r="I541" s="217"/>
      <c r="J541" s="228">
        <f>BK541</f>
        <v>0</v>
      </c>
      <c r="K541" s="214"/>
      <c r="L541" s="219"/>
      <c r="M541" s="220"/>
      <c r="N541" s="221"/>
      <c r="O541" s="221"/>
      <c r="P541" s="222">
        <f>SUM(P542:P546)</f>
        <v>0</v>
      </c>
      <c r="Q541" s="221"/>
      <c r="R541" s="222">
        <f>SUM(R542:R546)</f>
        <v>0.054390000000000008</v>
      </c>
      <c r="S541" s="221"/>
      <c r="T541" s="223">
        <f>SUM(T542:T546)</f>
        <v>0</v>
      </c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R541" s="224" t="s">
        <v>142</v>
      </c>
      <c r="AT541" s="225" t="s">
        <v>73</v>
      </c>
      <c r="AU541" s="225" t="s">
        <v>82</v>
      </c>
      <c r="AY541" s="224" t="s">
        <v>124</v>
      </c>
      <c r="BK541" s="226">
        <f>SUM(BK542:BK546)</f>
        <v>0</v>
      </c>
    </row>
    <row r="542" s="2" customFormat="1" ht="16.5" customHeight="1">
      <c r="A542" s="38"/>
      <c r="B542" s="39"/>
      <c r="C542" s="229" t="s">
        <v>871</v>
      </c>
      <c r="D542" s="229" t="s">
        <v>126</v>
      </c>
      <c r="E542" s="230" t="s">
        <v>872</v>
      </c>
      <c r="F542" s="231" t="s">
        <v>873</v>
      </c>
      <c r="G542" s="232" t="s">
        <v>254</v>
      </c>
      <c r="H542" s="233">
        <v>24.5</v>
      </c>
      <c r="I542" s="234"/>
      <c r="J542" s="233">
        <f>ROUND(I542*H542,3)</f>
        <v>0</v>
      </c>
      <c r="K542" s="235"/>
      <c r="L542" s="44"/>
      <c r="M542" s="236" t="s">
        <v>1</v>
      </c>
      <c r="N542" s="237" t="s">
        <v>40</v>
      </c>
      <c r="O542" s="97"/>
      <c r="P542" s="238">
        <f>O542*H542</f>
        <v>0</v>
      </c>
      <c r="Q542" s="238">
        <v>0</v>
      </c>
      <c r="R542" s="238">
        <f>Q542*H542</f>
        <v>0</v>
      </c>
      <c r="S542" s="238">
        <v>0</v>
      </c>
      <c r="T542" s="239">
        <f>S542*H542</f>
        <v>0</v>
      </c>
      <c r="U542" s="38"/>
      <c r="V542" s="38"/>
      <c r="W542" s="38"/>
      <c r="X542" s="38"/>
      <c r="Y542" s="38"/>
      <c r="Z542" s="38"/>
      <c r="AA542" s="38"/>
      <c r="AB542" s="38"/>
      <c r="AC542" s="38"/>
      <c r="AD542" s="38"/>
      <c r="AE542" s="38"/>
      <c r="AR542" s="240" t="s">
        <v>496</v>
      </c>
      <c r="AT542" s="240" t="s">
        <v>126</v>
      </c>
      <c r="AU542" s="240" t="s">
        <v>131</v>
      </c>
      <c r="AY542" s="17" t="s">
        <v>124</v>
      </c>
      <c r="BE542" s="241">
        <f>IF(N542="základná",J542,0)</f>
        <v>0</v>
      </c>
      <c r="BF542" s="241">
        <f>IF(N542="znížená",J542,0)</f>
        <v>0</v>
      </c>
      <c r="BG542" s="241">
        <f>IF(N542="zákl. prenesená",J542,0)</f>
        <v>0</v>
      </c>
      <c r="BH542" s="241">
        <f>IF(N542="zníž. prenesená",J542,0)</f>
        <v>0</v>
      </c>
      <c r="BI542" s="241">
        <f>IF(N542="nulová",J542,0)</f>
        <v>0</v>
      </c>
      <c r="BJ542" s="17" t="s">
        <v>131</v>
      </c>
      <c r="BK542" s="242">
        <f>ROUND(I542*H542,3)</f>
        <v>0</v>
      </c>
      <c r="BL542" s="17" t="s">
        <v>496</v>
      </c>
      <c r="BM542" s="240" t="s">
        <v>874</v>
      </c>
    </row>
    <row r="543" s="2" customFormat="1">
      <c r="A543" s="38"/>
      <c r="B543" s="39"/>
      <c r="C543" s="40"/>
      <c r="D543" s="243" t="s">
        <v>133</v>
      </c>
      <c r="E543" s="40"/>
      <c r="F543" s="244" t="s">
        <v>875</v>
      </c>
      <c r="G543" s="40"/>
      <c r="H543" s="40"/>
      <c r="I543" s="245"/>
      <c r="J543" s="40"/>
      <c r="K543" s="40"/>
      <c r="L543" s="44"/>
      <c r="M543" s="246"/>
      <c r="N543" s="247"/>
      <c r="O543" s="97"/>
      <c r="P543" s="97"/>
      <c r="Q543" s="97"/>
      <c r="R543" s="97"/>
      <c r="S543" s="97"/>
      <c r="T543" s="98"/>
      <c r="U543" s="38"/>
      <c r="V543" s="38"/>
      <c r="W543" s="38"/>
      <c r="X543" s="38"/>
      <c r="Y543" s="38"/>
      <c r="Z543" s="38"/>
      <c r="AA543" s="38"/>
      <c r="AB543" s="38"/>
      <c r="AC543" s="38"/>
      <c r="AD543" s="38"/>
      <c r="AE543" s="38"/>
      <c r="AT543" s="17" t="s">
        <v>133</v>
      </c>
      <c r="AU543" s="17" t="s">
        <v>131</v>
      </c>
    </row>
    <row r="544" s="13" customFormat="1">
      <c r="A544" s="13"/>
      <c r="B544" s="248"/>
      <c r="C544" s="249"/>
      <c r="D544" s="243" t="s">
        <v>135</v>
      </c>
      <c r="E544" s="250" t="s">
        <v>1</v>
      </c>
      <c r="F544" s="251" t="s">
        <v>876</v>
      </c>
      <c r="G544" s="249"/>
      <c r="H544" s="252">
        <v>24.5</v>
      </c>
      <c r="I544" s="253"/>
      <c r="J544" s="249"/>
      <c r="K544" s="249"/>
      <c r="L544" s="254"/>
      <c r="M544" s="255"/>
      <c r="N544" s="256"/>
      <c r="O544" s="256"/>
      <c r="P544" s="256"/>
      <c r="Q544" s="256"/>
      <c r="R544" s="256"/>
      <c r="S544" s="256"/>
      <c r="T544" s="257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58" t="s">
        <v>135</v>
      </c>
      <c r="AU544" s="258" t="s">
        <v>131</v>
      </c>
      <c r="AV544" s="13" t="s">
        <v>131</v>
      </c>
      <c r="AW544" s="13" t="s">
        <v>30</v>
      </c>
      <c r="AX544" s="13" t="s">
        <v>82</v>
      </c>
      <c r="AY544" s="258" t="s">
        <v>124</v>
      </c>
    </row>
    <row r="545" s="2" customFormat="1" ht="16.5" customHeight="1">
      <c r="A545" s="38"/>
      <c r="B545" s="39"/>
      <c r="C545" s="270" t="s">
        <v>877</v>
      </c>
      <c r="D545" s="270" t="s">
        <v>228</v>
      </c>
      <c r="E545" s="271" t="s">
        <v>878</v>
      </c>
      <c r="F545" s="272" t="s">
        <v>879</v>
      </c>
      <c r="G545" s="273" t="s">
        <v>254</v>
      </c>
      <c r="H545" s="274">
        <v>24.5</v>
      </c>
      <c r="I545" s="275"/>
      <c r="J545" s="274">
        <f>ROUND(I545*H545,3)</f>
        <v>0</v>
      </c>
      <c r="K545" s="276"/>
      <c r="L545" s="277"/>
      <c r="M545" s="278" t="s">
        <v>1</v>
      </c>
      <c r="N545" s="279" t="s">
        <v>40</v>
      </c>
      <c r="O545" s="97"/>
      <c r="P545" s="238">
        <f>O545*H545</f>
        <v>0</v>
      </c>
      <c r="Q545" s="238">
        <v>0.0022200000000000002</v>
      </c>
      <c r="R545" s="238">
        <f>Q545*H545</f>
        <v>0.054390000000000008</v>
      </c>
      <c r="S545" s="238">
        <v>0</v>
      </c>
      <c r="T545" s="239">
        <f>S545*H545</f>
        <v>0</v>
      </c>
      <c r="U545" s="38"/>
      <c r="V545" s="38"/>
      <c r="W545" s="38"/>
      <c r="X545" s="38"/>
      <c r="Y545" s="38"/>
      <c r="Z545" s="38"/>
      <c r="AA545" s="38"/>
      <c r="AB545" s="38"/>
      <c r="AC545" s="38"/>
      <c r="AD545" s="38"/>
      <c r="AE545" s="38"/>
      <c r="AR545" s="240" t="s">
        <v>864</v>
      </c>
      <c r="AT545" s="240" t="s">
        <v>228</v>
      </c>
      <c r="AU545" s="240" t="s">
        <v>131</v>
      </c>
      <c r="AY545" s="17" t="s">
        <v>124</v>
      </c>
      <c r="BE545" s="241">
        <f>IF(N545="základná",J545,0)</f>
        <v>0</v>
      </c>
      <c r="BF545" s="241">
        <f>IF(N545="znížená",J545,0)</f>
        <v>0</v>
      </c>
      <c r="BG545" s="241">
        <f>IF(N545="zákl. prenesená",J545,0)</f>
        <v>0</v>
      </c>
      <c r="BH545" s="241">
        <f>IF(N545="zníž. prenesená",J545,0)</f>
        <v>0</v>
      </c>
      <c r="BI545" s="241">
        <f>IF(N545="nulová",J545,0)</f>
        <v>0</v>
      </c>
      <c r="BJ545" s="17" t="s">
        <v>131</v>
      </c>
      <c r="BK545" s="242">
        <f>ROUND(I545*H545,3)</f>
        <v>0</v>
      </c>
      <c r="BL545" s="17" t="s">
        <v>864</v>
      </c>
      <c r="BM545" s="240" t="s">
        <v>880</v>
      </c>
    </row>
    <row r="546" s="2" customFormat="1">
      <c r="A546" s="38"/>
      <c r="B546" s="39"/>
      <c r="C546" s="40"/>
      <c r="D546" s="243" t="s">
        <v>133</v>
      </c>
      <c r="E546" s="40"/>
      <c r="F546" s="244" t="s">
        <v>881</v>
      </c>
      <c r="G546" s="40"/>
      <c r="H546" s="40"/>
      <c r="I546" s="245"/>
      <c r="J546" s="40"/>
      <c r="K546" s="40"/>
      <c r="L546" s="44"/>
      <c r="M546" s="246"/>
      <c r="N546" s="247"/>
      <c r="O546" s="97"/>
      <c r="P546" s="97"/>
      <c r="Q546" s="97"/>
      <c r="R546" s="97"/>
      <c r="S546" s="97"/>
      <c r="T546" s="98"/>
      <c r="U546" s="38"/>
      <c r="V546" s="38"/>
      <c r="W546" s="38"/>
      <c r="X546" s="38"/>
      <c r="Y546" s="38"/>
      <c r="Z546" s="38"/>
      <c r="AA546" s="38"/>
      <c r="AB546" s="38"/>
      <c r="AC546" s="38"/>
      <c r="AD546" s="38"/>
      <c r="AE546" s="38"/>
      <c r="AT546" s="17" t="s">
        <v>133</v>
      </c>
      <c r="AU546" s="17" t="s">
        <v>131</v>
      </c>
    </row>
    <row r="547" s="12" customFormat="1" ht="25.92" customHeight="1">
      <c r="A547" s="12"/>
      <c r="B547" s="213"/>
      <c r="C547" s="214"/>
      <c r="D547" s="215" t="s">
        <v>73</v>
      </c>
      <c r="E547" s="216" t="s">
        <v>882</v>
      </c>
      <c r="F547" s="216" t="s">
        <v>883</v>
      </c>
      <c r="G547" s="214"/>
      <c r="H547" s="214"/>
      <c r="I547" s="217"/>
      <c r="J547" s="218">
        <f>BK547</f>
        <v>0</v>
      </c>
      <c r="K547" s="214"/>
      <c r="L547" s="219"/>
      <c r="M547" s="220"/>
      <c r="N547" s="221"/>
      <c r="O547" s="221"/>
      <c r="P547" s="222">
        <f>SUM(P548:P563)</f>
        <v>0</v>
      </c>
      <c r="Q547" s="221"/>
      <c r="R547" s="222">
        <f>SUM(R548:R563)</f>
        <v>0</v>
      </c>
      <c r="S547" s="221"/>
      <c r="T547" s="223">
        <f>SUM(T548:T563)</f>
        <v>0</v>
      </c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R547" s="224" t="s">
        <v>152</v>
      </c>
      <c r="AT547" s="225" t="s">
        <v>73</v>
      </c>
      <c r="AU547" s="225" t="s">
        <v>74</v>
      </c>
      <c r="AY547" s="224" t="s">
        <v>124</v>
      </c>
      <c r="BK547" s="226">
        <f>SUM(BK548:BK563)</f>
        <v>0</v>
      </c>
    </row>
    <row r="548" s="2" customFormat="1" ht="24.15" customHeight="1">
      <c r="A548" s="38"/>
      <c r="B548" s="39"/>
      <c r="C548" s="229" t="s">
        <v>884</v>
      </c>
      <c r="D548" s="229" t="s">
        <v>126</v>
      </c>
      <c r="E548" s="230" t="s">
        <v>885</v>
      </c>
      <c r="F548" s="231" t="s">
        <v>886</v>
      </c>
      <c r="G548" s="232" t="s">
        <v>623</v>
      </c>
      <c r="H548" s="233">
        <v>1</v>
      </c>
      <c r="I548" s="234"/>
      <c r="J548" s="233">
        <f>ROUND(I548*H548,3)</f>
        <v>0</v>
      </c>
      <c r="K548" s="235"/>
      <c r="L548" s="44"/>
      <c r="M548" s="236" t="s">
        <v>1</v>
      </c>
      <c r="N548" s="237" t="s">
        <v>40</v>
      </c>
      <c r="O548" s="97"/>
      <c r="P548" s="238">
        <f>O548*H548</f>
        <v>0</v>
      </c>
      <c r="Q548" s="238">
        <v>0</v>
      </c>
      <c r="R548" s="238">
        <f>Q548*H548</f>
        <v>0</v>
      </c>
      <c r="S548" s="238">
        <v>0</v>
      </c>
      <c r="T548" s="239">
        <f>S548*H548</f>
        <v>0</v>
      </c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R548" s="240" t="s">
        <v>887</v>
      </c>
      <c r="AT548" s="240" t="s">
        <v>126</v>
      </c>
      <c r="AU548" s="240" t="s">
        <v>82</v>
      </c>
      <c r="AY548" s="17" t="s">
        <v>124</v>
      </c>
      <c r="BE548" s="241">
        <f>IF(N548="základná",J548,0)</f>
        <v>0</v>
      </c>
      <c r="BF548" s="241">
        <f>IF(N548="znížená",J548,0)</f>
        <v>0</v>
      </c>
      <c r="BG548" s="241">
        <f>IF(N548="zákl. prenesená",J548,0)</f>
        <v>0</v>
      </c>
      <c r="BH548" s="241">
        <f>IF(N548="zníž. prenesená",J548,0)</f>
        <v>0</v>
      </c>
      <c r="BI548" s="241">
        <f>IF(N548="nulová",J548,0)</f>
        <v>0</v>
      </c>
      <c r="BJ548" s="17" t="s">
        <v>131</v>
      </c>
      <c r="BK548" s="242">
        <f>ROUND(I548*H548,3)</f>
        <v>0</v>
      </c>
      <c r="BL548" s="17" t="s">
        <v>887</v>
      </c>
      <c r="BM548" s="240" t="s">
        <v>888</v>
      </c>
    </row>
    <row r="549" s="2" customFormat="1">
      <c r="A549" s="38"/>
      <c r="B549" s="39"/>
      <c r="C549" s="40"/>
      <c r="D549" s="243" t="s">
        <v>133</v>
      </c>
      <c r="E549" s="40"/>
      <c r="F549" s="244" t="s">
        <v>889</v>
      </c>
      <c r="G549" s="40"/>
      <c r="H549" s="40"/>
      <c r="I549" s="245"/>
      <c r="J549" s="40"/>
      <c r="K549" s="40"/>
      <c r="L549" s="44"/>
      <c r="M549" s="246"/>
      <c r="N549" s="247"/>
      <c r="O549" s="97"/>
      <c r="P549" s="97"/>
      <c r="Q549" s="97"/>
      <c r="R549" s="97"/>
      <c r="S549" s="97"/>
      <c r="T549" s="98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133</v>
      </c>
      <c r="AU549" s="17" t="s">
        <v>82</v>
      </c>
    </row>
    <row r="550" s="13" customFormat="1">
      <c r="A550" s="13"/>
      <c r="B550" s="248"/>
      <c r="C550" s="249"/>
      <c r="D550" s="243" t="s">
        <v>135</v>
      </c>
      <c r="E550" s="250" t="s">
        <v>1</v>
      </c>
      <c r="F550" s="251" t="s">
        <v>890</v>
      </c>
      <c r="G550" s="249"/>
      <c r="H550" s="252">
        <v>1</v>
      </c>
      <c r="I550" s="253"/>
      <c r="J550" s="249"/>
      <c r="K550" s="249"/>
      <c r="L550" s="254"/>
      <c r="M550" s="255"/>
      <c r="N550" s="256"/>
      <c r="O550" s="256"/>
      <c r="P550" s="256"/>
      <c r="Q550" s="256"/>
      <c r="R550" s="256"/>
      <c r="S550" s="256"/>
      <c r="T550" s="257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58" t="s">
        <v>135</v>
      </c>
      <c r="AU550" s="258" t="s">
        <v>82</v>
      </c>
      <c r="AV550" s="13" t="s">
        <v>131</v>
      </c>
      <c r="AW550" s="13" t="s">
        <v>30</v>
      </c>
      <c r="AX550" s="13" t="s">
        <v>82</v>
      </c>
      <c r="AY550" s="258" t="s">
        <v>124</v>
      </c>
    </row>
    <row r="551" s="15" customFormat="1">
      <c r="A551" s="15"/>
      <c r="B551" s="280"/>
      <c r="C551" s="281"/>
      <c r="D551" s="243" t="s">
        <v>135</v>
      </c>
      <c r="E551" s="282" t="s">
        <v>1</v>
      </c>
      <c r="F551" s="283" t="s">
        <v>891</v>
      </c>
      <c r="G551" s="281"/>
      <c r="H551" s="282" t="s">
        <v>1</v>
      </c>
      <c r="I551" s="284"/>
      <c r="J551" s="281"/>
      <c r="K551" s="281"/>
      <c r="L551" s="285"/>
      <c r="M551" s="286"/>
      <c r="N551" s="287"/>
      <c r="O551" s="287"/>
      <c r="P551" s="287"/>
      <c r="Q551" s="287"/>
      <c r="R551" s="287"/>
      <c r="S551" s="287"/>
      <c r="T551" s="288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89" t="s">
        <v>135</v>
      </c>
      <c r="AU551" s="289" t="s">
        <v>82</v>
      </c>
      <c r="AV551" s="15" t="s">
        <v>82</v>
      </c>
      <c r="AW551" s="15" t="s">
        <v>30</v>
      </c>
      <c r="AX551" s="15" t="s">
        <v>74</v>
      </c>
      <c r="AY551" s="289" t="s">
        <v>124</v>
      </c>
    </row>
    <row r="552" s="15" customFormat="1">
      <c r="A552" s="15"/>
      <c r="B552" s="280"/>
      <c r="C552" s="281"/>
      <c r="D552" s="243" t="s">
        <v>135</v>
      </c>
      <c r="E552" s="282" t="s">
        <v>1</v>
      </c>
      <c r="F552" s="283" t="s">
        <v>892</v>
      </c>
      <c r="G552" s="281"/>
      <c r="H552" s="282" t="s">
        <v>1</v>
      </c>
      <c r="I552" s="284"/>
      <c r="J552" s="281"/>
      <c r="K552" s="281"/>
      <c r="L552" s="285"/>
      <c r="M552" s="286"/>
      <c r="N552" s="287"/>
      <c r="O552" s="287"/>
      <c r="P552" s="287"/>
      <c r="Q552" s="287"/>
      <c r="R552" s="287"/>
      <c r="S552" s="287"/>
      <c r="T552" s="288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  <c r="AE552" s="15"/>
      <c r="AT552" s="289" t="s">
        <v>135</v>
      </c>
      <c r="AU552" s="289" t="s">
        <v>82</v>
      </c>
      <c r="AV552" s="15" t="s">
        <v>82</v>
      </c>
      <c r="AW552" s="15" t="s">
        <v>30</v>
      </c>
      <c r="AX552" s="15" t="s">
        <v>74</v>
      </c>
      <c r="AY552" s="289" t="s">
        <v>124</v>
      </c>
    </row>
    <row r="553" s="15" customFormat="1">
      <c r="A553" s="15"/>
      <c r="B553" s="280"/>
      <c r="C553" s="281"/>
      <c r="D553" s="243" t="s">
        <v>135</v>
      </c>
      <c r="E553" s="282" t="s">
        <v>1</v>
      </c>
      <c r="F553" s="283" t="s">
        <v>893</v>
      </c>
      <c r="G553" s="281"/>
      <c r="H553" s="282" t="s">
        <v>1</v>
      </c>
      <c r="I553" s="284"/>
      <c r="J553" s="281"/>
      <c r="K553" s="281"/>
      <c r="L553" s="285"/>
      <c r="M553" s="286"/>
      <c r="N553" s="287"/>
      <c r="O553" s="287"/>
      <c r="P553" s="287"/>
      <c r="Q553" s="287"/>
      <c r="R553" s="287"/>
      <c r="S553" s="287"/>
      <c r="T553" s="288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  <c r="AE553" s="15"/>
      <c r="AT553" s="289" t="s">
        <v>135</v>
      </c>
      <c r="AU553" s="289" t="s">
        <v>82</v>
      </c>
      <c r="AV553" s="15" t="s">
        <v>82</v>
      </c>
      <c r="AW553" s="15" t="s">
        <v>30</v>
      </c>
      <c r="AX553" s="15" t="s">
        <v>74</v>
      </c>
      <c r="AY553" s="289" t="s">
        <v>124</v>
      </c>
    </row>
    <row r="554" s="15" customFormat="1">
      <c r="A554" s="15"/>
      <c r="B554" s="280"/>
      <c r="C554" s="281"/>
      <c r="D554" s="243" t="s">
        <v>135</v>
      </c>
      <c r="E554" s="282" t="s">
        <v>1</v>
      </c>
      <c r="F554" s="283" t="s">
        <v>894</v>
      </c>
      <c r="G554" s="281"/>
      <c r="H554" s="282" t="s">
        <v>1</v>
      </c>
      <c r="I554" s="284"/>
      <c r="J554" s="281"/>
      <c r="K554" s="281"/>
      <c r="L554" s="285"/>
      <c r="M554" s="286"/>
      <c r="N554" s="287"/>
      <c r="O554" s="287"/>
      <c r="P554" s="287"/>
      <c r="Q554" s="287"/>
      <c r="R554" s="287"/>
      <c r="S554" s="287"/>
      <c r="T554" s="288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89" t="s">
        <v>135</v>
      </c>
      <c r="AU554" s="289" t="s">
        <v>82</v>
      </c>
      <c r="AV554" s="15" t="s">
        <v>82</v>
      </c>
      <c r="AW554" s="15" t="s">
        <v>30</v>
      </c>
      <c r="AX554" s="15" t="s">
        <v>74</v>
      </c>
      <c r="AY554" s="289" t="s">
        <v>124</v>
      </c>
    </row>
    <row r="555" s="2" customFormat="1" ht="24.15" customHeight="1">
      <c r="A555" s="38"/>
      <c r="B555" s="39"/>
      <c r="C555" s="229" t="s">
        <v>895</v>
      </c>
      <c r="D555" s="229" t="s">
        <v>126</v>
      </c>
      <c r="E555" s="230" t="s">
        <v>896</v>
      </c>
      <c r="F555" s="231" t="s">
        <v>897</v>
      </c>
      <c r="G555" s="232" t="s">
        <v>623</v>
      </c>
      <c r="H555" s="233">
        <v>1</v>
      </c>
      <c r="I555" s="234"/>
      <c r="J555" s="233">
        <f>ROUND(I555*H555,3)</f>
        <v>0</v>
      </c>
      <c r="K555" s="235"/>
      <c r="L555" s="44"/>
      <c r="M555" s="236" t="s">
        <v>1</v>
      </c>
      <c r="N555" s="237" t="s">
        <v>40</v>
      </c>
      <c r="O555" s="97"/>
      <c r="P555" s="238">
        <f>O555*H555</f>
        <v>0</v>
      </c>
      <c r="Q555" s="238">
        <v>0</v>
      </c>
      <c r="R555" s="238">
        <f>Q555*H555</f>
        <v>0</v>
      </c>
      <c r="S555" s="238">
        <v>0</v>
      </c>
      <c r="T555" s="239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40" t="s">
        <v>887</v>
      </c>
      <c r="AT555" s="240" t="s">
        <v>126</v>
      </c>
      <c r="AU555" s="240" t="s">
        <v>82</v>
      </c>
      <c r="AY555" s="17" t="s">
        <v>124</v>
      </c>
      <c r="BE555" s="241">
        <f>IF(N555="základná",J555,0)</f>
        <v>0</v>
      </c>
      <c r="BF555" s="241">
        <f>IF(N555="znížená",J555,0)</f>
        <v>0</v>
      </c>
      <c r="BG555" s="241">
        <f>IF(N555="zákl. prenesená",J555,0)</f>
        <v>0</v>
      </c>
      <c r="BH555" s="241">
        <f>IF(N555="zníž. prenesená",J555,0)</f>
        <v>0</v>
      </c>
      <c r="BI555" s="241">
        <f>IF(N555="nulová",J555,0)</f>
        <v>0</v>
      </c>
      <c r="BJ555" s="17" t="s">
        <v>131</v>
      </c>
      <c r="BK555" s="242">
        <f>ROUND(I555*H555,3)</f>
        <v>0</v>
      </c>
      <c r="BL555" s="17" t="s">
        <v>887</v>
      </c>
      <c r="BM555" s="240" t="s">
        <v>898</v>
      </c>
    </row>
    <row r="556" s="2" customFormat="1">
      <c r="A556" s="38"/>
      <c r="B556" s="39"/>
      <c r="C556" s="40"/>
      <c r="D556" s="243" t="s">
        <v>133</v>
      </c>
      <c r="E556" s="40"/>
      <c r="F556" s="244" t="s">
        <v>899</v>
      </c>
      <c r="G556" s="40"/>
      <c r="H556" s="40"/>
      <c r="I556" s="245"/>
      <c r="J556" s="40"/>
      <c r="K556" s="40"/>
      <c r="L556" s="44"/>
      <c r="M556" s="246"/>
      <c r="N556" s="247"/>
      <c r="O556" s="97"/>
      <c r="P556" s="97"/>
      <c r="Q556" s="97"/>
      <c r="R556" s="97"/>
      <c r="S556" s="97"/>
      <c r="T556" s="98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133</v>
      </c>
      <c r="AU556" s="17" t="s">
        <v>82</v>
      </c>
    </row>
    <row r="557" s="2" customFormat="1" ht="24.15" customHeight="1">
      <c r="A557" s="38"/>
      <c r="B557" s="39"/>
      <c r="C557" s="229" t="s">
        <v>900</v>
      </c>
      <c r="D557" s="229" t="s">
        <v>126</v>
      </c>
      <c r="E557" s="230" t="s">
        <v>901</v>
      </c>
      <c r="F557" s="231" t="s">
        <v>902</v>
      </c>
      <c r="G557" s="232" t="s">
        <v>623</v>
      </c>
      <c r="H557" s="233">
        <v>1</v>
      </c>
      <c r="I557" s="234"/>
      <c r="J557" s="233">
        <f>ROUND(I557*H557,3)</f>
        <v>0</v>
      </c>
      <c r="K557" s="235"/>
      <c r="L557" s="44"/>
      <c r="M557" s="236" t="s">
        <v>1</v>
      </c>
      <c r="N557" s="237" t="s">
        <v>40</v>
      </c>
      <c r="O557" s="97"/>
      <c r="P557" s="238">
        <f>O557*H557</f>
        <v>0</v>
      </c>
      <c r="Q557" s="238">
        <v>0</v>
      </c>
      <c r="R557" s="238">
        <f>Q557*H557</f>
        <v>0</v>
      </c>
      <c r="S557" s="238">
        <v>0</v>
      </c>
      <c r="T557" s="239">
        <f>S557*H557</f>
        <v>0</v>
      </c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R557" s="240" t="s">
        <v>887</v>
      </c>
      <c r="AT557" s="240" t="s">
        <v>126</v>
      </c>
      <c r="AU557" s="240" t="s">
        <v>82</v>
      </c>
      <c r="AY557" s="17" t="s">
        <v>124</v>
      </c>
      <c r="BE557" s="241">
        <f>IF(N557="základná",J557,0)</f>
        <v>0</v>
      </c>
      <c r="BF557" s="241">
        <f>IF(N557="znížená",J557,0)</f>
        <v>0</v>
      </c>
      <c r="BG557" s="241">
        <f>IF(N557="zákl. prenesená",J557,0)</f>
        <v>0</v>
      </c>
      <c r="BH557" s="241">
        <f>IF(N557="zníž. prenesená",J557,0)</f>
        <v>0</v>
      </c>
      <c r="BI557" s="241">
        <f>IF(N557="nulová",J557,0)</f>
        <v>0</v>
      </c>
      <c r="BJ557" s="17" t="s">
        <v>131</v>
      </c>
      <c r="BK557" s="242">
        <f>ROUND(I557*H557,3)</f>
        <v>0</v>
      </c>
      <c r="BL557" s="17" t="s">
        <v>887</v>
      </c>
      <c r="BM557" s="240" t="s">
        <v>903</v>
      </c>
    </row>
    <row r="558" s="2" customFormat="1">
      <c r="A558" s="38"/>
      <c r="B558" s="39"/>
      <c r="C558" s="40"/>
      <c r="D558" s="243" t="s">
        <v>133</v>
      </c>
      <c r="E558" s="40"/>
      <c r="F558" s="244" t="s">
        <v>904</v>
      </c>
      <c r="G558" s="40"/>
      <c r="H558" s="40"/>
      <c r="I558" s="245"/>
      <c r="J558" s="40"/>
      <c r="K558" s="40"/>
      <c r="L558" s="44"/>
      <c r="M558" s="246"/>
      <c r="N558" s="247"/>
      <c r="O558" s="97"/>
      <c r="P558" s="97"/>
      <c r="Q558" s="97"/>
      <c r="R558" s="97"/>
      <c r="S558" s="97"/>
      <c r="T558" s="98"/>
      <c r="U558" s="38"/>
      <c r="V558" s="38"/>
      <c r="W558" s="38"/>
      <c r="X558" s="38"/>
      <c r="Y558" s="38"/>
      <c r="Z558" s="38"/>
      <c r="AA558" s="38"/>
      <c r="AB558" s="38"/>
      <c r="AC558" s="38"/>
      <c r="AD558" s="38"/>
      <c r="AE558" s="38"/>
      <c r="AT558" s="17" t="s">
        <v>133</v>
      </c>
      <c r="AU558" s="17" t="s">
        <v>82</v>
      </c>
    </row>
    <row r="559" s="2" customFormat="1" ht="24.15" customHeight="1">
      <c r="A559" s="38"/>
      <c r="B559" s="39"/>
      <c r="C559" s="229" t="s">
        <v>905</v>
      </c>
      <c r="D559" s="229" t="s">
        <v>126</v>
      </c>
      <c r="E559" s="230" t="s">
        <v>906</v>
      </c>
      <c r="F559" s="231" t="s">
        <v>907</v>
      </c>
      <c r="G559" s="232" t="s">
        <v>908</v>
      </c>
      <c r="H559" s="233">
        <v>1</v>
      </c>
      <c r="I559" s="234"/>
      <c r="J559" s="233">
        <f>ROUND(I559*H559,3)</f>
        <v>0</v>
      </c>
      <c r="K559" s="235"/>
      <c r="L559" s="44"/>
      <c r="M559" s="236" t="s">
        <v>1</v>
      </c>
      <c r="N559" s="237" t="s">
        <v>40</v>
      </c>
      <c r="O559" s="97"/>
      <c r="P559" s="238">
        <f>O559*H559</f>
        <v>0</v>
      </c>
      <c r="Q559" s="238">
        <v>0</v>
      </c>
      <c r="R559" s="238">
        <f>Q559*H559</f>
        <v>0</v>
      </c>
      <c r="S559" s="238">
        <v>0</v>
      </c>
      <c r="T559" s="239">
        <f>S559*H559</f>
        <v>0</v>
      </c>
      <c r="U559" s="38"/>
      <c r="V559" s="38"/>
      <c r="W559" s="38"/>
      <c r="X559" s="38"/>
      <c r="Y559" s="38"/>
      <c r="Z559" s="38"/>
      <c r="AA559" s="38"/>
      <c r="AB559" s="38"/>
      <c r="AC559" s="38"/>
      <c r="AD559" s="38"/>
      <c r="AE559" s="38"/>
      <c r="AR559" s="240" t="s">
        <v>887</v>
      </c>
      <c r="AT559" s="240" t="s">
        <v>126</v>
      </c>
      <c r="AU559" s="240" t="s">
        <v>82</v>
      </c>
      <c r="AY559" s="17" t="s">
        <v>124</v>
      </c>
      <c r="BE559" s="241">
        <f>IF(N559="základná",J559,0)</f>
        <v>0</v>
      </c>
      <c r="BF559" s="241">
        <f>IF(N559="znížená",J559,0)</f>
        <v>0</v>
      </c>
      <c r="BG559" s="241">
        <f>IF(N559="zákl. prenesená",J559,0)</f>
        <v>0</v>
      </c>
      <c r="BH559" s="241">
        <f>IF(N559="zníž. prenesená",J559,0)</f>
        <v>0</v>
      </c>
      <c r="BI559" s="241">
        <f>IF(N559="nulová",J559,0)</f>
        <v>0</v>
      </c>
      <c r="BJ559" s="17" t="s">
        <v>131</v>
      </c>
      <c r="BK559" s="242">
        <f>ROUND(I559*H559,3)</f>
        <v>0</v>
      </c>
      <c r="BL559" s="17" t="s">
        <v>887</v>
      </c>
      <c r="BM559" s="240" t="s">
        <v>909</v>
      </c>
    </row>
    <row r="560" s="2" customFormat="1">
      <c r="A560" s="38"/>
      <c r="B560" s="39"/>
      <c r="C560" s="40"/>
      <c r="D560" s="243" t="s">
        <v>133</v>
      </c>
      <c r="E560" s="40"/>
      <c r="F560" s="244" t="s">
        <v>910</v>
      </c>
      <c r="G560" s="40"/>
      <c r="H560" s="40"/>
      <c r="I560" s="245"/>
      <c r="J560" s="40"/>
      <c r="K560" s="40"/>
      <c r="L560" s="44"/>
      <c r="M560" s="246"/>
      <c r="N560" s="247"/>
      <c r="O560" s="97"/>
      <c r="P560" s="97"/>
      <c r="Q560" s="97"/>
      <c r="R560" s="97"/>
      <c r="S560" s="97"/>
      <c r="T560" s="98"/>
      <c r="U560" s="38"/>
      <c r="V560" s="38"/>
      <c r="W560" s="38"/>
      <c r="X560" s="38"/>
      <c r="Y560" s="38"/>
      <c r="Z560" s="38"/>
      <c r="AA560" s="38"/>
      <c r="AB560" s="38"/>
      <c r="AC560" s="38"/>
      <c r="AD560" s="38"/>
      <c r="AE560" s="38"/>
      <c r="AT560" s="17" t="s">
        <v>133</v>
      </c>
      <c r="AU560" s="17" t="s">
        <v>82</v>
      </c>
    </row>
    <row r="561" s="2" customFormat="1" ht="24.15" customHeight="1">
      <c r="A561" s="38"/>
      <c r="B561" s="39"/>
      <c r="C561" s="229" t="s">
        <v>911</v>
      </c>
      <c r="D561" s="229" t="s">
        <v>126</v>
      </c>
      <c r="E561" s="230" t="s">
        <v>912</v>
      </c>
      <c r="F561" s="231" t="s">
        <v>913</v>
      </c>
      <c r="G561" s="232" t="s">
        <v>623</v>
      </c>
      <c r="H561" s="233">
        <v>1</v>
      </c>
      <c r="I561" s="234"/>
      <c r="J561" s="233">
        <f>ROUND(I561*H561,3)</f>
        <v>0</v>
      </c>
      <c r="K561" s="235"/>
      <c r="L561" s="44"/>
      <c r="M561" s="236" t="s">
        <v>1</v>
      </c>
      <c r="N561" s="237" t="s">
        <v>40</v>
      </c>
      <c r="O561" s="97"/>
      <c r="P561" s="238">
        <f>O561*H561</f>
        <v>0</v>
      </c>
      <c r="Q561" s="238">
        <v>0</v>
      </c>
      <c r="R561" s="238">
        <f>Q561*H561</f>
        <v>0</v>
      </c>
      <c r="S561" s="238">
        <v>0</v>
      </c>
      <c r="T561" s="239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40" t="s">
        <v>887</v>
      </c>
      <c r="AT561" s="240" t="s">
        <v>126</v>
      </c>
      <c r="AU561" s="240" t="s">
        <v>82</v>
      </c>
      <c r="AY561" s="17" t="s">
        <v>124</v>
      </c>
      <c r="BE561" s="241">
        <f>IF(N561="základná",J561,0)</f>
        <v>0</v>
      </c>
      <c r="BF561" s="241">
        <f>IF(N561="znížená",J561,0)</f>
        <v>0</v>
      </c>
      <c r="BG561" s="241">
        <f>IF(N561="zákl. prenesená",J561,0)</f>
        <v>0</v>
      </c>
      <c r="BH561" s="241">
        <f>IF(N561="zníž. prenesená",J561,0)</f>
        <v>0</v>
      </c>
      <c r="BI561" s="241">
        <f>IF(N561="nulová",J561,0)</f>
        <v>0</v>
      </c>
      <c r="BJ561" s="17" t="s">
        <v>131</v>
      </c>
      <c r="BK561" s="242">
        <f>ROUND(I561*H561,3)</f>
        <v>0</v>
      </c>
      <c r="BL561" s="17" t="s">
        <v>887</v>
      </c>
      <c r="BM561" s="240" t="s">
        <v>914</v>
      </c>
    </row>
    <row r="562" s="2" customFormat="1">
      <c r="A562" s="38"/>
      <c r="B562" s="39"/>
      <c r="C562" s="40"/>
      <c r="D562" s="243" t="s">
        <v>133</v>
      </c>
      <c r="E562" s="40"/>
      <c r="F562" s="244" t="s">
        <v>915</v>
      </c>
      <c r="G562" s="40"/>
      <c r="H562" s="40"/>
      <c r="I562" s="245"/>
      <c r="J562" s="40"/>
      <c r="K562" s="40"/>
      <c r="L562" s="44"/>
      <c r="M562" s="246"/>
      <c r="N562" s="247"/>
      <c r="O562" s="97"/>
      <c r="P562" s="97"/>
      <c r="Q562" s="97"/>
      <c r="R562" s="97"/>
      <c r="S562" s="97"/>
      <c r="T562" s="98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133</v>
      </c>
      <c r="AU562" s="17" t="s">
        <v>82</v>
      </c>
    </row>
    <row r="563" s="13" customFormat="1">
      <c r="A563" s="13"/>
      <c r="B563" s="248"/>
      <c r="C563" s="249"/>
      <c r="D563" s="243" t="s">
        <v>135</v>
      </c>
      <c r="E563" s="250" t="s">
        <v>1</v>
      </c>
      <c r="F563" s="251" t="s">
        <v>916</v>
      </c>
      <c r="G563" s="249"/>
      <c r="H563" s="252">
        <v>1</v>
      </c>
      <c r="I563" s="253"/>
      <c r="J563" s="249"/>
      <c r="K563" s="249"/>
      <c r="L563" s="254"/>
      <c r="M563" s="290"/>
      <c r="N563" s="291"/>
      <c r="O563" s="291"/>
      <c r="P563" s="291"/>
      <c r="Q563" s="291"/>
      <c r="R563" s="291"/>
      <c r="S563" s="291"/>
      <c r="T563" s="292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8" t="s">
        <v>135</v>
      </c>
      <c r="AU563" s="258" t="s">
        <v>82</v>
      </c>
      <c r="AV563" s="13" t="s">
        <v>131</v>
      </c>
      <c r="AW563" s="13" t="s">
        <v>30</v>
      </c>
      <c r="AX563" s="13" t="s">
        <v>82</v>
      </c>
      <c r="AY563" s="258" t="s">
        <v>124</v>
      </c>
    </row>
    <row r="564" s="2" customFormat="1" ht="6.96" customHeight="1">
      <c r="A564" s="38"/>
      <c r="B564" s="72"/>
      <c r="C564" s="73"/>
      <c r="D564" s="73"/>
      <c r="E564" s="73"/>
      <c r="F564" s="73"/>
      <c r="G564" s="73"/>
      <c r="H564" s="73"/>
      <c r="I564" s="73"/>
      <c r="J564" s="73"/>
      <c r="K564" s="73"/>
      <c r="L564" s="44"/>
      <c r="M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</row>
  </sheetData>
  <sheetProtection sheet="1" autoFilter="0" formatColumns="0" formatRows="0" objects="1" scenarios="1" spinCount="100000" saltValue="dZpnJ/mxStVk2MAdX/z3yMWbOwdQJfp8zkJ5oARWzCIrH+YysgrEQpg7COrNFCAb02uEzFLIxidPmDsYXYkrdA==" hashValue="s4NvQii8rf0mtgjZkrIroW8xzNoCXwUe9PJ1x4xoDPsByDp0Bl3mz5ji99t/hDNBPnAqJLMNhtjJ3R2DTJ4AzQ==" algorithmName="SHA-512" password="CC5B"/>
  <autoFilter ref="C130:K563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86</v>
      </c>
    </row>
    <row r="3" s="1" customFormat="1" ht="6.96" customHeight="1">
      <c r="B3" s="142"/>
      <c r="C3" s="143"/>
      <c r="D3" s="143"/>
      <c r="E3" s="143"/>
      <c r="F3" s="143"/>
      <c r="G3" s="143"/>
      <c r="H3" s="143"/>
      <c r="I3" s="143"/>
      <c r="J3" s="143"/>
      <c r="K3" s="143"/>
      <c r="L3" s="20"/>
      <c r="AT3" s="17" t="s">
        <v>74</v>
      </c>
    </row>
    <row r="4" s="1" customFormat="1" ht="24.96" customHeight="1">
      <c r="B4" s="20"/>
      <c r="D4" s="144" t="s">
        <v>87</v>
      </c>
      <c r="L4" s="20"/>
      <c r="M4" s="145" t="s">
        <v>9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6" t="s">
        <v>14</v>
      </c>
      <c r="L6" s="20"/>
    </row>
    <row r="7" s="1" customFormat="1" ht="16.5" customHeight="1">
      <c r="B7" s="20"/>
      <c r="E7" s="147" t="str">
        <f>'Rekapitulácia stavby'!K6</f>
        <v>Sanácia mostu ev.č. 526-048, Hnúšťa</v>
      </c>
      <c r="F7" s="146"/>
      <c r="G7" s="146"/>
      <c r="H7" s="146"/>
      <c r="L7" s="20"/>
    </row>
    <row r="8" s="2" customFormat="1" ht="12" customHeight="1">
      <c r="A8" s="38"/>
      <c r="B8" s="44"/>
      <c r="C8" s="38"/>
      <c r="D8" s="146" t="s">
        <v>88</v>
      </c>
      <c r="E8" s="38"/>
      <c r="F8" s="38"/>
      <c r="G8" s="38"/>
      <c r="H8" s="38"/>
      <c r="I8" s="38"/>
      <c r="J8" s="38"/>
      <c r="K8" s="38"/>
      <c r="L8" s="69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8" t="s">
        <v>917</v>
      </c>
      <c r="F9" s="38"/>
      <c r="G9" s="38"/>
      <c r="H9" s="38"/>
      <c r="I9" s="38"/>
      <c r="J9" s="38"/>
      <c r="K9" s="38"/>
      <c r="L9" s="69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9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6" t="s">
        <v>16</v>
      </c>
      <c r="E11" s="38"/>
      <c r="F11" s="149" t="s">
        <v>1</v>
      </c>
      <c r="G11" s="38"/>
      <c r="H11" s="38"/>
      <c r="I11" s="146" t="s">
        <v>17</v>
      </c>
      <c r="J11" s="149" t="s">
        <v>1</v>
      </c>
      <c r="K11" s="38"/>
      <c r="L11" s="69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6" t="s">
        <v>18</v>
      </c>
      <c r="E12" s="38"/>
      <c r="F12" s="149" t="s">
        <v>918</v>
      </c>
      <c r="G12" s="38"/>
      <c r="H12" s="38"/>
      <c r="I12" s="146" t="s">
        <v>20</v>
      </c>
      <c r="J12" s="150" t="str">
        <f>'Rekapitulácia stavby'!AN8</f>
        <v>29. 6. 2022</v>
      </c>
      <c r="K12" s="38"/>
      <c r="L12" s="69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9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6" t="s">
        <v>22</v>
      </c>
      <c r="E14" s="38"/>
      <c r="F14" s="38"/>
      <c r="G14" s="38"/>
      <c r="H14" s="38"/>
      <c r="I14" s="146" t="s">
        <v>23</v>
      </c>
      <c r="J14" s="149" t="s">
        <v>1</v>
      </c>
      <c r="K14" s="38"/>
      <c r="L14" s="69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9" t="s">
        <v>24</v>
      </c>
      <c r="F15" s="38"/>
      <c r="G15" s="38"/>
      <c r="H15" s="38"/>
      <c r="I15" s="146" t="s">
        <v>25</v>
      </c>
      <c r="J15" s="149" t="s">
        <v>1</v>
      </c>
      <c r="K15" s="38"/>
      <c r="L15" s="69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9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6" t="s">
        <v>26</v>
      </c>
      <c r="E17" s="38"/>
      <c r="F17" s="38"/>
      <c r="G17" s="38"/>
      <c r="H17" s="38"/>
      <c r="I17" s="146" t="s">
        <v>23</v>
      </c>
      <c r="J17" s="33" t="str">
        <f>'Rekapitulácia stavby'!AN13</f>
        <v>Vyplň údaj</v>
      </c>
      <c r="K17" s="38"/>
      <c r="L17" s="69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'Rekapitulácia stavby'!E14</f>
        <v>Vyplň údaj</v>
      </c>
      <c r="F18" s="149"/>
      <c r="G18" s="149"/>
      <c r="H18" s="149"/>
      <c r="I18" s="146" t="s">
        <v>25</v>
      </c>
      <c r="J18" s="33" t="str">
        <f>'Rekapitulácia stavby'!AN14</f>
        <v>Vyplň údaj</v>
      </c>
      <c r="K18" s="38"/>
      <c r="L18" s="69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9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6" t="s">
        <v>28</v>
      </c>
      <c r="E20" s="38"/>
      <c r="F20" s="38"/>
      <c r="G20" s="38"/>
      <c r="H20" s="38"/>
      <c r="I20" s="146" t="s">
        <v>23</v>
      </c>
      <c r="J20" s="149" t="s">
        <v>1</v>
      </c>
      <c r="K20" s="38"/>
      <c r="L20" s="69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9" t="s">
        <v>919</v>
      </c>
      <c r="F21" s="38"/>
      <c r="G21" s="38"/>
      <c r="H21" s="38"/>
      <c r="I21" s="146" t="s">
        <v>25</v>
      </c>
      <c r="J21" s="149" t="s">
        <v>1</v>
      </c>
      <c r="K21" s="38"/>
      <c r="L21" s="69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9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6" t="s">
        <v>32</v>
      </c>
      <c r="E23" s="38"/>
      <c r="F23" s="38"/>
      <c r="G23" s="38"/>
      <c r="H23" s="38"/>
      <c r="I23" s="146" t="s">
        <v>23</v>
      </c>
      <c r="J23" s="149" t="s">
        <v>1</v>
      </c>
      <c r="K23" s="38"/>
      <c r="L23" s="69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9" t="s">
        <v>919</v>
      </c>
      <c r="F24" s="38"/>
      <c r="G24" s="38"/>
      <c r="H24" s="38"/>
      <c r="I24" s="146" t="s">
        <v>25</v>
      </c>
      <c r="J24" s="149" t="s">
        <v>1</v>
      </c>
      <c r="K24" s="38"/>
      <c r="L24" s="69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9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6" t="s">
        <v>33</v>
      </c>
      <c r="E26" s="38"/>
      <c r="F26" s="38"/>
      <c r="G26" s="38"/>
      <c r="H26" s="38"/>
      <c r="I26" s="38"/>
      <c r="J26" s="38"/>
      <c r="K26" s="38"/>
      <c r="L26" s="69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51"/>
      <c r="B27" s="152"/>
      <c r="C27" s="151"/>
      <c r="D27" s="151"/>
      <c r="E27" s="153" t="s">
        <v>1</v>
      </c>
      <c r="F27" s="153"/>
      <c r="G27" s="153"/>
      <c r="H27" s="153"/>
      <c r="I27" s="151"/>
      <c r="J27" s="151"/>
      <c r="K27" s="151"/>
      <c r="L27" s="154"/>
      <c r="S27" s="151"/>
      <c r="T27" s="151"/>
      <c r="U27" s="151"/>
      <c r="V27" s="151"/>
      <c r="W27" s="151"/>
      <c r="X27" s="151"/>
      <c r="Y27" s="151"/>
      <c r="Z27" s="151"/>
      <c r="AA27" s="151"/>
      <c r="AB27" s="151"/>
      <c r="AC27" s="151"/>
      <c r="AD27" s="151"/>
      <c r="AE27" s="151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9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55"/>
      <c r="E29" s="155"/>
      <c r="F29" s="155"/>
      <c r="G29" s="155"/>
      <c r="H29" s="155"/>
      <c r="I29" s="155"/>
      <c r="J29" s="155"/>
      <c r="K29" s="155"/>
      <c r="L29" s="69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6" t="s">
        <v>34</v>
      </c>
      <c r="E30" s="38"/>
      <c r="F30" s="38"/>
      <c r="G30" s="38"/>
      <c r="H30" s="38"/>
      <c r="I30" s="38"/>
      <c r="J30" s="157">
        <f>ROUND(J118, 2)</f>
        <v>0</v>
      </c>
      <c r="K30" s="38"/>
      <c r="L30" s="69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55"/>
      <c r="E31" s="155"/>
      <c r="F31" s="155"/>
      <c r="G31" s="155"/>
      <c r="H31" s="155"/>
      <c r="I31" s="155"/>
      <c r="J31" s="155"/>
      <c r="K31" s="155"/>
      <c r="L31" s="69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8" t="s">
        <v>36</v>
      </c>
      <c r="G32" s="38"/>
      <c r="H32" s="38"/>
      <c r="I32" s="158" t="s">
        <v>35</v>
      </c>
      <c r="J32" s="158" t="s">
        <v>37</v>
      </c>
      <c r="K32" s="38"/>
      <c r="L32" s="69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9" t="s">
        <v>38</v>
      </c>
      <c r="E33" s="160" t="s">
        <v>39</v>
      </c>
      <c r="F33" s="161">
        <f>ROUND((SUM(BE118:BE210)),  2)</f>
        <v>0</v>
      </c>
      <c r="G33" s="162"/>
      <c r="H33" s="162"/>
      <c r="I33" s="163">
        <v>0.20000000000000001</v>
      </c>
      <c r="J33" s="161">
        <f>ROUND(((SUM(BE118:BE210))*I33),  2)</f>
        <v>0</v>
      </c>
      <c r="K33" s="38"/>
      <c r="L33" s="69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60" t="s">
        <v>40</v>
      </c>
      <c r="F34" s="161">
        <f>ROUND((SUM(BF118:BF210)),  2)</f>
        <v>0</v>
      </c>
      <c r="G34" s="162"/>
      <c r="H34" s="162"/>
      <c r="I34" s="163">
        <v>0.20000000000000001</v>
      </c>
      <c r="J34" s="161">
        <f>ROUND(((SUM(BF118:BF210))*I34),  2)</f>
        <v>0</v>
      </c>
      <c r="K34" s="38"/>
      <c r="L34" s="69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6" t="s">
        <v>41</v>
      </c>
      <c r="F35" s="164">
        <f>ROUND((SUM(BG118:BG210)),  2)</f>
        <v>0</v>
      </c>
      <c r="G35" s="38"/>
      <c r="H35" s="38"/>
      <c r="I35" s="165">
        <v>0.20000000000000001</v>
      </c>
      <c r="J35" s="164">
        <f>0</f>
        <v>0</v>
      </c>
      <c r="K35" s="38"/>
      <c r="L35" s="69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6" t="s">
        <v>42</v>
      </c>
      <c r="F36" s="164">
        <f>ROUND((SUM(BH118:BH210)),  2)</f>
        <v>0</v>
      </c>
      <c r="G36" s="38"/>
      <c r="H36" s="38"/>
      <c r="I36" s="165">
        <v>0.20000000000000001</v>
      </c>
      <c r="J36" s="164">
        <f>0</f>
        <v>0</v>
      </c>
      <c r="K36" s="38"/>
      <c r="L36" s="69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60" t="s">
        <v>43</v>
      </c>
      <c r="F37" s="161">
        <f>ROUND((SUM(BI118:BI210)),  2)</f>
        <v>0</v>
      </c>
      <c r="G37" s="162"/>
      <c r="H37" s="162"/>
      <c r="I37" s="163">
        <v>0</v>
      </c>
      <c r="J37" s="161">
        <f>0</f>
        <v>0</v>
      </c>
      <c r="K37" s="38"/>
      <c r="L37" s="69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9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66"/>
      <c r="D39" s="167" t="s">
        <v>44</v>
      </c>
      <c r="E39" s="168"/>
      <c r="F39" s="168"/>
      <c r="G39" s="169" t="s">
        <v>45</v>
      </c>
      <c r="H39" s="170" t="s">
        <v>46</v>
      </c>
      <c r="I39" s="168"/>
      <c r="J39" s="171">
        <f>SUM(J30:J37)</f>
        <v>0</v>
      </c>
      <c r="K39" s="172"/>
      <c r="L39" s="69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9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9"/>
      <c r="D50" s="173" t="s">
        <v>47</v>
      </c>
      <c r="E50" s="174"/>
      <c r="F50" s="174"/>
      <c r="G50" s="173" t="s">
        <v>48</v>
      </c>
      <c r="H50" s="174"/>
      <c r="I50" s="174"/>
      <c r="J50" s="174"/>
      <c r="K50" s="174"/>
      <c r="L50" s="69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75" t="s">
        <v>49</v>
      </c>
      <c r="E61" s="176"/>
      <c r="F61" s="177" t="s">
        <v>50</v>
      </c>
      <c r="G61" s="175" t="s">
        <v>49</v>
      </c>
      <c r="H61" s="176"/>
      <c r="I61" s="176"/>
      <c r="J61" s="178" t="s">
        <v>50</v>
      </c>
      <c r="K61" s="176"/>
      <c r="L61" s="69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73" t="s">
        <v>51</v>
      </c>
      <c r="E65" s="179"/>
      <c r="F65" s="179"/>
      <c r="G65" s="173" t="s">
        <v>52</v>
      </c>
      <c r="H65" s="179"/>
      <c r="I65" s="179"/>
      <c r="J65" s="179"/>
      <c r="K65" s="179"/>
      <c r="L65" s="69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75" t="s">
        <v>49</v>
      </c>
      <c r="E76" s="176"/>
      <c r="F76" s="177" t="s">
        <v>50</v>
      </c>
      <c r="G76" s="175" t="s">
        <v>49</v>
      </c>
      <c r="H76" s="176"/>
      <c r="I76" s="176"/>
      <c r="J76" s="178" t="s">
        <v>50</v>
      </c>
      <c r="K76" s="176"/>
      <c r="L76" s="69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80"/>
      <c r="C77" s="181"/>
      <c r="D77" s="181"/>
      <c r="E77" s="181"/>
      <c r="F77" s="181"/>
      <c r="G77" s="181"/>
      <c r="H77" s="181"/>
      <c r="I77" s="181"/>
      <c r="J77" s="181"/>
      <c r="K77" s="181"/>
      <c r="L77" s="69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82"/>
      <c r="C81" s="183"/>
      <c r="D81" s="183"/>
      <c r="E81" s="183"/>
      <c r="F81" s="183"/>
      <c r="G81" s="183"/>
      <c r="H81" s="183"/>
      <c r="I81" s="183"/>
      <c r="J81" s="183"/>
      <c r="K81" s="183"/>
      <c r="L81" s="69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90</v>
      </c>
      <c r="D82" s="40"/>
      <c r="E82" s="40"/>
      <c r="F82" s="40"/>
      <c r="G82" s="40"/>
      <c r="H82" s="40"/>
      <c r="I82" s="40"/>
      <c r="J82" s="40"/>
      <c r="K82" s="40"/>
      <c r="L82" s="69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9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14</v>
      </c>
      <c r="D84" s="40"/>
      <c r="E84" s="40"/>
      <c r="F84" s="40"/>
      <c r="G84" s="40"/>
      <c r="H84" s="40"/>
      <c r="I84" s="40"/>
      <c r="J84" s="40"/>
      <c r="K84" s="40"/>
      <c r="L84" s="69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84" t="str">
        <f>E7</f>
        <v>Sanácia mostu ev.č. 526-048, Hnúšťa</v>
      </c>
      <c r="F85" s="32"/>
      <c r="G85" s="32"/>
      <c r="H85" s="32"/>
      <c r="I85" s="40"/>
      <c r="J85" s="40"/>
      <c r="K85" s="40"/>
      <c r="L85" s="69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88</v>
      </c>
      <c r="D86" s="40"/>
      <c r="E86" s="40"/>
      <c r="F86" s="40"/>
      <c r="G86" s="40"/>
      <c r="H86" s="40"/>
      <c r="I86" s="40"/>
      <c r="J86" s="40"/>
      <c r="K86" s="40"/>
      <c r="L86" s="69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82" t="str">
        <f>E9</f>
        <v>SO 02 - Preložka káblov Slovak Telekom</v>
      </c>
      <c r="F87" s="40"/>
      <c r="G87" s="40"/>
      <c r="H87" s="40"/>
      <c r="I87" s="40"/>
      <c r="J87" s="40"/>
      <c r="K87" s="40"/>
      <c r="L87" s="69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9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18</v>
      </c>
      <c r="D89" s="40"/>
      <c r="E89" s="40"/>
      <c r="F89" s="27" t="str">
        <f>F12</f>
        <v xml:space="preserve"> </v>
      </c>
      <c r="G89" s="40"/>
      <c r="H89" s="40"/>
      <c r="I89" s="32" t="s">
        <v>20</v>
      </c>
      <c r="J89" s="85" t="str">
        <f>IF(J12="","",J12)</f>
        <v>29. 6. 2022</v>
      </c>
      <c r="K89" s="40"/>
      <c r="L89" s="69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9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40.05" customHeight="1">
      <c r="A91" s="38"/>
      <c r="B91" s="39"/>
      <c r="C91" s="32" t="s">
        <v>22</v>
      </c>
      <c r="D91" s="40"/>
      <c r="E91" s="40"/>
      <c r="F91" s="27" t="str">
        <f>E15</f>
        <v>Banskobyst. samospráv. kraj, Nám. SNP 23, 97401 B.</v>
      </c>
      <c r="G91" s="40"/>
      <c r="H91" s="40"/>
      <c r="I91" s="32" t="s">
        <v>28</v>
      </c>
      <c r="J91" s="36" t="str">
        <f>E21</f>
        <v>ProNES s.r.o., Bojnická č. 3, 83104 Bratislava</v>
      </c>
      <c r="K91" s="40"/>
      <c r="L91" s="69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40.05" customHeight="1">
      <c r="A92" s="38"/>
      <c r="B92" s="39"/>
      <c r="C92" s="32" t="s">
        <v>26</v>
      </c>
      <c r="D92" s="40"/>
      <c r="E92" s="40"/>
      <c r="F92" s="27" t="str">
        <f>IF(E18="","",E18)</f>
        <v>Vyplň údaj</v>
      </c>
      <c r="G92" s="40"/>
      <c r="H92" s="40"/>
      <c r="I92" s="32" t="s">
        <v>32</v>
      </c>
      <c r="J92" s="36" t="str">
        <f>E24</f>
        <v>ProNES s.r.o., Bojnická č. 3, 83104 Bratislava</v>
      </c>
      <c r="K92" s="40"/>
      <c r="L92" s="69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9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85" t="s">
        <v>91</v>
      </c>
      <c r="D94" s="186"/>
      <c r="E94" s="186"/>
      <c r="F94" s="186"/>
      <c r="G94" s="186"/>
      <c r="H94" s="186"/>
      <c r="I94" s="186"/>
      <c r="J94" s="187" t="s">
        <v>92</v>
      </c>
      <c r="K94" s="186"/>
      <c r="L94" s="69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9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88" t="s">
        <v>93</v>
      </c>
      <c r="D96" s="40"/>
      <c r="E96" s="40"/>
      <c r="F96" s="40"/>
      <c r="G96" s="40"/>
      <c r="H96" s="40"/>
      <c r="I96" s="40"/>
      <c r="J96" s="116">
        <f>J118</f>
        <v>0</v>
      </c>
      <c r="K96" s="40"/>
      <c r="L96" s="69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94</v>
      </c>
    </row>
    <row r="97" s="9" customFormat="1" ht="24.96" customHeight="1">
      <c r="A97" s="9"/>
      <c r="B97" s="189"/>
      <c r="C97" s="190"/>
      <c r="D97" s="191" t="s">
        <v>920</v>
      </c>
      <c r="E97" s="192"/>
      <c r="F97" s="192"/>
      <c r="G97" s="192"/>
      <c r="H97" s="192"/>
      <c r="I97" s="192"/>
      <c r="J97" s="193">
        <f>J119</f>
        <v>0</v>
      </c>
      <c r="K97" s="190"/>
      <c r="L97" s="19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9"/>
      <c r="C98" s="190"/>
      <c r="D98" s="191" t="s">
        <v>921</v>
      </c>
      <c r="E98" s="192"/>
      <c r="F98" s="192"/>
      <c r="G98" s="192"/>
      <c r="H98" s="192"/>
      <c r="I98" s="192"/>
      <c r="J98" s="193">
        <f>J174</f>
        <v>0</v>
      </c>
      <c r="K98" s="190"/>
      <c r="L98" s="194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69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</row>
    <row r="100" s="2" customFormat="1" ht="6.96" customHeight="1">
      <c r="A100" s="38"/>
      <c r="B100" s="72"/>
      <c r="C100" s="73"/>
      <c r="D100" s="73"/>
      <c r="E100" s="73"/>
      <c r="F100" s="73"/>
      <c r="G100" s="73"/>
      <c r="H100" s="73"/>
      <c r="I100" s="73"/>
      <c r="J100" s="73"/>
      <c r="K100" s="73"/>
      <c r="L100" s="69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4" s="2" customFormat="1" ht="6.96" customHeight="1">
      <c r="A104" s="38"/>
      <c r="B104" s="74"/>
      <c r="C104" s="75"/>
      <c r="D104" s="75"/>
      <c r="E104" s="75"/>
      <c r="F104" s="75"/>
      <c r="G104" s="75"/>
      <c r="H104" s="75"/>
      <c r="I104" s="75"/>
      <c r="J104" s="75"/>
      <c r="K104" s="75"/>
      <c r="L104" s="69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24.96" customHeight="1">
      <c r="A105" s="38"/>
      <c r="B105" s="39"/>
      <c r="C105" s="23" t="s">
        <v>110</v>
      </c>
      <c r="D105" s="40"/>
      <c r="E105" s="40"/>
      <c r="F105" s="40"/>
      <c r="G105" s="40"/>
      <c r="H105" s="40"/>
      <c r="I105" s="40"/>
      <c r="J105" s="40"/>
      <c r="K105" s="40"/>
      <c r="L105" s="69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6.96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9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14</v>
      </c>
      <c r="D107" s="40"/>
      <c r="E107" s="40"/>
      <c r="F107" s="40"/>
      <c r="G107" s="40"/>
      <c r="H107" s="40"/>
      <c r="I107" s="40"/>
      <c r="J107" s="40"/>
      <c r="K107" s="40"/>
      <c r="L107" s="69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184" t="str">
        <f>E7</f>
        <v>Sanácia mostu ev.č. 526-048, Hnúšťa</v>
      </c>
      <c r="F108" s="32"/>
      <c r="G108" s="32"/>
      <c r="H108" s="32"/>
      <c r="I108" s="40"/>
      <c r="J108" s="40"/>
      <c r="K108" s="40"/>
      <c r="L108" s="69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88</v>
      </c>
      <c r="D109" s="40"/>
      <c r="E109" s="40"/>
      <c r="F109" s="40"/>
      <c r="G109" s="40"/>
      <c r="H109" s="40"/>
      <c r="I109" s="40"/>
      <c r="J109" s="40"/>
      <c r="K109" s="40"/>
      <c r="L109" s="69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82" t="str">
        <f>E9</f>
        <v>SO 02 - Preložka káblov Slovak Telekom</v>
      </c>
      <c r="F110" s="40"/>
      <c r="G110" s="40"/>
      <c r="H110" s="40"/>
      <c r="I110" s="40"/>
      <c r="J110" s="40"/>
      <c r="K110" s="40"/>
      <c r="L110" s="69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9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18</v>
      </c>
      <c r="D112" s="40"/>
      <c r="E112" s="40"/>
      <c r="F112" s="27" t="str">
        <f>F12</f>
        <v xml:space="preserve"> </v>
      </c>
      <c r="G112" s="40"/>
      <c r="H112" s="40"/>
      <c r="I112" s="32" t="s">
        <v>20</v>
      </c>
      <c r="J112" s="85" t="str">
        <f>IF(J12="","",J12)</f>
        <v>29. 6. 2022</v>
      </c>
      <c r="K112" s="40"/>
      <c r="L112" s="69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9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40.05" customHeight="1">
      <c r="A114" s="38"/>
      <c r="B114" s="39"/>
      <c r="C114" s="32" t="s">
        <v>22</v>
      </c>
      <c r="D114" s="40"/>
      <c r="E114" s="40"/>
      <c r="F114" s="27" t="str">
        <f>E15</f>
        <v>Banskobyst. samospráv. kraj, Nám. SNP 23, 97401 B.</v>
      </c>
      <c r="G114" s="40"/>
      <c r="H114" s="40"/>
      <c r="I114" s="32" t="s">
        <v>28</v>
      </c>
      <c r="J114" s="36" t="str">
        <f>E21</f>
        <v>ProNES s.r.o., Bojnická č. 3, 83104 Bratislava</v>
      </c>
      <c r="K114" s="40"/>
      <c r="L114" s="69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40.05" customHeight="1">
      <c r="A115" s="38"/>
      <c r="B115" s="39"/>
      <c r="C115" s="32" t="s">
        <v>26</v>
      </c>
      <c r="D115" s="40"/>
      <c r="E115" s="40"/>
      <c r="F115" s="27" t="str">
        <f>IF(E18="","",E18)</f>
        <v>Vyplň údaj</v>
      </c>
      <c r="G115" s="40"/>
      <c r="H115" s="40"/>
      <c r="I115" s="32" t="s">
        <v>32</v>
      </c>
      <c r="J115" s="36" t="str">
        <f>E24</f>
        <v>ProNES s.r.o., Bojnická č. 3, 83104 Bratislava</v>
      </c>
      <c r="K115" s="40"/>
      <c r="L115" s="69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0.32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9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11" customFormat="1" ht="29.28" customHeight="1">
      <c r="A117" s="201"/>
      <c r="B117" s="202"/>
      <c r="C117" s="203" t="s">
        <v>111</v>
      </c>
      <c r="D117" s="204" t="s">
        <v>59</v>
      </c>
      <c r="E117" s="204" t="s">
        <v>55</v>
      </c>
      <c r="F117" s="204" t="s">
        <v>56</v>
      </c>
      <c r="G117" s="204" t="s">
        <v>112</v>
      </c>
      <c r="H117" s="204" t="s">
        <v>113</v>
      </c>
      <c r="I117" s="204" t="s">
        <v>114</v>
      </c>
      <c r="J117" s="205" t="s">
        <v>92</v>
      </c>
      <c r="K117" s="206" t="s">
        <v>115</v>
      </c>
      <c r="L117" s="207"/>
      <c r="M117" s="106" t="s">
        <v>1</v>
      </c>
      <c r="N117" s="107" t="s">
        <v>38</v>
      </c>
      <c r="O117" s="107" t="s">
        <v>116</v>
      </c>
      <c r="P117" s="107" t="s">
        <v>117</v>
      </c>
      <c r="Q117" s="107" t="s">
        <v>118</v>
      </c>
      <c r="R117" s="107" t="s">
        <v>119</v>
      </c>
      <c r="S117" s="107" t="s">
        <v>120</v>
      </c>
      <c r="T117" s="108" t="s">
        <v>121</v>
      </c>
      <c r="U117" s="201"/>
      <c r="V117" s="201"/>
      <c r="W117" s="201"/>
      <c r="X117" s="201"/>
      <c r="Y117" s="201"/>
      <c r="Z117" s="201"/>
      <c r="AA117" s="201"/>
      <c r="AB117" s="201"/>
      <c r="AC117" s="201"/>
      <c r="AD117" s="201"/>
      <c r="AE117" s="201"/>
    </row>
    <row r="118" s="2" customFormat="1" ht="22.8" customHeight="1">
      <c r="A118" s="38"/>
      <c r="B118" s="39"/>
      <c r="C118" s="113" t="s">
        <v>93</v>
      </c>
      <c r="D118" s="40"/>
      <c r="E118" s="40"/>
      <c r="F118" s="40"/>
      <c r="G118" s="40"/>
      <c r="H118" s="40"/>
      <c r="I118" s="40"/>
      <c r="J118" s="208">
        <f>BK118</f>
        <v>0</v>
      </c>
      <c r="K118" s="40"/>
      <c r="L118" s="44"/>
      <c r="M118" s="109"/>
      <c r="N118" s="209"/>
      <c r="O118" s="110"/>
      <c r="P118" s="210">
        <f>P119+P174</f>
        <v>0</v>
      </c>
      <c r="Q118" s="110"/>
      <c r="R118" s="210">
        <f>R119+R174</f>
        <v>0</v>
      </c>
      <c r="S118" s="110"/>
      <c r="T118" s="211">
        <f>T119+T174</f>
        <v>0</v>
      </c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73</v>
      </c>
      <c r="AU118" s="17" t="s">
        <v>94</v>
      </c>
      <c r="BK118" s="212">
        <f>BK119+BK174</f>
        <v>0</v>
      </c>
    </row>
    <row r="119" s="12" customFormat="1" ht="25.92" customHeight="1">
      <c r="A119" s="12"/>
      <c r="B119" s="213"/>
      <c r="C119" s="214"/>
      <c r="D119" s="215" t="s">
        <v>73</v>
      </c>
      <c r="E119" s="216" t="s">
        <v>922</v>
      </c>
      <c r="F119" s="216" t="s">
        <v>125</v>
      </c>
      <c r="G119" s="214"/>
      <c r="H119" s="214"/>
      <c r="I119" s="217"/>
      <c r="J119" s="218">
        <f>BK119</f>
        <v>0</v>
      </c>
      <c r="K119" s="214"/>
      <c r="L119" s="219"/>
      <c r="M119" s="220"/>
      <c r="N119" s="221"/>
      <c r="O119" s="221"/>
      <c r="P119" s="222">
        <f>SUM(P120:P173)</f>
        <v>0</v>
      </c>
      <c r="Q119" s="221"/>
      <c r="R119" s="222">
        <f>SUM(R120:R173)</f>
        <v>0</v>
      </c>
      <c r="S119" s="221"/>
      <c r="T119" s="223">
        <f>SUM(T120:T173)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4" t="s">
        <v>82</v>
      </c>
      <c r="AT119" s="225" t="s">
        <v>73</v>
      </c>
      <c r="AU119" s="225" t="s">
        <v>74</v>
      </c>
      <c r="AY119" s="224" t="s">
        <v>124</v>
      </c>
      <c r="BK119" s="226">
        <f>SUM(BK120:BK173)</f>
        <v>0</v>
      </c>
    </row>
    <row r="120" s="2" customFormat="1" ht="24.15" customHeight="1">
      <c r="A120" s="38"/>
      <c r="B120" s="39"/>
      <c r="C120" s="229" t="s">
        <v>82</v>
      </c>
      <c r="D120" s="229" t="s">
        <v>126</v>
      </c>
      <c r="E120" s="230" t="s">
        <v>923</v>
      </c>
      <c r="F120" s="231" t="s">
        <v>924</v>
      </c>
      <c r="G120" s="232" t="s">
        <v>254</v>
      </c>
      <c r="H120" s="233">
        <v>30</v>
      </c>
      <c r="I120" s="234"/>
      <c r="J120" s="233">
        <f>ROUND(I120*H120,3)</f>
        <v>0</v>
      </c>
      <c r="K120" s="235"/>
      <c r="L120" s="44"/>
      <c r="M120" s="236" t="s">
        <v>1</v>
      </c>
      <c r="N120" s="237" t="s">
        <v>40</v>
      </c>
      <c r="O120" s="97"/>
      <c r="P120" s="238">
        <f>O120*H120</f>
        <v>0</v>
      </c>
      <c r="Q120" s="238">
        <v>0</v>
      </c>
      <c r="R120" s="238">
        <f>Q120*H120</f>
        <v>0</v>
      </c>
      <c r="S120" s="238">
        <v>0</v>
      </c>
      <c r="T120" s="239">
        <f>S120*H120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R120" s="240" t="s">
        <v>130</v>
      </c>
      <c r="AT120" s="240" t="s">
        <v>126</v>
      </c>
      <c r="AU120" s="240" t="s">
        <v>82</v>
      </c>
      <c r="AY120" s="17" t="s">
        <v>124</v>
      </c>
      <c r="BE120" s="241">
        <f>IF(N120="základná",J120,0)</f>
        <v>0</v>
      </c>
      <c r="BF120" s="241">
        <f>IF(N120="znížená",J120,0)</f>
        <v>0</v>
      </c>
      <c r="BG120" s="241">
        <f>IF(N120="zákl. prenesená",J120,0)</f>
        <v>0</v>
      </c>
      <c r="BH120" s="241">
        <f>IF(N120="zníž. prenesená",J120,0)</f>
        <v>0</v>
      </c>
      <c r="BI120" s="241">
        <f>IF(N120="nulová",J120,0)</f>
        <v>0</v>
      </c>
      <c r="BJ120" s="17" t="s">
        <v>131</v>
      </c>
      <c r="BK120" s="242">
        <f>ROUND(I120*H120,3)</f>
        <v>0</v>
      </c>
      <c r="BL120" s="17" t="s">
        <v>130</v>
      </c>
      <c r="BM120" s="240" t="s">
        <v>131</v>
      </c>
    </row>
    <row r="121" s="2" customFormat="1">
      <c r="A121" s="38"/>
      <c r="B121" s="39"/>
      <c r="C121" s="40"/>
      <c r="D121" s="243" t="s">
        <v>133</v>
      </c>
      <c r="E121" s="40"/>
      <c r="F121" s="244" t="s">
        <v>924</v>
      </c>
      <c r="G121" s="40"/>
      <c r="H121" s="40"/>
      <c r="I121" s="245"/>
      <c r="J121" s="40"/>
      <c r="K121" s="40"/>
      <c r="L121" s="44"/>
      <c r="M121" s="246"/>
      <c r="N121" s="247"/>
      <c r="O121" s="97"/>
      <c r="P121" s="97"/>
      <c r="Q121" s="97"/>
      <c r="R121" s="97"/>
      <c r="S121" s="97"/>
      <c r="T121" s="9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133</v>
      </c>
      <c r="AU121" s="17" t="s">
        <v>82</v>
      </c>
    </row>
    <row r="122" s="2" customFormat="1" ht="16.5" customHeight="1">
      <c r="A122" s="38"/>
      <c r="B122" s="39"/>
      <c r="C122" s="229" t="s">
        <v>131</v>
      </c>
      <c r="D122" s="229" t="s">
        <v>126</v>
      </c>
      <c r="E122" s="230" t="s">
        <v>925</v>
      </c>
      <c r="F122" s="231" t="s">
        <v>926</v>
      </c>
      <c r="G122" s="232" t="s">
        <v>254</v>
      </c>
      <c r="H122" s="233">
        <v>45</v>
      </c>
      <c r="I122" s="234"/>
      <c r="J122" s="233">
        <f>ROUND(I122*H122,3)</f>
        <v>0</v>
      </c>
      <c r="K122" s="235"/>
      <c r="L122" s="44"/>
      <c r="M122" s="236" t="s">
        <v>1</v>
      </c>
      <c r="N122" s="237" t="s">
        <v>40</v>
      </c>
      <c r="O122" s="97"/>
      <c r="P122" s="238">
        <f>O122*H122</f>
        <v>0</v>
      </c>
      <c r="Q122" s="238">
        <v>0</v>
      </c>
      <c r="R122" s="238">
        <f>Q122*H122</f>
        <v>0</v>
      </c>
      <c r="S122" s="238">
        <v>0</v>
      </c>
      <c r="T122" s="239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40" t="s">
        <v>130</v>
      </c>
      <c r="AT122" s="240" t="s">
        <v>126</v>
      </c>
      <c r="AU122" s="240" t="s">
        <v>82</v>
      </c>
      <c r="AY122" s="17" t="s">
        <v>124</v>
      </c>
      <c r="BE122" s="241">
        <f>IF(N122="základná",J122,0)</f>
        <v>0</v>
      </c>
      <c r="BF122" s="241">
        <f>IF(N122="znížená",J122,0)</f>
        <v>0</v>
      </c>
      <c r="BG122" s="241">
        <f>IF(N122="zákl. prenesená",J122,0)</f>
        <v>0</v>
      </c>
      <c r="BH122" s="241">
        <f>IF(N122="zníž. prenesená",J122,0)</f>
        <v>0</v>
      </c>
      <c r="BI122" s="241">
        <f>IF(N122="nulová",J122,0)</f>
        <v>0</v>
      </c>
      <c r="BJ122" s="17" t="s">
        <v>131</v>
      </c>
      <c r="BK122" s="242">
        <f>ROUND(I122*H122,3)</f>
        <v>0</v>
      </c>
      <c r="BL122" s="17" t="s">
        <v>130</v>
      </c>
      <c r="BM122" s="240" t="s">
        <v>130</v>
      </c>
    </row>
    <row r="123" s="2" customFormat="1">
      <c r="A123" s="38"/>
      <c r="B123" s="39"/>
      <c r="C123" s="40"/>
      <c r="D123" s="243" t="s">
        <v>133</v>
      </c>
      <c r="E123" s="40"/>
      <c r="F123" s="244" t="s">
        <v>926</v>
      </c>
      <c r="G123" s="40"/>
      <c r="H123" s="40"/>
      <c r="I123" s="245"/>
      <c r="J123" s="40"/>
      <c r="K123" s="40"/>
      <c r="L123" s="44"/>
      <c r="M123" s="246"/>
      <c r="N123" s="247"/>
      <c r="O123" s="97"/>
      <c r="P123" s="97"/>
      <c r="Q123" s="97"/>
      <c r="R123" s="97"/>
      <c r="S123" s="97"/>
      <c r="T123" s="9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133</v>
      </c>
      <c r="AU123" s="17" t="s">
        <v>82</v>
      </c>
    </row>
    <row r="124" s="2" customFormat="1" ht="16.5" customHeight="1">
      <c r="A124" s="38"/>
      <c r="B124" s="39"/>
      <c r="C124" s="270" t="s">
        <v>142</v>
      </c>
      <c r="D124" s="270" t="s">
        <v>228</v>
      </c>
      <c r="E124" s="271" t="s">
        <v>927</v>
      </c>
      <c r="F124" s="272" t="s">
        <v>928</v>
      </c>
      <c r="G124" s="273" t="s">
        <v>254</v>
      </c>
      <c r="H124" s="274">
        <v>45</v>
      </c>
      <c r="I124" s="275"/>
      <c r="J124" s="274">
        <f>ROUND(I124*H124,3)</f>
        <v>0</v>
      </c>
      <c r="K124" s="276"/>
      <c r="L124" s="277"/>
      <c r="M124" s="278" t="s">
        <v>1</v>
      </c>
      <c r="N124" s="279" t="s">
        <v>40</v>
      </c>
      <c r="O124" s="97"/>
      <c r="P124" s="238">
        <f>O124*H124</f>
        <v>0</v>
      </c>
      <c r="Q124" s="238">
        <v>0</v>
      </c>
      <c r="R124" s="238">
        <f>Q124*H124</f>
        <v>0</v>
      </c>
      <c r="S124" s="238">
        <v>0</v>
      </c>
      <c r="T124" s="239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40" t="s">
        <v>171</v>
      </c>
      <c r="AT124" s="240" t="s">
        <v>228</v>
      </c>
      <c r="AU124" s="240" t="s">
        <v>82</v>
      </c>
      <c r="AY124" s="17" t="s">
        <v>124</v>
      </c>
      <c r="BE124" s="241">
        <f>IF(N124="základná",J124,0)</f>
        <v>0</v>
      </c>
      <c r="BF124" s="241">
        <f>IF(N124="znížená",J124,0)</f>
        <v>0</v>
      </c>
      <c r="BG124" s="241">
        <f>IF(N124="zákl. prenesená",J124,0)</f>
        <v>0</v>
      </c>
      <c r="BH124" s="241">
        <f>IF(N124="zníž. prenesená",J124,0)</f>
        <v>0</v>
      </c>
      <c r="BI124" s="241">
        <f>IF(N124="nulová",J124,0)</f>
        <v>0</v>
      </c>
      <c r="BJ124" s="17" t="s">
        <v>131</v>
      </c>
      <c r="BK124" s="242">
        <f>ROUND(I124*H124,3)</f>
        <v>0</v>
      </c>
      <c r="BL124" s="17" t="s">
        <v>130</v>
      </c>
      <c r="BM124" s="240" t="s">
        <v>929</v>
      </c>
    </row>
    <row r="125" s="2" customFormat="1">
      <c r="A125" s="38"/>
      <c r="B125" s="39"/>
      <c r="C125" s="40"/>
      <c r="D125" s="243" t="s">
        <v>133</v>
      </c>
      <c r="E125" s="40"/>
      <c r="F125" s="244" t="s">
        <v>930</v>
      </c>
      <c r="G125" s="40"/>
      <c r="H125" s="40"/>
      <c r="I125" s="245"/>
      <c r="J125" s="40"/>
      <c r="K125" s="40"/>
      <c r="L125" s="44"/>
      <c r="M125" s="246"/>
      <c r="N125" s="247"/>
      <c r="O125" s="97"/>
      <c r="P125" s="97"/>
      <c r="Q125" s="97"/>
      <c r="R125" s="97"/>
      <c r="S125" s="97"/>
      <c r="T125" s="9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82</v>
      </c>
    </row>
    <row r="126" s="2" customFormat="1" ht="55.5" customHeight="1">
      <c r="A126" s="38"/>
      <c r="B126" s="39"/>
      <c r="C126" s="229" t="s">
        <v>130</v>
      </c>
      <c r="D126" s="229" t="s">
        <v>126</v>
      </c>
      <c r="E126" s="230" t="s">
        <v>931</v>
      </c>
      <c r="F126" s="231" t="s">
        <v>932</v>
      </c>
      <c r="G126" s="232" t="s">
        <v>908</v>
      </c>
      <c r="H126" s="233">
        <v>1</v>
      </c>
      <c r="I126" s="234"/>
      <c r="J126" s="233">
        <f>ROUND(I126*H126,3)</f>
        <v>0</v>
      </c>
      <c r="K126" s="235"/>
      <c r="L126" s="44"/>
      <c r="M126" s="236" t="s">
        <v>1</v>
      </c>
      <c r="N126" s="237" t="s">
        <v>40</v>
      </c>
      <c r="O126" s="97"/>
      <c r="P126" s="238">
        <f>O126*H126</f>
        <v>0</v>
      </c>
      <c r="Q126" s="238">
        <v>0</v>
      </c>
      <c r="R126" s="238">
        <f>Q126*H126</f>
        <v>0</v>
      </c>
      <c r="S126" s="238">
        <v>0</v>
      </c>
      <c r="T126" s="239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40" t="s">
        <v>130</v>
      </c>
      <c r="AT126" s="240" t="s">
        <v>126</v>
      </c>
      <c r="AU126" s="240" t="s">
        <v>82</v>
      </c>
      <c r="AY126" s="17" t="s">
        <v>124</v>
      </c>
      <c r="BE126" s="241">
        <f>IF(N126="základná",J126,0)</f>
        <v>0</v>
      </c>
      <c r="BF126" s="241">
        <f>IF(N126="znížená",J126,0)</f>
        <v>0</v>
      </c>
      <c r="BG126" s="241">
        <f>IF(N126="zákl. prenesená",J126,0)</f>
        <v>0</v>
      </c>
      <c r="BH126" s="241">
        <f>IF(N126="zníž. prenesená",J126,0)</f>
        <v>0</v>
      </c>
      <c r="BI126" s="241">
        <f>IF(N126="nulová",J126,0)</f>
        <v>0</v>
      </c>
      <c r="BJ126" s="17" t="s">
        <v>131</v>
      </c>
      <c r="BK126" s="242">
        <f>ROUND(I126*H126,3)</f>
        <v>0</v>
      </c>
      <c r="BL126" s="17" t="s">
        <v>130</v>
      </c>
      <c r="BM126" s="240" t="s">
        <v>158</v>
      </c>
    </row>
    <row r="127" s="2" customFormat="1">
      <c r="A127" s="38"/>
      <c r="B127" s="39"/>
      <c r="C127" s="40"/>
      <c r="D127" s="243" t="s">
        <v>133</v>
      </c>
      <c r="E127" s="40"/>
      <c r="F127" s="244" t="s">
        <v>932</v>
      </c>
      <c r="G127" s="40"/>
      <c r="H127" s="40"/>
      <c r="I127" s="245"/>
      <c r="J127" s="40"/>
      <c r="K127" s="40"/>
      <c r="L127" s="44"/>
      <c r="M127" s="246"/>
      <c r="N127" s="247"/>
      <c r="O127" s="97"/>
      <c r="P127" s="97"/>
      <c r="Q127" s="97"/>
      <c r="R127" s="97"/>
      <c r="S127" s="97"/>
      <c r="T127" s="9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133</v>
      </c>
      <c r="AU127" s="17" t="s">
        <v>82</v>
      </c>
    </row>
    <row r="128" s="2" customFormat="1" ht="16.5" customHeight="1">
      <c r="A128" s="38"/>
      <c r="B128" s="39"/>
      <c r="C128" s="270" t="s">
        <v>152</v>
      </c>
      <c r="D128" s="270" t="s">
        <v>228</v>
      </c>
      <c r="E128" s="271" t="s">
        <v>933</v>
      </c>
      <c r="F128" s="272" t="s">
        <v>934</v>
      </c>
      <c r="G128" s="273" t="s">
        <v>623</v>
      </c>
      <c r="H128" s="274">
        <v>1</v>
      </c>
      <c r="I128" s="275"/>
      <c r="J128" s="274">
        <f>ROUND(I128*H128,3)</f>
        <v>0</v>
      </c>
      <c r="K128" s="276"/>
      <c r="L128" s="277"/>
      <c r="M128" s="278" t="s">
        <v>1</v>
      </c>
      <c r="N128" s="279" t="s">
        <v>40</v>
      </c>
      <c r="O128" s="97"/>
      <c r="P128" s="238">
        <f>O128*H128</f>
        <v>0</v>
      </c>
      <c r="Q128" s="238">
        <v>0</v>
      </c>
      <c r="R128" s="238">
        <f>Q128*H128</f>
        <v>0</v>
      </c>
      <c r="S128" s="238">
        <v>0</v>
      </c>
      <c r="T128" s="239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40" t="s">
        <v>171</v>
      </c>
      <c r="AT128" s="240" t="s">
        <v>228</v>
      </c>
      <c r="AU128" s="240" t="s">
        <v>82</v>
      </c>
      <c r="AY128" s="17" t="s">
        <v>124</v>
      </c>
      <c r="BE128" s="241">
        <f>IF(N128="základná",J128,0)</f>
        <v>0</v>
      </c>
      <c r="BF128" s="241">
        <f>IF(N128="znížená",J128,0)</f>
        <v>0</v>
      </c>
      <c r="BG128" s="241">
        <f>IF(N128="zákl. prenesená",J128,0)</f>
        <v>0</v>
      </c>
      <c r="BH128" s="241">
        <f>IF(N128="zníž. prenesená",J128,0)</f>
        <v>0</v>
      </c>
      <c r="BI128" s="241">
        <f>IF(N128="nulová",J128,0)</f>
        <v>0</v>
      </c>
      <c r="BJ128" s="17" t="s">
        <v>131</v>
      </c>
      <c r="BK128" s="242">
        <f>ROUND(I128*H128,3)</f>
        <v>0</v>
      </c>
      <c r="BL128" s="17" t="s">
        <v>130</v>
      </c>
      <c r="BM128" s="240" t="s">
        <v>935</v>
      </c>
    </row>
    <row r="129" s="2" customFormat="1">
      <c r="A129" s="38"/>
      <c r="B129" s="39"/>
      <c r="C129" s="40"/>
      <c r="D129" s="243" t="s">
        <v>133</v>
      </c>
      <c r="E129" s="40"/>
      <c r="F129" s="244" t="s">
        <v>934</v>
      </c>
      <c r="G129" s="40"/>
      <c r="H129" s="40"/>
      <c r="I129" s="245"/>
      <c r="J129" s="40"/>
      <c r="K129" s="40"/>
      <c r="L129" s="44"/>
      <c r="M129" s="246"/>
      <c r="N129" s="247"/>
      <c r="O129" s="97"/>
      <c r="P129" s="97"/>
      <c r="Q129" s="97"/>
      <c r="R129" s="97"/>
      <c r="S129" s="97"/>
      <c r="T129" s="9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82</v>
      </c>
    </row>
    <row r="130" s="2" customFormat="1" ht="24.15" customHeight="1">
      <c r="A130" s="38"/>
      <c r="B130" s="39"/>
      <c r="C130" s="229" t="s">
        <v>158</v>
      </c>
      <c r="D130" s="229" t="s">
        <v>126</v>
      </c>
      <c r="E130" s="230" t="s">
        <v>936</v>
      </c>
      <c r="F130" s="231" t="s">
        <v>937</v>
      </c>
      <c r="G130" s="232" t="s">
        <v>254</v>
      </c>
      <c r="H130" s="233">
        <v>30</v>
      </c>
      <c r="I130" s="234"/>
      <c r="J130" s="233">
        <f>ROUND(I130*H130,3)</f>
        <v>0</v>
      </c>
      <c r="K130" s="235"/>
      <c r="L130" s="44"/>
      <c r="M130" s="236" t="s">
        <v>1</v>
      </c>
      <c r="N130" s="237" t="s">
        <v>40</v>
      </c>
      <c r="O130" s="97"/>
      <c r="P130" s="238">
        <f>O130*H130</f>
        <v>0</v>
      </c>
      <c r="Q130" s="238">
        <v>0</v>
      </c>
      <c r="R130" s="238">
        <f>Q130*H130</f>
        <v>0</v>
      </c>
      <c r="S130" s="238">
        <v>0</v>
      </c>
      <c r="T130" s="239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240" t="s">
        <v>130</v>
      </c>
      <c r="AT130" s="240" t="s">
        <v>126</v>
      </c>
      <c r="AU130" s="240" t="s">
        <v>82</v>
      </c>
      <c r="AY130" s="17" t="s">
        <v>124</v>
      </c>
      <c r="BE130" s="241">
        <f>IF(N130="základná",J130,0)</f>
        <v>0</v>
      </c>
      <c r="BF130" s="241">
        <f>IF(N130="znížená",J130,0)</f>
        <v>0</v>
      </c>
      <c r="BG130" s="241">
        <f>IF(N130="zákl. prenesená",J130,0)</f>
        <v>0</v>
      </c>
      <c r="BH130" s="241">
        <f>IF(N130="zníž. prenesená",J130,0)</f>
        <v>0</v>
      </c>
      <c r="BI130" s="241">
        <f>IF(N130="nulová",J130,0)</f>
        <v>0</v>
      </c>
      <c r="BJ130" s="17" t="s">
        <v>131</v>
      </c>
      <c r="BK130" s="242">
        <f>ROUND(I130*H130,3)</f>
        <v>0</v>
      </c>
      <c r="BL130" s="17" t="s">
        <v>130</v>
      </c>
      <c r="BM130" s="240" t="s">
        <v>171</v>
      </c>
    </row>
    <row r="131" s="2" customFormat="1">
      <c r="A131" s="38"/>
      <c r="B131" s="39"/>
      <c r="C131" s="40"/>
      <c r="D131" s="243" t="s">
        <v>133</v>
      </c>
      <c r="E131" s="40"/>
      <c r="F131" s="244" t="s">
        <v>937</v>
      </c>
      <c r="G131" s="40"/>
      <c r="H131" s="40"/>
      <c r="I131" s="245"/>
      <c r="J131" s="40"/>
      <c r="K131" s="40"/>
      <c r="L131" s="44"/>
      <c r="M131" s="246"/>
      <c r="N131" s="247"/>
      <c r="O131" s="97"/>
      <c r="P131" s="97"/>
      <c r="Q131" s="97"/>
      <c r="R131" s="97"/>
      <c r="S131" s="97"/>
      <c r="T131" s="9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T131" s="17" t="s">
        <v>133</v>
      </c>
      <c r="AU131" s="17" t="s">
        <v>82</v>
      </c>
    </row>
    <row r="132" s="2" customFormat="1" ht="24.15" customHeight="1">
      <c r="A132" s="38"/>
      <c r="B132" s="39"/>
      <c r="C132" s="229" t="s">
        <v>165</v>
      </c>
      <c r="D132" s="229" t="s">
        <v>126</v>
      </c>
      <c r="E132" s="230" t="s">
        <v>938</v>
      </c>
      <c r="F132" s="231" t="s">
        <v>939</v>
      </c>
      <c r="G132" s="232" t="s">
        <v>254</v>
      </c>
      <c r="H132" s="233">
        <v>30</v>
      </c>
      <c r="I132" s="234"/>
      <c r="J132" s="233">
        <f>ROUND(I132*H132,3)</f>
        <v>0</v>
      </c>
      <c r="K132" s="235"/>
      <c r="L132" s="44"/>
      <c r="M132" s="236" t="s">
        <v>1</v>
      </c>
      <c r="N132" s="237" t="s">
        <v>40</v>
      </c>
      <c r="O132" s="97"/>
      <c r="P132" s="238">
        <f>O132*H132</f>
        <v>0</v>
      </c>
      <c r="Q132" s="238">
        <v>0</v>
      </c>
      <c r="R132" s="238">
        <f>Q132*H132</f>
        <v>0</v>
      </c>
      <c r="S132" s="238">
        <v>0</v>
      </c>
      <c r="T132" s="239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40" t="s">
        <v>130</v>
      </c>
      <c r="AT132" s="240" t="s">
        <v>126</v>
      </c>
      <c r="AU132" s="240" t="s">
        <v>82</v>
      </c>
      <c r="AY132" s="17" t="s">
        <v>124</v>
      </c>
      <c r="BE132" s="241">
        <f>IF(N132="základná",J132,0)</f>
        <v>0</v>
      </c>
      <c r="BF132" s="241">
        <f>IF(N132="znížená",J132,0)</f>
        <v>0</v>
      </c>
      <c r="BG132" s="241">
        <f>IF(N132="zákl. prenesená",J132,0)</f>
        <v>0</v>
      </c>
      <c r="BH132" s="241">
        <f>IF(N132="zníž. prenesená",J132,0)</f>
        <v>0</v>
      </c>
      <c r="BI132" s="241">
        <f>IF(N132="nulová",J132,0)</f>
        <v>0</v>
      </c>
      <c r="BJ132" s="17" t="s">
        <v>131</v>
      </c>
      <c r="BK132" s="242">
        <f>ROUND(I132*H132,3)</f>
        <v>0</v>
      </c>
      <c r="BL132" s="17" t="s">
        <v>130</v>
      </c>
      <c r="BM132" s="240" t="s">
        <v>184</v>
      </c>
    </row>
    <row r="133" s="2" customFormat="1">
      <c r="A133" s="38"/>
      <c r="B133" s="39"/>
      <c r="C133" s="40"/>
      <c r="D133" s="243" t="s">
        <v>133</v>
      </c>
      <c r="E133" s="40"/>
      <c r="F133" s="244" t="s">
        <v>939</v>
      </c>
      <c r="G133" s="40"/>
      <c r="H133" s="40"/>
      <c r="I133" s="245"/>
      <c r="J133" s="40"/>
      <c r="K133" s="40"/>
      <c r="L133" s="44"/>
      <c r="M133" s="246"/>
      <c r="N133" s="247"/>
      <c r="O133" s="97"/>
      <c r="P133" s="97"/>
      <c r="Q133" s="97"/>
      <c r="R133" s="97"/>
      <c r="S133" s="97"/>
      <c r="T133" s="9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133</v>
      </c>
      <c r="AU133" s="17" t="s">
        <v>82</v>
      </c>
    </row>
    <row r="134" s="2" customFormat="1" ht="16.5" customHeight="1">
      <c r="A134" s="38"/>
      <c r="B134" s="39"/>
      <c r="C134" s="270" t="s">
        <v>171</v>
      </c>
      <c r="D134" s="270" t="s">
        <v>228</v>
      </c>
      <c r="E134" s="271" t="s">
        <v>940</v>
      </c>
      <c r="F134" s="272" t="s">
        <v>941</v>
      </c>
      <c r="G134" s="273" t="s">
        <v>254</v>
      </c>
      <c r="H134" s="274">
        <v>30</v>
      </c>
      <c r="I134" s="275"/>
      <c r="J134" s="274">
        <f>ROUND(I134*H134,3)</f>
        <v>0</v>
      </c>
      <c r="K134" s="276"/>
      <c r="L134" s="277"/>
      <c r="M134" s="278" t="s">
        <v>1</v>
      </c>
      <c r="N134" s="279" t="s">
        <v>40</v>
      </c>
      <c r="O134" s="97"/>
      <c r="P134" s="238">
        <f>O134*H134</f>
        <v>0</v>
      </c>
      <c r="Q134" s="238">
        <v>0</v>
      </c>
      <c r="R134" s="238">
        <f>Q134*H134</f>
        <v>0</v>
      </c>
      <c r="S134" s="238">
        <v>0</v>
      </c>
      <c r="T134" s="239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40" t="s">
        <v>171</v>
      </c>
      <c r="AT134" s="240" t="s">
        <v>228</v>
      </c>
      <c r="AU134" s="240" t="s">
        <v>82</v>
      </c>
      <c r="AY134" s="17" t="s">
        <v>124</v>
      </c>
      <c r="BE134" s="241">
        <f>IF(N134="základná",J134,0)</f>
        <v>0</v>
      </c>
      <c r="BF134" s="241">
        <f>IF(N134="znížená",J134,0)</f>
        <v>0</v>
      </c>
      <c r="BG134" s="241">
        <f>IF(N134="zákl. prenesená",J134,0)</f>
        <v>0</v>
      </c>
      <c r="BH134" s="241">
        <f>IF(N134="zníž. prenesená",J134,0)</f>
        <v>0</v>
      </c>
      <c r="BI134" s="241">
        <f>IF(N134="nulová",J134,0)</f>
        <v>0</v>
      </c>
      <c r="BJ134" s="17" t="s">
        <v>131</v>
      </c>
      <c r="BK134" s="242">
        <f>ROUND(I134*H134,3)</f>
        <v>0</v>
      </c>
      <c r="BL134" s="17" t="s">
        <v>130</v>
      </c>
      <c r="BM134" s="240" t="s">
        <v>942</v>
      </c>
    </row>
    <row r="135" s="2" customFormat="1">
      <c r="A135" s="38"/>
      <c r="B135" s="39"/>
      <c r="C135" s="40"/>
      <c r="D135" s="243" t="s">
        <v>133</v>
      </c>
      <c r="E135" s="40"/>
      <c r="F135" s="244" t="s">
        <v>941</v>
      </c>
      <c r="G135" s="40"/>
      <c r="H135" s="40"/>
      <c r="I135" s="245"/>
      <c r="J135" s="40"/>
      <c r="K135" s="40"/>
      <c r="L135" s="44"/>
      <c r="M135" s="246"/>
      <c r="N135" s="247"/>
      <c r="O135" s="97"/>
      <c r="P135" s="97"/>
      <c r="Q135" s="97"/>
      <c r="R135" s="97"/>
      <c r="S135" s="97"/>
      <c r="T135" s="9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133</v>
      </c>
      <c r="AU135" s="17" t="s">
        <v>82</v>
      </c>
    </row>
    <row r="136" s="2" customFormat="1" ht="33" customHeight="1">
      <c r="A136" s="38"/>
      <c r="B136" s="39"/>
      <c r="C136" s="229" t="s">
        <v>178</v>
      </c>
      <c r="D136" s="229" t="s">
        <v>126</v>
      </c>
      <c r="E136" s="230" t="s">
        <v>943</v>
      </c>
      <c r="F136" s="231" t="s">
        <v>944</v>
      </c>
      <c r="G136" s="232" t="s">
        <v>254</v>
      </c>
      <c r="H136" s="233">
        <v>30</v>
      </c>
      <c r="I136" s="234"/>
      <c r="J136" s="233">
        <f>ROUND(I136*H136,3)</f>
        <v>0</v>
      </c>
      <c r="K136" s="235"/>
      <c r="L136" s="44"/>
      <c r="M136" s="236" t="s">
        <v>1</v>
      </c>
      <c r="N136" s="237" t="s">
        <v>40</v>
      </c>
      <c r="O136" s="97"/>
      <c r="P136" s="238">
        <f>O136*H136</f>
        <v>0</v>
      </c>
      <c r="Q136" s="238">
        <v>0</v>
      </c>
      <c r="R136" s="238">
        <f>Q136*H136</f>
        <v>0</v>
      </c>
      <c r="S136" s="238">
        <v>0</v>
      </c>
      <c r="T136" s="239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40" t="s">
        <v>130</v>
      </c>
      <c r="AT136" s="240" t="s">
        <v>126</v>
      </c>
      <c r="AU136" s="240" t="s">
        <v>82</v>
      </c>
      <c r="AY136" s="17" t="s">
        <v>124</v>
      </c>
      <c r="BE136" s="241">
        <f>IF(N136="základná",J136,0)</f>
        <v>0</v>
      </c>
      <c r="BF136" s="241">
        <f>IF(N136="znížená",J136,0)</f>
        <v>0</v>
      </c>
      <c r="BG136" s="241">
        <f>IF(N136="zákl. prenesená",J136,0)</f>
        <v>0</v>
      </c>
      <c r="BH136" s="241">
        <f>IF(N136="zníž. prenesená",J136,0)</f>
        <v>0</v>
      </c>
      <c r="BI136" s="241">
        <f>IF(N136="nulová",J136,0)</f>
        <v>0</v>
      </c>
      <c r="BJ136" s="17" t="s">
        <v>131</v>
      </c>
      <c r="BK136" s="242">
        <f>ROUND(I136*H136,3)</f>
        <v>0</v>
      </c>
      <c r="BL136" s="17" t="s">
        <v>130</v>
      </c>
      <c r="BM136" s="240" t="s">
        <v>197</v>
      </c>
    </row>
    <row r="137" s="2" customFormat="1">
      <c r="A137" s="38"/>
      <c r="B137" s="39"/>
      <c r="C137" s="40"/>
      <c r="D137" s="243" t="s">
        <v>133</v>
      </c>
      <c r="E137" s="40"/>
      <c r="F137" s="244" t="s">
        <v>944</v>
      </c>
      <c r="G137" s="40"/>
      <c r="H137" s="40"/>
      <c r="I137" s="245"/>
      <c r="J137" s="40"/>
      <c r="K137" s="40"/>
      <c r="L137" s="44"/>
      <c r="M137" s="246"/>
      <c r="N137" s="247"/>
      <c r="O137" s="97"/>
      <c r="P137" s="97"/>
      <c r="Q137" s="97"/>
      <c r="R137" s="97"/>
      <c r="S137" s="97"/>
      <c r="T137" s="9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133</v>
      </c>
      <c r="AU137" s="17" t="s">
        <v>82</v>
      </c>
    </row>
    <row r="138" s="2" customFormat="1" ht="24.15" customHeight="1">
      <c r="A138" s="38"/>
      <c r="B138" s="39"/>
      <c r="C138" s="229" t="s">
        <v>184</v>
      </c>
      <c r="D138" s="229" t="s">
        <v>126</v>
      </c>
      <c r="E138" s="230" t="s">
        <v>945</v>
      </c>
      <c r="F138" s="231" t="s">
        <v>946</v>
      </c>
      <c r="G138" s="232" t="s">
        <v>254</v>
      </c>
      <c r="H138" s="233">
        <v>30</v>
      </c>
      <c r="I138" s="234"/>
      <c r="J138" s="233">
        <f>ROUND(I138*H138,3)</f>
        <v>0</v>
      </c>
      <c r="K138" s="235"/>
      <c r="L138" s="44"/>
      <c r="M138" s="236" t="s">
        <v>1</v>
      </c>
      <c r="N138" s="237" t="s">
        <v>40</v>
      </c>
      <c r="O138" s="97"/>
      <c r="P138" s="238">
        <f>O138*H138</f>
        <v>0</v>
      </c>
      <c r="Q138" s="238">
        <v>0</v>
      </c>
      <c r="R138" s="238">
        <f>Q138*H138</f>
        <v>0</v>
      </c>
      <c r="S138" s="238">
        <v>0</v>
      </c>
      <c r="T138" s="239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40" t="s">
        <v>130</v>
      </c>
      <c r="AT138" s="240" t="s">
        <v>126</v>
      </c>
      <c r="AU138" s="240" t="s">
        <v>82</v>
      </c>
      <c r="AY138" s="17" t="s">
        <v>124</v>
      </c>
      <c r="BE138" s="241">
        <f>IF(N138="základná",J138,0)</f>
        <v>0</v>
      </c>
      <c r="BF138" s="241">
        <f>IF(N138="znížená",J138,0)</f>
        <v>0</v>
      </c>
      <c r="BG138" s="241">
        <f>IF(N138="zákl. prenesená",J138,0)</f>
        <v>0</v>
      </c>
      <c r="BH138" s="241">
        <f>IF(N138="zníž. prenesená",J138,0)</f>
        <v>0</v>
      </c>
      <c r="BI138" s="241">
        <f>IF(N138="nulová",J138,0)</f>
        <v>0</v>
      </c>
      <c r="BJ138" s="17" t="s">
        <v>131</v>
      </c>
      <c r="BK138" s="242">
        <f>ROUND(I138*H138,3)</f>
        <v>0</v>
      </c>
      <c r="BL138" s="17" t="s">
        <v>130</v>
      </c>
      <c r="BM138" s="240" t="s">
        <v>209</v>
      </c>
    </row>
    <row r="139" s="2" customFormat="1">
      <c r="A139" s="38"/>
      <c r="B139" s="39"/>
      <c r="C139" s="40"/>
      <c r="D139" s="243" t="s">
        <v>133</v>
      </c>
      <c r="E139" s="40"/>
      <c r="F139" s="244" t="s">
        <v>946</v>
      </c>
      <c r="G139" s="40"/>
      <c r="H139" s="40"/>
      <c r="I139" s="245"/>
      <c r="J139" s="40"/>
      <c r="K139" s="40"/>
      <c r="L139" s="44"/>
      <c r="M139" s="246"/>
      <c r="N139" s="247"/>
      <c r="O139" s="97"/>
      <c r="P139" s="97"/>
      <c r="Q139" s="97"/>
      <c r="R139" s="97"/>
      <c r="S139" s="97"/>
      <c r="T139" s="9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82</v>
      </c>
    </row>
    <row r="140" s="2" customFormat="1" ht="24.15" customHeight="1">
      <c r="A140" s="38"/>
      <c r="B140" s="39"/>
      <c r="C140" s="229" t="s">
        <v>191</v>
      </c>
      <c r="D140" s="229" t="s">
        <v>126</v>
      </c>
      <c r="E140" s="230" t="s">
        <v>947</v>
      </c>
      <c r="F140" s="231" t="s">
        <v>948</v>
      </c>
      <c r="G140" s="232" t="s">
        <v>254</v>
      </c>
      <c r="H140" s="233">
        <v>50</v>
      </c>
      <c r="I140" s="234"/>
      <c r="J140" s="233">
        <f>ROUND(I140*H140,3)</f>
        <v>0</v>
      </c>
      <c r="K140" s="235"/>
      <c r="L140" s="44"/>
      <c r="M140" s="236" t="s">
        <v>1</v>
      </c>
      <c r="N140" s="237" t="s">
        <v>40</v>
      </c>
      <c r="O140" s="97"/>
      <c r="P140" s="238">
        <f>O140*H140</f>
        <v>0</v>
      </c>
      <c r="Q140" s="238">
        <v>0</v>
      </c>
      <c r="R140" s="238">
        <f>Q140*H140</f>
        <v>0</v>
      </c>
      <c r="S140" s="238">
        <v>0</v>
      </c>
      <c r="T140" s="239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40" t="s">
        <v>130</v>
      </c>
      <c r="AT140" s="240" t="s">
        <v>126</v>
      </c>
      <c r="AU140" s="240" t="s">
        <v>82</v>
      </c>
      <c r="AY140" s="17" t="s">
        <v>124</v>
      </c>
      <c r="BE140" s="241">
        <f>IF(N140="základná",J140,0)</f>
        <v>0</v>
      </c>
      <c r="BF140" s="241">
        <f>IF(N140="znížená",J140,0)</f>
        <v>0</v>
      </c>
      <c r="BG140" s="241">
        <f>IF(N140="zákl. prenesená",J140,0)</f>
        <v>0</v>
      </c>
      <c r="BH140" s="241">
        <f>IF(N140="zníž. prenesená",J140,0)</f>
        <v>0</v>
      </c>
      <c r="BI140" s="241">
        <f>IF(N140="nulová",J140,0)</f>
        <v>0</v>
      </c>
      <c r="BJ140" s="17" t="s">
        <v>131</v>
      </c>
      <c r="BK140" s="242">
        <f>ROUND(I140*H140,3)</f>
        <v>0</v>
      </c>
      <c r="BL140" s="17" t="s">
        <v>130</v>
      </c>
      <c r="BM140" s="240" t="s">
        <v>222</v>
      </c>
    </row>
    <row r="141" s="2" customFormat="1">
      <c r="A141" s="38"/>
      <c r="B141" s="39"/>
      <c r="C141" s="40"/>
      <c r="D141" s="243" t="s">
        <v>133</v>
      </c>
      <c r="E141" s="40"/>
      <c r="F141" s="244" t="s">
        <v>948</v>
      </c>
      <c r="G141" s="40"/>
      <c r="H141" s="40"/>
      <c r="I141" s="245"/>
      <c r="J141" s="40"/>
      <c r="K141" s="40"/>
      <c r="L141" s="44"/>
      <c r="M141" s="246"/>
      <c r="N141" s="247"/>
      <c r="O141" s="97"/>
      <c r="P141" s="97"/>
      <c r="Q141" s="97"/>
      <c r="R141" s="97"/>
      <c r="S141" s="97"/>
      <c r="T141" s="9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82</v>
      </c>
    </row>
    <row r="142" s="2" customFormat="1" ht="16.5" customHeight="1">
      <c r="A142" s="38"/>
      <c r="B142" s="39"/>
      <c r="C142" s="270" t="s">
        <v>197</v>
      </c>
      <c r="D142" s="270" t="s">
        <v>228</v>
      </c>
      <c r="E142" s="271" t="s">
        <v>949</v>
      </c>
      <c r="F142" s="272" t="s">
        <v>950</v>
      </c>
      <c r="G142" s="273" t="s">
        <v>254</v>
      </c>
      <c r="H142" s="274">
        <v>50</v>
      </c>
      <c r="I142" s="275"/>
      <c r="J142" s="274">
        <f>ROUND(I142*H142,3)</f>
        <v>0</v>
      </c>
      <c r="K142" s="276"/>
      <c r="L142" s="277"/>
      <c r="M142" s="278" t="s">
        <v>1</v>
      </c>
      <c r="N142" s="279" t="s">
        <v>40</v>
      </c>
      <c r="O142" s="97"/>
      <c r="P142" s="238">
        <f>O142*H142</f>
        <v>0</v>
      </c>
      <c r="Q142" s="238">
        <v>0</v>
      </c>
      <c r="R142" s="238">
        <f>Q142*H142</f>
        <v>0</v>
      </c>
      <c r="S142" s="238">
        <v>0</v>
      </c>
      <c r="T142" s="239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40" t="s">
        <v>171</v>
      </c>
      <c r="AT142" s="240" t="s">
        <v>228</v>
      </c>
      <c r="AU142" s="240" t="s">
        <v>82</v>
      </c>
      <c r="AY142" s="17" t="s">
        <v>124</v>
      </c>
      <c r="BE142" s="241">
        <f>IF(N142="základná",J142,0)</f>
        <v>0</v>
      </c>
      <c r="BF142" s="241">
        <f>IF(N142="znížená",J142,0)</f>
        <v>0</v>
      </c>
      <c r="BG142" s="241">
        <f>IF(N142="zákl. prenesená",J142,0)</f>
        <v>0</v>
      </c>
      <c r="BH142" s="241">
        <f>IF(N142="zníž. prenesená",J142,0)</f>
        <v>0</v>
      </c>
      <c r="BI142" s="241">
        <f>IF(N142="nulová",J142,0)</f>
        <v>0</v>
      </c>
      <c r="BJ142" s="17" t="s">
        <v>131</v>
      </c>
      <c r="BK142" s="242">
        <f>ROUND(I142*H142,3)</f>
        <v>0</v>
      </c>
      <c r="BL142" s="17" t="s">
        <v>130</v>
      </c>
      <c r="BM142" s="240" t="s">
        <v>951</v>
      </c>
    </row>
    <row r="143" s="2" customFormat="1">
      <c r="A143" s="38"/>
      <c r="B143" s="39"/>
      <c r="C143" s="40"/>
      <c r="D143" s="243" t="s">
        <v>133</v>
      </c>
      <c r="E143" s="40"/>
      <c r="F143" s="244" t="s">
        <v>950</v>
      </c>
      <c r="G143" s="40"/>
      <c r="H143" s="40"/>
      <c r="I143" s="245"/>
      <c r="J143" s="40"/>
      <c r="K143" s="40"/>
      <c r="L143" s="44"/>
      <c r="M143" s="246"/>
      <c r="N143" s="247"/>
      <c r="O143" s="97"/>
      <c r="P143" s="97"/>
      <c r="Q143" s="97"/>
      <c r="R143" s="97"/>
      <c r="S143" s="97"/>
      <c r="T143" s="9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82</v>
      </c>
    </row>
    <row r="144" s="2" customFormat="1" ht="24.15" customHeight="1">
      <c r="A144" s="38"/>
      <c r="B144" s="39"/>
      <c r="C144" s="229" t="s">
        <v>203</v>
      </c>
      <c r="D144" s="229" t="s">
        <v>126</v>
      </c>
      <c r="E144" s="230" t="s">
        <v>923</v>
      </c>
      <c r="F144" s="231" t="s">
        <v>924</v>
      </c>
      <c r="G144" s="232" t="s">
        <v>254</v>
      </c>
      <c r="H144" s="233">
        <v>30</v>
      </c>
      <c r="I144" s="234"/>
      <c r="J144" s="233">
        <f>ROUND(I144*H144,3)</f>
        <v>0</v>
      </c>
      <c r="K144" s="235"/>
      <c r="L144" s="44"/>
      <c r="M144" s="236" t="s">
        <v>1</v>
      </c>
      <c r="N144" s="237" t="s">
        <v>40</v>
      </c>
      <c r="O144" s="97"/>
      <c r="P144" s="238">
        <f>O144*H144</f>
        <v>0</v>
      </c>
      <c r="Q144" s="238">
        <v>0</v>
      </c>
      <c r="R144" s="238">
        <f>Q144*H144</f>
        <v>0</v>
      </c>
      <c r="S144" s="238">
        <v>0</v>
      </c>
      <c r="T144" s="239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240" t="s">
        <v>130</v>
      </c>
      <c r="AT144" s="240" t="s">
        <v>126</v>
      </c>
      <c r="AU144" s="240" t="s">
        <v>82</v>
      </c>
      <c r="AY144" s="17" t="s">
        <v>124</v>
      </c>
      <c r="BE144" s="241">
        <f>IF(N144="základná",J144,0)</f>
        <v>0</v>
      </c>
      <c r="BF144" s="241">
        <f>IF(N144="znížená",J144,0)</f>
        <v>0</v>
      </c>
      <c r="BG144" s="241">
        <f>IF(N144="zákl. prenesená",J144,0)</f>
        <v>0</v>
      </c>
      <c r="BH144" s="241">
        <f>IF(N144="zníž. prenesená",J144,0)</f>
        <v>0</v>
      </c>
      <c r="BI144" s="241">
        <f>IF(N144="nulová",J144,0)</f>
        <v>0</v>
      </c>
      <c r="BJ144" s="17" t="s">
        <v>131</v>
      </c>
      <c r="BK144" s="242">
        <f>ROUND(I144*H144,3)</f>
        <v>0</v>
      </c>
      <c r="BL144" s="17" t="s">
        <v>130</v>
      </c>
      <c r="BM144" s="240" t="s">
        <v>234</v>
      </c>
    </row>
    <row r="145" s="2" customFormat="1">
      <c r="A145" s="38"/>
      <c r="B145" s="39"/>
      <c r="C145" s="40"/>
      <c r="D145" s="243" t="s">
        <v>133</v>
      </c>
      <c r="E145" s="40"/>
      <c r="F145" s="244" t="s">
        <v>924</v>
      </c>
      <c r="G145" s="40"/>
      <c r="H145" s="40"/>
      <c r="I145" s="245"/>
      <c r="J145" s="40"/>
      <c r="K145" s="40"/>
      <c r="L145" s="44"/>
      <c r="M145" s="246"/>
      <c r="N145" s="247"/>
      <c r="O145" s="97"/>
      <c r="P145" s="97"/>
      <c r="Q145" s="97"/>
      <c r="R145" s="97"/>
      <c r="S145" s="97"/>
      <c r="T145" s="9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T145" s="17" t="s">
        <v>133</v>
      </c>
      <c r="AU145" s="17" t="s">
        <v>82</v>
      </c>
    </row>
    <row r="146" s="2" customFormat="1" ht="24.15" customHeight="1">
      <c r="A146" s="38"/>
      <c r="B146" s="39"/>
      <c r="C146" s="229" t="s">
        <v>209</v>
      </c>
      <c r="D146" s="229" t="s">
        <v>126</v>
      </c>
      <c r="E146" s="230" t="s">
        <v>936</v>
      </c>
      <c r="F146" s="231" t="s">
        <v>937</v>
      </c>
      <c r="G146" s="232" t="s">
        <v>254</v>
      </c>
      <c r="H146" s="233">
        <v>30</v>
      </c>
      <c r="I146" s="234"/>
      <c r="J146" s="233">
        <f>ROUND(I146*H146,3)</f>
        <v>0</v>
      </c>
      <c r="K146" s="235"/>
      <c r="L146" s="44"/>
      <c r="M146" s="236" t="s">
        <v>1</v>
      </c>
      <c r="N146" s="237" t="s">
        <v>40</v>
      </c>
      <c r="O146" s="97"/>
      <c r="P146" s="238">
        <f>O146*H146</f>
        <v>0</v>
      </c>
      <c r="Q146" s="238">
        <v>0</v>
      </c>
      <c r="R146" s="238">
        <f>Q146*H146</f>
        <v>0</v>
      </c>
      <c r="S146" s="238">
        <v>0</v>
      </c>
      <c r="T146" s="239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40" t="s">
        <v>130</v>
      </c>
      <c r="AT146" s="240" t="s">
        <v>126</v>
      </c>
      <c r="AU146" s="240" t="s">
        <v>82</v>
      </c>
      <c r="AY146" s="17" t="s">
        <v>124</v>
      </c>
      <c r="BE146" s="241">
        <f>IF(N146="základná",J146,0)</f>
        <v>0</v>
      </c>
      <c r="BF146" s="241">
        <f>IF(N146="znížená",J146,0)</f>
        <v>0</v>
      </c>
      <c r="BG146" s="241">
        <f>IF(N146="zákl. prenesená",J146,0)</f>
        <v>0</v>
      </c>
      <c r="BH146" s="241">
        <f>IF(N146="zníž. prenesená",J146,0)</f>
        <v>0</v>
      </c>
      <c r="BI146" s="241">
        <f>IF(N146="nulová",J146,0)</f>
        <v>0</v>
      </c>
      <c r="BJ146" s="17" t="s">
        <v>131</v>
      </c>
      <c r="BK146" s="242">
        <f>ROUND(I146*H146,3)</f>
        <v>0</v>
      </c>
      <c r="BL146" s="17" t="s">
        <v>130</v>
      </c>
      <c r="BM146" s="240" t="s">
        <v>7</v>
      </c>
    </row>
    <row r="147" s="2" customFormat="1">
      <c r="A147" s="38"/>
      <c r="B147" s="39"/>
      <c r="C147" s="40"/>
      <c r="D147" s="243" t="s">
        <v>133</v>
      </c>
      <c r="E147" s="40"/>
      <c r="F147" s="244" t="s">
        <v>937</v>
      </c>
      <c r="G147" s="40"/>
      <c r="H147" s="40"/>
      <c r="I147" s="245"/>
      <c r="J147" s="40"/>
      <c r="K147" s="40"/>
      <c r="L147" s="44"/>
      <c r="M147" s="246"/>
      <c r="N147" s="247"/>
      <c r="O147" s="97"/>
      <c r="P147" s="97"/>
      <c r="Q147" s="97"/>
      <c r="R147" s="97"/>
      <c r="S147" s="97"/>
      <c r="T147" s="9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133</v>
      </c>
      <c r="AU147" s="17" t="s">
        <v>82</v>
      </c>
    </row>
    <row r="148" s="2" customFormat="1" ht="24.15" customHeight="1">
      <c r="A148" s="38"/>
      <c r="B148" s="39"/>
      <c r="C148" s="229" t="s">
        <v>216</v>
      </c>
      <c r="D148" s="229" t="s">
        <v>126</v>
      </c>
      <c r="E148" s="230" t="s">
        <v>938</v>
      </c>
      <c r="F148" s="231" t="s">
        <v>939</v>
      </c>
      <c r="G148" s="232" t="s">
        <v>254</v>
      </c>
      <c r="H148" s="233">
        <v>30</v>
      </c>
      <c r="I148" s="234"/>
      <c r="J148" s="233">
        <f>ROUND(I148*H148,3)</f>
        <v>0</v>
      </c>
      <c r="K148" s="235"/>
      <c r="L148" s="44"/>
      <c r="M148" s="236" t="s">
        <v>1</v>
      </c>
      <c r="N148" s="237" t="s">
        <v>40</v>
      </c>
      <c r="O148" s="97"/>
      <c r="P148" s="238">
        <f>O148*H148</f>
        <v>0</v>
      </c>
      <c r="Q148" s="238">
        <v>0</v>
      </c>
      <c r="R148" s="238">
        <f>Q148*H148</f>
        <v>0</v>
      </c>
      <c r="S148" s="238">
        <v>0</v>
      </c>
      <c r="T148" s="239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40" t="s">
        <v>130</v>
      </c>
      <c r="AT148" s="240" t="s">
        <v>126</v>
      </c>
      <c r="AU148" s="240" t="s">
        <v>82</v>
      </c>
      <c r="AY148" s="17" t="s">
        <v>124</v>
      </c>
      <c r="BE148" s="241">
        <f>IF(N148="základná",J148,0)</f>
        <v>0</v>
      </c>
      <c r="BF148" s="241">
        <f>IF(N148="znížená",J148,0)</f>
        <v>0</v>
      </c>
      <c r="BG148" s="241">
        <f>IF(N148="zákl. prenesená",J148,0)</f>
        <v>0</v>
      </c>
      <c r="BH148" s="241">
        <f>IF(N148="zníž. prenesená",J148,0)</f>
        <v>0</v>
      </c>
      <c r="BI148" s="241">
        <f>IF(N148="nulová",J148,0)</f>
        <v>0</v>
      </c>
      <c r="BJ148" s="17" t="s">
        <v>131</v>
      </c>
      <c r="BK148" s="242">
        <f>ROUND(I148*H148,3)</f>
        <v>0</v>
      </c>
      <c r="BL148" s="17" t="s">
        <v>130</v>
      </c>
      <c r="BM148" s="240" t="s">
        <v>257</v>
      </c>
    </row>
    <row r="149" s="2" customFormat="1">
      <c r="A149" s="38"/>
      <c r="B149" s="39"/>
      <c r="C149" s="40"/>
      <c r="D149" s="243" t="s">
        <v>133</v>
      </c>
      <c r="E149" s="40"/>
      <c r="F149" s="244" t="s">
        <v>939</v>
      </c>
      <c r="G149" s="40"/>
      <c r="H149" s="40"/>
      <c r="I149" s="245"/>
      <c r="J149" s="40"/>
      <c r="K149" s="40"/>
      <c r="L149" s="44"/>
      <c r="M149" s="246"/>
      <c r="N149" s="247"/>
      <c r="O149" s="97"/>
      <c r="P149" s="97"/>
      <c r="Q149" s="97"/>
      <c r="R149" s="97"/>
      <c r="S149" s="97"/>
      <c r="T149" s="9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133</v>
      </c>
      <c r="AU149" s="17" t="s">
        <v>82</v>
      </c>
    </row>
    <row r="150" s="2" customFormat="1" ht="16.5" customHeight="1">
      <c r="A150" s="38"/>
      <c r="B150" s="39"/>
      <c r="C150" s="270" t="s">
        <v>222</v>
      </c>
      <c r="D150" s="270" t="s">
        <v>228</v>
      </c>
      <c r="E150" s="271" t="s">
        <v>952</v>
      </c>
      <c r="F150" s="272" t="s">
        <v>941</v>
      </c>
      <c r="G150" s="273" t="s">
        <v>254</v>
      </c>
      <c r="H150" s="274">
        <v>30</v>
      </c>
      <c r="I150" s="275"/>
      <c r="J150" s="274">
        <f>ROUND(I150*H150,3)</f>
        <v>0</v>
      </c>
      <c r="K150" s="276"/>
      <c r="L150" s="277"/>
      <c r="M150" s="278" t="s">
        <v>1</v>
      </c>
      <c r="N150" s="279" t="s">
        <v>40</v>
      </c>
      <c r="O150" s="97"/>
      <c r="P150" s="238">
        <f>O150*H150</f>
        <v>0</v>
      </c>
      <c r="Q150" s="238">
        <v>0</v>
      </c>
      <c r="R150" s="238">
        <f>Q150*H150</f>
        <v>0</v>
      </c>
      <c r="S150" s="238">
        <v>0</v>
      </c>
      <c r="T150" s="239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40" t="s">
        <v>171</v>
      </c>
      <c r="AT150" s="240" t="s">
        <v>228</v>
      </c>
      <c r="AU150" s="240" t="s">
        <v>82</v>
      </c>
      <c r="AY150" s="17" t="s">
        <v>124</v>
      </c>
      <c r="BE150" s="241">
        <f>IF(N150="základná",J150,0)</f>
        <v>0</v>
      </c>
      <c r="BF150" s="241">
        <f>IF(N150="znížená",J150,0)</f>
        <v>0</v>
      </c>
      <c r="BG150" s="241">
        <f>IF(N150="zákl. prenesená",J150,0)</f>
        <v>0</v>
      </c>
      <c r="BH150" s="241">
        <f>IF(N150="zníž. prenesená",J150,0)</f>
        <v>0</v>
      </c>
      <c r="BI150" s="241">
        <f>IF(N150="nulová",J150,0)</f>
        <v>0</v>
      </c>
      <c r="BJ150" s="17" t="s">
        <v>131</v>
      </c>
      <c r="BK150" s="242">
        <f>ROUND(I150*H150,3)</f>
        <v>0</v>
      </c>
      <c r="BL150" s="17" t="s">
        <v>130</v>
      </c>
      <c r="BM150" s="240" t="s">
        <v>953</v>
      </c>
    </row>
    <row r="151" s="2" customFormat="1">
      <c r="A151" s="38"/>
      <c r="B151" s="39"/>
      <c r="C151" s="40"/>
      <c r="D151" s="243" t="s">
        <v>133</v>
      </c>
      <c r="E151" s="40"/>
      <c r="F151" s="244" t="s">
        <v>941</v>
      </c>
      <c r="G151" s="40"/>
      <c r="H151" s="40"/>
      <c r="I151" s="245"/>
      <c r="J151" s="40"/>
      <c r="K151" s="40"/>
      <c r="L151" s="44"/>
      <c r="M151" s="246"/>
      <c r="N151" s="247"/>
      <c r="O151" s="97"/>
      <c r="P151" s="97"/>
      <c r="Q151" s="97"/>
      <c r="R151" s="97"/>
      <c r="S151" s="97"/>
      <c r="T151" s="9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133</v>
      </c>
      <c r="AU151" s="17" t="s">
        <v>82</v>
      </c>
    </row>
    <row r="152" s="2" customFormat="1" ht="33" customHeight="1">
      <c r="A152" s="38"/>
      <c r="B152" s="39"/>
      <c r="C152" s="229" t="s">
        <v>227</v>
      </c>
      <c r="D152" s="229" t="s">
        <v>126</v>
      </c>
      <c r="E152" s="230" t="s">
        <v>943</v>
      </c>
      <c r="F152" s="231" t="s">
        <v>944</v>
      </c>
      <c r="G152" s="232" t="s">
        <v>254</v>
      </c>
      <c r="H152" s="233">
        <v>30</v>
      </c>
      <c r="I152" s="234"/>
      <c r="J152" s="233">
        <f>ROUND(I152*H152,3)</f>
        <v>0</v>
      </c>
      <c r="K152" s="235"/>
      <c r="L152" s="44"/>
      <c r="M152" s="236" t="s">
        <v>1</v>
      </c>
      <c r="N152" s="237" t="s">
        <v>40</v>
      </c>
      <c r="O152" s="97"/>
      <c r="P152" s="238">
        <f>O152*H152</f>
        <v>0</v>
      </c>
      <c r="Q152" s="238">
        <v>0</v>
      </c>
      <c r="R152" s="238">
        <f>Q152*H152</f>
        <v>0</v>
      </c>
      <c r="S152" s="238">
        <v>0</v>
      </c>
      <c r="T152" s="239">
        <f>S152*H152</f>
        <v>0</v>
      </c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R152" s="240" t="s">
        <v>130</v>
      </c>
      <c r="AT152" s="240" t="s">
        <v>126</v>
      </c>
      <c r="AU152" s="240" t="s">
        <v>82</v>
      </c>
      <c r="AY152" s="17" t="s">
        <v>124</v>
      </c>
      <c r="BE152" s="241">
        <f>IF(N152="základná",J152,0)</f>
        <v>0</v>
      </c>
      <c r="BF152" s="241">
        <f>IF(N152="znížená",J152,0)</f>
        <v>0</v>
      </c>
      <c r="BG152" s="241">
        <f>IF(N152="zákl. prenesená",J152,0)</f>
        <v>0</v>
      </c>
      <c r="BH152" s="241">
        <f>IF(N152="zníž. prenesená",J152,0)</f>
        <v>0</v>
      </c>
      <c r="BI152" s="241">
        <f>IF(N152="nulová",J152,0)</f>
        <v>0</v>
      </c>
      <c r="BJ152" s="17" t="s">
        <v>131</v>
      </c>
      <c r="BK152" s="242">
        <f>ROUND(I152*H152,3)</f>
        <v>0</v>
      </c>
      <c r="BL152" s="17" t="s">
        <v>130</v>
      </c>
      <c r="BM152" s="240" t="s">
        <v>266</v>
      </c>
    </row>
    <row r="153" s="2" customFormat="1">
      <c r="A153" s="38"/>
      <c r="B153" s="39"/>
      <c r="C153" s="40"/>
      <c r="D153" s="243" t="s">
        <v>133</v>
      </c>
      <c r="E153" s="40"/>
      <c r="F153" s="244" t="s">
        <v>944</v>
      </c>
      <c r="G153" s="40"/>
      <c r="H153" s="40"/>
      <c r="I153" s="245"/>
      <c r="J153" s="40"/>
      <c r="K153" s="40"/>
      <c r="L153" s="44"/>
      <c r="M153" s="246"/>
      <c r="N153" s="247"/>
      <c r="O153" s="97"/>
      <c r="P153" s="97"/>
      <c r="Q153" s="97"/>
      <c r="R153" s="97"/>
      <c r="S153" s="97"/>
      <c r="T153" s="9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133</v>
      </c>
      <c r="AU153" s="17" t="s">
        <v>82</v>
      </c>
    </row>
    <row r="154" s="2" customFormat="1" ht="24.15" customHeight="1">
      <c r="A154" s="38"/>
      <c r="B154" s="39"/>
      <c r="C154" s="229" t="s">
        <v>234</v>
      </c>
      <c r="D154" s="229" t="s">
        <v>126</v>
      </c>
      <c r="E154" s="230" t="s">
        <v>945</v>
      </c>
      <c r="F154" s="231" t="s">
        <v>946</v>
      </c>
      <c r="G154" s="232" t="s">
        <v>254</v>
      </c>
      <c r="H154" s="233">
        <v>30</v>
      </c>
      <c r="I154" s="234"/>
      <c r="J154" s="233">
        <f>ROUND(I154*H154,3)</f>
        <v>0</v>
      </c>
      <c r="K154" s="235"/>
      <c r="L154" s="44"/>
      <c r="M154" s="236" t="s">
        <v>1</v>
      </c>
      <c r="N154" s="237" t="s">
        <v>40</v>
      </c>
      <c r="O154" s="97"/>
      <c r="P154" s="238">
        <f>O154*H154</f>
        <v>0</v>
      </c>
      <c r="Q154" s="238">
        <v>0</v>
      </c>
      <c r="R154" s="238">
        <f>Q154*H154</f>
        <v>0</v>
      </c>
      <c r="S154" s="238">
        <v>0</v>
      </c>
      <c r="T154" s="239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40" t="s">
        <v>130</v>
      </c>
      <c r="AT154" s="240" t="s">
        <v>126</v>
      </c>
      <c r="AU154" s="240" t="s">
        <v>82</v>
      </c>
      <c r="AY154" s="17" t="s">
        <v>124</v>
      </c>
      <c r="BE154" s="241">
        <f>IF(N154="základná",J154,0)</f>
        <v>0</v>
      </c>
      <c r="BF154" s="241">
        <f>IF(N154="znížená",J154,0)</f>
        <v>0</v>
      </c>
      <c r="BG154" s="241">
        <f>IF(N154="zákl. prenesená",J154,0)</f>
        <v>0</v>
      </c>
      <c r="BH154" s="241">
        <f>IF(N154="zníž. prenesená",J154,0)</f>
        <v>0</v>
      </c>
      <c r="BI154" s="241">
        <f>IF(N154="nulová",J154,0)</f>
        <v>0</v>
      </c>
      <c r="BJ154" s="17" t="s">
        <v>131</v>
      </c>
      <c r="BK154" s="242">
        <f>ROUND(I154*H154,3)</f>
        <v>0</v>
      </c>
      <c r="BL154" s="17" t="s">
        <v>130</v>
      </c>
      <c r="BM154" s="240" t="s">
        <v>278</v>
      </c>
    </row>
    <row r="155" s="2" customFormat="1">
      <c r="A155" s="38"/>
      <c r="B155" s="39"/>
      <c r="C155" s="40"/>
      <c r="D155" s="243" t="s">
        <v>133</v>
      </c>
      <c r="E155" s="40"/>
      <c r="F155" s="244" t="s">
        <v>946</v>
      </c>
      <c r="G155" s="40"/>
      <c r="H155" s="40"/>
      <c r="I155" s="245"/>
      <c r="J155" s="40"/>
      <c r="K155" s="40"/>
      <c r="L155" s="44"/>
      <c r="M155" s="246"/>
      <c r="N155" s="247"/>
      <c r="O155" s="97"/>
      <c r="P155" s="97"/>
      <c r="Q155" s="97"/>
      <c r="R155" s="97"/>
      <c r="S155" s="97"/>
      <c r="T155" s="9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133</v>
      </c>
      <c r="AU155" s="17" t="s">
        <v>82</v>
      </c>
    </row>
    <row r="156" s="2" customFormat="1" ht="21.75" customHeight="1">
      <c r="A156" s="38"/>
      <c r="B156" s="39"/>
      <c r="C156" s="229" t="s">
        <v>240</v>
      </c>
      <c r="D156" s="229" t="s">
        <v>126</v>
      </c>
      <c r="E156" s="230" t="s">
        <v>954</v>
      </c>
      <c r="F156" s="231" t="s">
        <v>955</v>
      </c>
      <c r="G156" s="232" t="s">
        <v>269</v>
      </c>
      <c r="H156" s="233">
        <v>1</v>
      </c>
      <c r="I156" s="234"/>
      <c r="J156" s="233">
        <f>ROUND(I156*H156,3)</f>
        <v>0</v>
      </c>
      <c r="K156" s="235"/>
      <c r="L156" s="44"/>
      <c r="M156" s="236" t="s">
        <v>1</v>
      </c>
      <c r="N156" s="237" t="s">
        <v>40</v>
      </c>
      <c r="O156" s="97"/>
      <c r="P156" s="238">
        <f>O156*H156</f>
        <v>0</v>
      </c>
      <c r="Q156" s="238">
        <v>0</v>
      </c>
      <c r="R156" s="238">
        <f>Q156*H156</f>
        <v>0</v>
      </c>
      <c r="S156" s="238">
        <v>0</v>
      </c>
      <c r="T156" s="239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40" t="s">
        <v>130</v>
      </c>
      <c r="AT156" s="240" t="s">
        <v>126</v>
      </c>
      <c r="AU156" s="240" t="s">
        <v>82</v>
      </c>
      <c r="AY156" s="17" t="s">
        <v>124</v>
      </c>
      <c r="BE156" s="241">
        <f>IF(N156="základná",J156,0)</f>
        <v>0</v>
      </c>
      <c r="BF156" s="241">
        <f>IF(N156="znížená",J156,0)</f>
        <v>0</v>
      </c>
      <c r="BG156" s="241">
        <f>IF(N156="zákl. prenesená",J156,0)</f>
        <v>0</v>
      </c>
      <c r="BH156" s="241">
        <f>IF(N156="zníž. prenesená",J156,0)</f>
        <v>0</v>
      </c>
      <c r="BI156" s="241">
        <f>IF(N156="nulová",J156,0)</f>
        <v>0</v>
      </c>
      <c r="BJ156" s="17" t="s">
        <v>131</v>
      </c>
      <c r="BK156" s="242">
        <f>ROUND(I156*H156,3)</f>
        <v>0</v>
      </c>
      <c r="BL156" s="17" t="s">
        <v>130</v>
      </c>
      <c r="BM156" s="240" t="s">
        <v>291</v>
      </c>
    </row>
    <row r="157" s="2" customFormat="1">
      <c r="A157" s="38"/>
      <c r="B157" s="39"/>
      <c r="C157" s="40"/>
      <c r="D157" s="243" t="s">
        <v>133</v>
      </c>
      <c r="E157" s="40"/>
      <c r="F157" s="244" t="s">
        <v>955</v>
      </c>
      <c r="G157" s="40"/>
      <c r="H157" s="40"/>
      <c r="I157" s="245"/>
      <c r="J157" s="40"/>
      <c r="K157" s="40"/>
      <c r="L157" s="44"/>
      <c r="M157" s="246"/>
      <c r="N157" s="247"/>
      <c r="O157" s="97"/>
      <c r="P157" s="97"/>
      <c r="Q157" s="97"/>
      <c r="R157" s="97"/>
      <c r="S157" s="97"/>
      <c r="T157" s="9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T157" s="17" t="s">
        <v>133</v>
      </c>
      <c r="AU157" s="17" t="s">
        <v>82</v>
      </c>
    </row>
    <row r="158" s="2" customFormat="1" ht="21.75" customHeight="1">
      <c r="A158" s="38"/>
      <c r="B158" s="39"/>
      <c r="C158" s="270" t="s">
        <v>7</v>
      </c>
      <c r="D158" s="270" t="s">
        <v>228</v>
      </c>
      <c r="E158" s="271" t="s">
        <v>956</v>
      </c>
      <c r="F158" s="272" t="s">
        <v>955</v>
      </c>
      <c r="G158" s="273" t="s">
        <v>269</v>
      </c>
      <c r="H158" s="274">
        <v>1</v>
      </c>
      <c r="I158" s="275"/>
      <c r="J158" s="274">
        <f>ROUND(I158*H158,3)</f>
        <v>0</v>
      </c>
      <c r="K158" s="276"/>
      <c r="L158" s="277"/>
      <c r="M158" s="278" t="s">
        <v>1</v>
      </c>
      <c r="N158" s="279" t="s">
        <v>40</v>
      </c>
      <c r="O158" s="97"/>
      <c r="P158" s="238">
        <f>O158*H158</f>
        <v>0</v>
      </c>
      <c r="Q158" s="238">
        <v>0</v>
      </c>
      <c r="R158" s="238">
        <f>Q158*H158</f>
        <v>0</v>
      </c>
      <c r="S158" s="238">
        <v>0</v>
      </c>
      <c r="T158" s="239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40" t="s">
        <v>171</v>
      </c>
      <c r="AT158" s="240" t="s">
        <v>228</v>
      </c>
      <c r="AU158" s="240" t="s">
        <v>82</v>
      </c>
      <c r="AY158" s="17" t="s">
        <v>124</v>
      </c>
      <c r="BE158" s="241">
        <f>IF(N158="základná",J158,0)</f>
        <v>0</v>
      </c>
      <c r="BF158" s="241">
        <f>IF(N158="znížená",J158,0)</f>
        <v>0</v>
      </c>
      <c r="BG158" s="241">
        <f>IF(N158="zákl. prenesená",J158,0)</f>
        <v>0</v>
      </c>
      <c r="BH158" s="241">
        <f>IF(N158="zníž. prenesená",J158,0)</f>
        <v>0</v>
      </c>
      <c r="BI158" s="241">
        <f>IF(N158="nulová",J158,0)</f>
        <v>0</v>
      </c>
      <c r="BJ158" s="17" t="s">
        <v>131</v>
      </c>
      <c r="BK158" s="242">
        <f>ROUND(I158*H158,3)</f>
        <v>0</v>
      </c>
      <c r="BL158" s="17" t="s">
        <v>130</v>
      </c>
      <c r="BM158" s="240" t="s">
        <v>957</v>
      </c>
    </row>
    <row r="159" s="2" customFormat="1">
      <c r="A159" s="38"/>
      <c r="B159" s="39"/>
      <c r="C159" s="40"/>
      <c r="D159" s="243" t="s">
        <v>133</v>
      </c>
      <c r="E159" s="40"/>
      <c r="F159" s="244" t="s">
        <v>955</v>
      </c>
      <c r="G159" s="40"/>
      <c r="H159" s="40"/>
      <c r="I159" s="245"/>
      <c r="J159" s="40"/>
      <c r="K159" s="40"/>
      <c r="L159" s="44"/>
      <c r="M159" s="246"/>
      <c r="N159" s="247"/>
      <c r="O159" s="97"/>
      <c r="P159" s="97"/>
      <c r="Q159" s="97"/>
      <c r="R159" s="97"/>
      <c r="S159" s="97"/>
      <c r="T159" s="9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T159" s="17" t="s">
        <v>133</v>
      </c>
      <c r="AU159" s="17" t="s">
        <v>82</v>
      </c>
    </row>
    <row r="160" s="2" customFormat="1" ht="16.5" customHeight="1">
      <c r="A160" s="38"/>
      <c r="B160" s="39"/>
      <c r="C160" s="229" t="s">
        <v>251</v>
      </c>
      <c r="D160" s="229" t="s">
        <v>126</v>
      </c>
      <c r="E160" s="230" t="s">
        <v>958</v>
      </c>
      <c r="F160" s="231" t="s">
        <v>959</v>
      </c>
      <c r="G160" s="232" t="s">
        <v>231</v>
      </c>
      <c r="H160" s="233">
        <v>2</v>
      </c>
      <c r="I160" s="234"/>
      <c r="J160" s="233">
        <f>ROUND(I160*H160,3)</f>
        <v>0</v>
      </c>
      <c r="K160" s="235"/>
      <c r="L160" s="44"/>
      <c r="M160" s="236" t="s">
        <v>1</v>
      </c>
      <c r="N160" s="237" t="s">
        <v>40</v>
      </c>
      <c r="O160" s="97"/>
      <c r="P160" s="238">
        <f>O160*H160</f>
        <v>0</v>
      </c>
      <c r="Q160" s="238">
        <v>0</v>
      </c>
      <c r="R160" s="238">
        <f>Q160*H160</f>
        <v>0</v>
      </c>
      <c r="S160" s="238">
        <v>0</v>
      </c>
      <c r="T160" s="239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40" t="s">
        <v>130</v>
      </c>
      <c r="AT160" s="240" t="s">
        <v>126</v>
      </c>
      <c r="AU160" s="240" t="s">
        <v>82</v>
      </c>
      <c r="AY160" s="17" t="s">
        <v>124</v>
      </c>
      <c r="BE160" s="241">
        <f>IF(N160="základná",J160,0)</f>
        <v>0</v>
      </c>
      <c r="BF160" s="241">
        <f>IF(N160="znížená",J160,0)</f>
        <v>0</v>
      </c>
      <c r="BG160" s="241">
        <f>IF(N160="zákl. prenesená",J160,0)</f>
        <v>0</v>
      </c>
      <c r="BH160" s="241">
        <f>IF(N160="zníž. prenesená",J160,0)</f>
        <v>0</v>
      </c>
      <c r="BI160" s="241">
        <f>IF(N160="nulová",J160,0)</f>
        <v>0</v>
      </c>
      <c r="BJ160" s="17" t="s">
        <v>131</v>
      </c>
      <c r="BK160" s="242">
        <f>ROUND(I160*H160,3)</f>
        <v>0</v>
      </c>
      <c r="BL160" s="17" t="s">
        <v>130</v>
      </c>
      <c r="BM160" s="240" t="s">
        <v>304</v>
      </c>
    </row>
    <row r="161" s="2" customFormat="1">
      <c r="A161" s="38"/>
      <c r="B161" s="39"/>
      <c r="C161" s="40"/>
      <c r="D161" s="243" t="s">
        <v>133</v>
      </c>
      <c r="E161" s="40"/>
      <c r="F161" s="244" t="s">
        <v>959</v>
      </c>
      <c r="G161" s="40"/>
      <c r="H161" s="40"/>
      <c r="I161" s="245"/>
      <c r="J161" s="40"/>
      <c r="K161" s="40"/>
      <c r="L161" s="44"/>
      <c r="M161" s="246"/>
      <c r="N161" s="247"/>
      <c r="O161" s="97"/>
      <c r="P161" s="97"/>
      <c r="Q161" s="97"/>
      <c r="R161" s="97"/>
      <c r="S161" s="97"/>
      <c r="T161" s="9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133</v>
      </c>
      <c r="AU161" s="17" t="s">
        <v>82</v>
      </c>
    </row>
    <row r="162" s="2" customFormat="1" ht="16.5" customHeight="1">
      <c r="A162" s="38"/>
      <c r="B162" s="39"/>
      <c r="C162" s="270" t="s">
        <v>257</v>
      </c>
      <c r="D162" s="270" t="s">
        <v>228</v>
      </c>
      <c r="E162" s="271" t="s">
        <v>960</v>
      </c>
      <c r="F162" s="272" t="s">
        <v>959</v>
      </c>
      <c r="G162" s="273" t="s">
        <v>231</v>
      </c>
      <c r="H162" s="274">
        <v>2</v>
      </c>
      <c r="I162" s="275"/>
      <c r="J162" s="274">
        <f>ROUND(I162*H162,3)</f>
        <v>0</v>
      </c>
      <c r="K162" s="276"/>
      <c r="L162" s="277"/>
      <c r="M162" s="278" t="s">
        <v>1</v>
      </c>
      <c r="N162" s="279" t="s">
        <v>40</v>
      </c>
      <c r="O162" s="97"/>
      <c r="P162" s="238">
        <f>O162*H162</f>
        <v>0</v>
      </c>
      <c r="Q162" s="238">
        <v>0</v>
      </c>
      <c r="R162" s="238">
        <f>Q162*H162</f>
        <v>0</v>
      </c>
      <c r="S162" s="238">
        <v>0</v>
      </c>
      <c r="T162" s="239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40" t="s">
        <v>171</v>
      </c>
      <c r="AT162" s="240" t="s">
        <v>228</v>
      </c>
      <c r="AU162" s="240" t="s">
        <v>82</v>
      </c>
      <c r="AY162" s="17" t="s">
        <v>124</v>
      </c>
      <c r="BE162" s="241">
        <f>IF(N162="základná",J162,0)</f>
        <v>0</v>
      </c>
      <c r="BF162" s="241">
        <f>IF(N162="znížená",J162,0)</f>
        <v>0</v>
      </c>
      <c r="BG162" s="241">
        <f>IF(N162="zákl. prenesená",J162,0)</f>
        <v>0</v>
      </c>
      <c r="BH162" s="241">
        <f>IF(N162="zníž. prenesená",J162,0)</f>
        <v>0</v>
      </c>
      <c r="BI162" s="241">
        <f>IF(N162="nulová",J162,0)</f>
        <v>0</v>
      </c>
      <c r="BJ162" s="17" t="s">
        <v>131</v>
      </c>
      <c r="BK162" s="242">
        <f>ROUND(I162*H162,3)</f>
        <v>0</v>
      </c>
      <c r="BL162" s="17" t="s">
        <v>130</v>
      </c>
      <c r="BM162" s="240" t="s">
        <v>961</v>
      </c>
    </row>
    <row r="163" s="2" customFormat="1">
      <c r="A163" s="38"/>
      <c r="B163" s="39"/>
      <c r="C163" s="40"/>
      <c r="D163" s="243" t="s">
        <v>133</v>
      </c>
      <c r="E163" s="40"/>
      <c r="F163" s="244" t="s">
        <v>959</v>
      </c>
      <c r="G163" s="40"/>
      <c r="H163" s="40"/>
      <c r="I163" s="245"/>
      <c r="J163" s="40"/>
      <c r="K163" s="40"/>
      <c r="L163" s="44"/>
      <c r="M163" s="246"/>
      <c r="N163" s="247"/>
      <c r="O163" s="97"/>
      <c r="P163" s="97"/>
      <c r="Q163" s="97"/>
      <c r="R163" s="97"/>
      <c r="S163" s="97"/>
      <c r="T163" s="9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133</v>
      </c>
      <c r="AU163" s="17" t="s">
        <v>82</v>
      </c>
    </row>
    <row r="164" s="2" customFormat="1" ht="16.5" customHeight="1">
      <c r="A164" s="38"/>
      <c r="B164" s="39"/>
      <c r="C164" s="229" t="s">
        <v>261</v>
      </c>
      <c r="D164" s="229" t="s">
        <v>126</v>
      </c>
      <c r="E164" s="230" t="s">
        <v>962</v>
      </c>
      <c r="F164" s="231" t="s">
        <v>963</v>
      </c>
      <c r="G164" s="232" t="s">
        <v>254</v>
      </c>
      <c r="H164" s="233">
        <v>50</v>
      </c>
      <c r="I164" s="234"/>
      <c r="J164" s="233">
        <f>ROUND(I164*H164,3)</f>
        <v>0</v>
      </c>
      <c r="K164" s="235"/>
      <c r="L164" s="44"/>
      <c r="M164" s="236" t="s">
        <v>1</v>
      </c>
      <c r="N164" s="237" t="s">
        <v>40</v>
      </c>
      <c r="O164" s="97"/>
      <c r="P164" s="238">
        <f>O164*H164</f>
        <v>0</v>
      </c>
      <c r="Q164" s="238">
        <v>0</v>
      </c>
      <c r="R164" s="238">
        <f>Q164*H164</f>
        <v>0</v>
      </c>
      <c r="S164" s="238">
        <v>0</v>
      </c>
      <c r="T164" s="239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40" t="s">
        <v>130</v>
      </c>
      <c r="AT164" s="240" t="s">
        <v>126</v>
      </c>
      <c r="AU164" s="240" t="s">
        <v>82</v>
      </c>
      <c r="AY164" s="17" t="s">
        <v>124</v>
      </c>
      <c r="BE164" s="241">
        <f>IF(N164="základná",J164,0)</f>
        <v>0</v>
      </c>
      <c r="BF164" s="241">
        <f>IF(N164="znížená",J164,0)</f>
        <v>0</v>
      </c>
      <c r="BG164" s="241">
        <f>IF(N164="zákl. prenesená",J164,0)</f>
        <v>0</v>
      </c>
      <c r="BH164" s="241">
        <f>IF(N164="zníž. prenesená",J164,0)</f>
        <v>0</v>
      </c>
      <c r="BI164" s="241">
        <f>IF(N164="nulová",J164,0)</f>
        <v>0</v>
      </c>
      <c r="BJ164" s="17" t="s">
        <v>131</v>
      </c>
      <c r="BK164" s="242">
        <f>ROUND(I164*H164,3)</f>
        <v>0</v>
      </c>
      <c r="BL164" s="17" t="s">
        <v>130</v>
      </c>
      <c r="BM164" s="240" t="s">
        <v>315</v>
      </c>
    </row>
    <row r="165" s="2" customFormat="1">
      <c r="A165" s="38"/>
      <c r="B165" s="39"/>
      <c r="C165" s="40"/>
      <c r="D165" s="243" t="s">
        <v>133</v>
      </c>
      <c r="E165" s="40"/>
      <c r="F165" s="244" t="s">
        <v>963</v>
      </c>
      <c r="G165" s="40"/>
      <c r="H165" s="40"/>
      <c r="I165" s="245"/>
      <c r="J165" s="40"/>
      <c r="K165" s="40"/>
      <c r="L165" s="44"/>
      <c r="M165" s="246"/>
      <c r="N165" s="247"/>
      <c r="O165" s="97"/>
      <c r="P165" s="97"/>
      <c r="Q165" s="97"/>
      <c r="R165" s="97"/>
      <c r="S165" s="97"/>
      <c r="T165" s="9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133</v>
      </c>
      <c r="AU165" s="17" t="s">
        <v>82</v>
      </c>
    </row>
    <row r="166" s="2" customFormat="1" ht="16.5" customHeight="1">
      <c r="A166" s="38"/>
      <c r="B166" s="39"/>
      <c r="C166" s="229" t="s">
        <v>266</v>
      </c>
      <c r="D166" s="229" t="s">
        <v>126</v>
      </c>
      <c r="E166" s="230" t="s">
        <v>964</v>
      </c>
      <c r="F166" s="231" t="s">
        <v>965</v>
      </c>
      <c r="G166" s="232" t="s">
        <v>254</v>
      </c>
      <c r="H166" s="233">
        <v>30</v>
      </c>
      <c r="I166" s="234"/>
      <c r="J166" s="233">
        <f>ROUND(I166*H166,3)</f>
        <v>0</v>
      </c>
      <c r="K166" s="235"/>
      <c r="L166" s="44"/>
      <c r="M166" s="236" t="s">
        <v>1</v>
      </c>
      <c r="N166" s="237" t="s">
        <v>40</v>
      </c>
      <c r="O166" s="97"/>
      <c r="P166" s="238">
        <f>O166*H166</f>
        <v>0</v>
      </c>
      <c r="Q166" s="238">
        <v>0</v>
      </c>
      <c r="R166" s="238">
        <f>Q166*H166</f>
        <v>0</v>
      </c>
      <c r="S166" s="238">
        <v>0</v>
      </c>
      <c r="T166" s="239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40" t="s">
        <v>130</v>
      </c>
      <c r="AT166" s="240" t="s">
        <v>126</v>
      </c>
      <c r="AU166" s="240" t="s">
        <v>82</v>
      </c>
      <c r="AY166" s="17" t="s">
        <v>124</v>
      </c>
      <c r="BE166" s="241">
        <f>IF(N166="základná",J166,0)</f>
        <v>0</v>
      </c>
      <c r="BF166" s="241">
        <f>IF(N166="znížená",J166,0)</f>
        <v>0</v>
      </c>
      <c r="BG166" s="241">
        <f>IF(N166="zákl. prenesená",J166,0)</f>
        <v>0</v>
      </c>
      <c r="BH166" s="241">
        <f>IF(N166="zníž. prenesená",J166,0)</f>
        <v>0</v>
      </c>
      <c r="BI166" s="241">
        <f>IF(N166="nulová",J166,0)</f>
        <v>0</v>
      </c>
      <c r="BJ166" s="17" t="s">
        <v>131</v>
      </c>
      <c r="BK166" s="242">
        <f>ROUND(I166*H166,3)</f>
        <v>0</v>
      </c>
      <c r="BL166" s="17" t="s">
        <v>130</v>
      </c>
      <c r="BM166" s="240" t="s">
        <v>324</v>
      </c>
    </row>
    <row r="167" s="2" customFormat="1">
      <c r="A167" s="38"/>
      <c r="B167" s="39"/>
      <c r="C167" s="40"/>
      <c r="D167" s="243" t="s">
        <v>133</v>
      </c>
      <c r="E167" s="40"/>
      <c r="F167" s="244" t="s">
        <v>965</v>
      </c>
      <c r="G167" s="40"/>
      <c r="H167" s="40"/>
      <c r="I167" s="245"/>
      <c r="J167" s="40"/>
      <c r="K167" s="40"/>
      <c r="L167" s="44"/>
      <c r="M167" s="246"/>
      <c r="N167" s="247"/>
      <c r="O167" s="97"/>
      <c r="P167" s="97"/>
      <c r="Q167" s="97"/>
      <c r="R167" s="97"/>
      <c r="S167" s="97"/>
      <c r="T167" s="9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133</v>
      </c>
      <c r="AU167" s="17" t="s">
        <v>82</v>
      </c>
    </row>
    <row r="168" s="2" customFormat="1" ht="16.5" customHeight="1">
      <c r="A168" s="38"/>
      <c r="B168" s="39"/>
      <c r="C168" s="270" t="s">
        <v>273</v>
      </c>
      <c r="D168" s="270" t="s">
        <v>228</v>
      </c>
      <c r="E168" s="271" t="s">
        <v>966</v>
      </c>
      <c r="F168" s="272" t="s">
        <v>967</v>
      </c>
      <c r="G168" s="273" t="s">
        <v>254</v>
      </c>
      <c r="H168" s="274">
        <v>30</v>
      </c>
      <c r="I168" s="275"/>
      <c r="J168" s="274">
        <f>ROUND(I168*H168,3)</f>
        <v>0</v>
      </c>
      <c r="K168" s="276"/>
      <c r="L168" s="277"/>
      <c r="M168" s="278" t="s">
        <v>1</v>
      </c>
      <c r="N168" s="279" t="s">
        <v>40</v>
      </c>
      <c r="O168" s="97"/>
      <c r="P168" s="238">
        <f>O168*H168</f>
        <v>0</v>
      </c>
      <c r="Q168" s="238">
        <v>0</v>
      </c>
      <c r="R168" s="238">
        <f>Q168*H168</f>
        <v>0</v>
      </c>
      <c r="S168" s="238">
        <v>0</v>
      </c>
      <c r="T168" s="239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40" t="s">
        <v>171</v>
      </c>
      <c r="AT168" s="240" t="s">
        <v>228</v>
      </c>
      <c r="AU168" s="240" t="s">
        <v>82</v>
      </c>
      <c r="AY168" s="17" t="s">
        <v>124</v>
      </c>
      <c r="BE168" s="241">
        <f>IF(N168="základná",J168,0)</f>
        <v>0</v>
      </c>
      <c r="BF168" s="241">
        <f>IF(N168="znížená",J168,0)</f>
        <v>0</v>
      </c>
      <c r="BG168" s="241">
        <f>IF(N168="zákl. prenesená",J168,0)</f>
        <v>0</v>
      </c>
      <c r="BH168" s="241">
        <f>IF(N168="zníž. prenesená",J168,0)</f>
        <v>0</v>
      </c>
      <c r="BI168" s="241">
        <f>IF(N168="nulová",J168,0)</f>
        <v>0</v>
      </c>
      <c r="BJ168" s="17" t="s">
        <v>131</v>
      </c>
      <c r="BK168" s="242">
        <f>ROUND(I168*H168,3)</f>
        <v>0</v>
      </c>
      <c r="BL168" s="17" t="s">
        <v>130</v>
      </c>
      <c r="BM168" s="240" t="s">
        <v>968</v>
      </c>
    </row>
    <row r="169" s="2" customFormat="1">
      <c r="A169" s="38"/>
      <c r="B169" s="39"/>
      <c r="C169" s="40"/>
      <c r="D169" s="243" t="s">
        <v>133</v>
      </c>
      <c r="E169" s="40"/>
      <c r="F169" s="244" t="s">
        <v>967</v>
      </c>
      <c r="G169" s="40"/>
      <c r="H169" s="40"/>
      <c r="I169" s="245"/>
      <c r="J169" s="40"/>
      <c r="K169" s="40"/>
      <c r="L169" s="44"/>
      <c r="M169" s="246"/>
      <c r="N169" s="247"/>
      <c r="O169" s="97"/>
      <c r="P169" s="97"/>
      <c r="Q169" s="97"/>
      <c r="R169" s="97"/>
      <c r="S169" s="97"/>
      <c r="T169" s="9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133</v>
      </c>
      <c r="AU169" s="17" t="s">
        <v>82</v>
      </c>
    </row>
    <row r="170" s="2" customFormat="1" ht="21.75" customHeight="1">
      <c r="A170" s="38"/>
      <c r="B170" s="39"/>
      <c r="C170" s="229" t="s">
        <v>278</v>
      </c>
      <c r="D170" s="229" t="s">
        <v>126</v>
      </c>
      <c r="E170" s="230" t="s">
        <v>969</v>
      </c>
      <c r="F170" s="231" t="s">
        <v>970</v>
      </c>
      <c r="G170" s="232" t="s">
        <v>908</v>
      </c>
      <c r="H170" s="233">
        <v>1</v>
      </c>
      <c r="I170" s="234"/>
      <c r="J170" s="233">
        <f>ROUND(I170*H170,3)</f>
        <v>0</v>
      </c>
      <c r="K170" s="235"/>
      <c r="L170" s="44"/>
      <c r="M170" s="236" t="s">
        <v>1</v>
      </c>
      <c r="N170" s="237" t="s">
        <v>40</v>
      </c>
      <c r="O170" s="97"/>
      <c r="P170" s="238">
        <f>O170*H170</f>
        <v>0</v>
      </c>
      <c r="Q170" s="238">
        <v>0</v>
      </c>
      <c r="R170" s="238">
        <f>Q170*H170</f>
        <v>0</v>
      </c>
      <c r="S170" s="238">
        <v>0</v>
      </c>
      <c r="T170" s="239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40" t="s">
        <v>130</v>
      </c>
      <c r="AT170" s="240" t="s">
        <v>126</v>
      </c>
      <c r="AU170" s="240" t="s">
        <v>82</v>
      </c>
      <c r="AY170" s="17" t="s">
        <v>124</v>
      </c>
      <c r="BE170" s="241">
        <f>IF(N170="základná",J170,0)</f>
        <v>0</v>
      </c>
      <c r="BF170" s="241">
        <f>IF(N170="znížená",J170,0)</f>
        <v>0</v>
      </c>
      <c r="BG170" s="241">
        <f>IF(N170="zákl. prenesená",J170,0)</f>
        <v>0</v>
      </c>
      <c r="BH170" s="241">
        <f>IF(N170="zníž. prenesená",J170,0)</f>
        <v>0</v>
      </c>
      <c r="BI170" s="241">
        <f>IF(N170="nulová",J170,0)</f>
        <v>0</v>
      </c>
      <c r="BJ170" s="17" t="s">
        <v>131</v>
      </c>
      <c r="BK170" s="242">
        <f>ROUND(I170*H170,3)</f>
        <v>0</v>
      </c>
      <c r="BL170" s="17" t="s">
        <v>130</v>
      </c>
      <c r="BM170" s="240" t="s">
        <v>334</v>
      </c>
    </row>
    <row r="171" s="2" customFormat="1">
      <c r="A171" s="38"/>
      <c r="B171" s="39"/>
      <c r="C171" s="40"/>
      <c r="D171" s="243" t="s">
        <v>133</v>
      </c>
      <c r="E171" s="40"/>
      <c r="F171" s="244" t="s">
        <v>970</v>
      </c>
      <c r="G171" s="40"/>
      <c r="H171" s="40"/>
      <c r="I171" s="245"/>
      <c r="J171" s="40"/>
      <c r="K171" s="40"/>
      <c r="L171" s="44"/>
      <c r="M171" s="246"/>
      <c r="N171" s="247"/>
      <c r="O171" s="97"/>
      <c r="P171" s="97"/>
      <c r="Q171" s="97"/>
      <c r="R171" s="97"/>
      <c r="S171" s="97"/>
      <c r="T171" s="9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133</v>
      </c>
      <c r="AU171" s="17" t="s">
        <v>82</v>
      </c>
    </row>
    <row r="172" s="2" customFormat="1" ht="21.75" customHeight="1">
      <c r="A172" s="38"/>
      <c r="B172" s="39"/>
      <c r="C172" s="270" t="s">
        <v>285</v>
      </c>
      <c r="D172" s="270" t="s">
        <v>228</v>
      </c>
      <c r="E172" s="271" t="s">
        <v>971</v>
      </c>
      <c r="F172" s="272" t="s">
        <v>970</v>
      </c>
      <c r="G172" s="273" t="s">
        <v>623</v>
      </c>
      <c r="H172" s="274">
        <v>1</v>
      </c>
      <c r="I172" s="275"/>
      <c r="J172" s="274">
        <f>ROUND(I172*H172,3)</f>
        <v>0</v>
      </c>
      <c r="K172" s="276"/>
      <c r="L172" s="277"/>
      <c r="M172" s="278" t="s">
        <v>1</v>
      </c>
      <c r="N172" s="279" t="s">
        <v>40</v>
      </c>
      <c r="O172" s="97"/>
      <c r="P172" s="238">
        <f>O172*H172</f>
        <v>0</v>
      </c>
      <c r="Q172" s="238">
        <v>0</v>
      </c>
      <c r="R172" s="238">
        <f>Q172*H172</f>
        <v>0</v>
      </c>
      <c r="S172" s="238">
        <v>0</v>
      </c>
      <c r="T172" s="239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40" t="s">
        <v>171</v>
      </c>
      <c r="AT172" s="240" t="s">
        <v>228</v>
      </c>
      <c r="AU172" s="240" t="s">
        <v>82</v>
      </c>
      <c r="AY172" s="17" t="s">
        <v>124</v>
      </c>
      <c r="BE172" s="241">
        <f>IF(N172="základná",J172,0)</f>
        <v>0</v>
      </c>
      <c r="BF172" s="241">
        <f>IF(N172="znížená",J172,0)</f>
        <v>0</v>
      </c>
      <c r="BG172" s="241">
        <f>IF(N172="zákl. prenesená",J172,0)</f>
        <v>0</v>
      </c>
      <c r="BH172" s="241">
        <f>IF(N172="zníž. prenesená",J172,0)</f>
        <v>0</v>
      </c>
      <c r="BI172" s="241">
        <f>IF(N172="nulová",J172,0)</f>
        <v>0</v>
      </c>
      <c r="BJ172" s="17" t="s">
        <v>131</v>
      </c>
      <c r="BK172" s="242">
        <f>ROUND(I172*H172,3)</f>
        <v>0</v>
      </c>
      <c r="BL172" s="17" t="s">
        <v>130</v>
      </c>
      <c r="BM172" s="240" t="s">
        <v>972</v>
      </c>
    </row>
    <row r="173" s="2" customFormat="1">
      <c r="A173" s="38"/>
      <c r="B173" s="39"/>
      <c r="C173" s="40"/>
      <c r="D173" s="243" t="s">
        <v>133</v>
      </c>
      <c r="E173" s="40"/>
      <c r="F173" s="244" t="s">
        <v>970</v>
      </c>
      <c r="G173" s="40"/>
      <c r="H173" s="40"/>
      <c r="I173" s="245"/>
      <c r="J173" s="40"/>
      <c r="K173" s="40"/>
      <c r="L173" s="44"/>
      <c r="M173" s="246"/>
      <c r="N173" s="247"/>
      <c r="O173" s="97"/>
      <c r="P173" s="97"/>
      <c r="Q173" s="97"/>
      <c r="R173" s="97"/>
      <c r="S173" s="97"/>
      <c r="T173" s="9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133</v>
      </c>
      <c r="AU173" s="17" t="s">
        <v>82</v>
      </c>
    </row>
    <row r="174" s="12" customFormat="1" ht="25.92" customHeight="1">
      <c r="A174" s="12"/>
      <c r="B174" s="213"/>
      <c r="C174" s="214"/>
      <c r="D174" s="215" t="s">
        <v>73</v>
      </c>
      <c r="E174" s="216" t="s">
        <v>973</v>
      </c>
      <c r="F174" s="216" t="s">
        <v>974</v>
      </c>
      <c r="G174" s="214"/>
      <c r="H174" s="214"/>
      <c r="I174" s="217"/>
      <c r="J174" s="218">
        <f>BK174</f>
        <v>0</v>
      </c>
      <c r="K174" s="214"/>
      <c r="L174" s="219"/>
      <c r="M174" s="220"/>
      <c r="N174" s="221"/>
      <c r="O174" s="221"/>
      <c r="P174" s="222">
        <f>SUM(P175:P210)</f>
        <v>0</v>
      </c>
      <c r="Q174" s="221"/>
      <c r="R174" s="222">
        <f>SUM(R175:R210)</f>
        <v>0</v>
      </c>
      <c r="S174" s="221"/>
      <c r="T174" s="223">
        <f>SUM(T175:T210)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4" t="s">
        <v>82</v>
      </c>
      <c r="AT174" s="225" t="s">
        <v>73</v>
      </c>
      <c r="AU174" s="225" t="s">
        <v>74</v>
      </c>
      <c r="AY174" s="224" t="s">
        <v>124</v>
      </c>
      <c r="BK174" s="226">
        <f>SUM(BK175:BK210)</f>
        <v>0</v>
      </c>
    </row>
    <row r="175" s="2" customFormat="1" ht="16.5" customHeight="1">
      <c r="A175" s="38"/>
      <c r="B175" s="39"/>
      <c r="C175" s="229" t="s">
        <v>291</v>
      </c>
      <c r="D175" s="229" t="s">
        <v>126</v>
      </c>
      <c r="E175" s="230" t="s">
        <v>975</v>
      </c>
      <c r="F175" s="231" t="s">
        <v>976</v>
      </c>
      <c r="G175" s="232" t="s">
        <v>908</v>
      </c>
      <c r="H175" s="233">
        <v>1</v>
      </c>
      <c r="I175" s="234"/>
      <c r="J175" s="233">
        <f>ROUND(I175*H175,3)</f>
        <v>0</v>
      </c>
      <c r="K175" s="235"/>
      <c r="L175" s="44"/>
      <c r="M175" s="236" t="s">
        <v>1</v>
      </c>
      <c r="N175" s="237" t="s">
        <v>40</v>
      </c>
      <c r="O175" s="97"/>
      <c r="P175" s="238">
        <f>O175*H175</f>
        <v>0</v>
      </c>
      <c r="Q175" s="238">
        <v>0</v>
      </c>
      <c r="R175" s="238">
        <f>Q175*H175</f>
        <v>0</v>
      </c>
      <c r="S175" s="238">
        <v>0</v>
      </c>
      <c r="T175" s="239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40" t="s">
        <v>130</v>
      </c>
      <c r="AT175" s="240" t="s">
        <v>126</v>
      </c>
      <c r="AU175" s="240" t="s">
        <v>82</v>
      </c>
      <c r="AY175" s="17" t="s">
        <v>124</v>
      </c>
      <c r="BE175" s="241">
        <f>IF(N175="základná",J175,0)</f>
        <v>0</v>
      </c>
      <c r="BF175" s="241">
        <f>IF(N175="znížená",J175,0)</f>
        <v>0</v>
      </c>
      <c r="BG175" s="241">
        <f>IF(N175="zákl. prenesená",J175,0)</f>
        <v>0</v>
      </c>
      <c r="BH175" s="241">
        <f>IF(N175="zníž. prenesená",J175,0)</f>
        <v>0</v>
      </c>
      <c r="BI175" s="241">
        <f>IF(N175="nulová",J175,0)</f>
        <v>0</v>
      </c>
      <c r="BJ175" s="17" t="s">
        <v>131</v>
      </c>
      <c r="BK175" s="242">
        <f>ROUND(I175*H175,3)</f>
        <v>0</v>
      </c>
      <c r="BL175" s="17" t="s">
        <v>130</v>
      </c>
      <c r="BM175" s="240" t="s">
        <v>345</v>
      </c>
    </row>
    <row r="176" s="2" customFormat="1">
      <c r="A176" s="38"/>
      <c r="B176" s="39"/>
      <c r="C176" s="40"/>
      <c r="D176" s="243" t="s">
        <v>133</v>
      </c>
      <c r="E176" s="40"/>
      <c r="F176" s="244" t="s">
        <v>976</v>
      </c>
      <c r="G176" s="40"/>
      <c r="H176" s="40"/>
      <c r="I176" s="245"/>
      <c r="J176" s="40"/>
      <c r="K176" s="40"/>
      <c r="L176" s="44"/>
      <c r="M176" s="246"/>
      <c r="N176" s="247"/>
      <c r="O176" s="97"/>
      <c r="P176" s="97"/>
      <c r="Q176" s="97"/>
      <c r="R176" s="97"/>
      <c r="S176" s="97"/>
      <c r="T176" s="9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133</v>
      </c>
      <c r="AU176" s="17" t="s">
        <v>82</v>
      </c>
    </row>
    <row r="177" s="2" customFormat="1" ht="16.5" customHeight="1">
      <c r="A177" s="38"/>
      <c r="B177" s="39"/>
      <c r="C177" s="270" t="s">
        <v>297</v>
      </c>
      <c r="D177" s="270" t="s">
        <v>228</v>
      </c>
      <c r="E177" s="271" t="s">
        <v>977</v>
      </c>
      <c r="F177" s="272" t="s">
        <v>976</v>
      </c>
      <c r="G177" s="273" t="s">
        <v>908</v>
      </c>
      <c r="H177" s="274">
        <v>1</v>
      </c>
      <c r="I177" s="275"/>
      <c r="J177" s="274">
        <f>ROUND(I177*H177,3)</f>
        <v>0</v>
      </c>
      <c r="K177" s="276"/>
      <c r="L177" s="277"/>
      <c r="M177" s="278" t="s">
        <v>1</v>
      </c>
      <c r="N177" s="279" t="s">
        <v>40</v>
      </c>
      <c r="O177" s="97"/>
      <c r="P177" s="238">
        <f>O177*H177</f>
        <v>0</v>
      </c>
      <c r="Q177" s="238">
        <v>0</v>
      </c>
      <c r="R177" s="238">
        <f>Q177*H177</f>
        <v>0</v>
      </c>
      <c r="S177" s="238">
        <v>0</v>
      </c>
      <c r="T177" s="239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40" t="s">
        <v>171</v>
      </c>
      <c r="AT177" s="240" t="s">
        <v>228</v>
      </c>
      <c r="AU177" s="240" t="s">
        <v>82</v>
      </c>
      <c r="AY177" s="17" t="s">
        <v>124</v>
      </c>
      <c r="BE177" s="241">
        <f>IF(N177="základná",J177,0)</f>
        <v>0</v>
      </c>
      <c r="BF177" s="241">
        <f>IF(N177="znížená",J177,0)</f>
        <v>0</v>
      </c>
      <c r="BG177" s="241">
        <f>IF(N177="zákl. prenesená",J177,0)</f>
        <v>0</v>
      </c>
      <c r="BH177" s="241">
        <f>IF(N177="zníž. prenesená",J177,0)</f>
        <v>0</v>
      </c>
      <c r="BI177" s="241">
        <f>IF(N177="nulová",J177,0)</f>
        <v>0</v>
      </c>
      <c r="BJ177" s="17" t="s">
        <v>131</v>
      </c>
      <c r="BK177" s="242">
        <f>ROUND(I177*H177,3)</f>
        <v>0</v>
      </c>
      <c r="BL177" s="17" t="s">
        <v>130</v>
      </c>
      <c r="BM177" s="240" t="s">
        <v>978</v>
      </c>
    </row>
    <row r="178" s="2" customFormat="1">
      <c r="A178" s="38"/>
      <c r="B178" s="39"/>
      <c r="C178" s="40"/>
      <c r="D178" s="243" t="s">
        <v>133</v>
      </c>
      <c r="E178" s="40"/>
      <c r="F178" s="244" t="s">
        <v>979</v>
      </c>
      <c r="G178" s="40"/>
      <c r="H178" s="40"/>
      <c r="I178" s="245"/>
      <c r="J178" s="40"/>
      <c r="K178" s="40"/>
      <c r="L178" s="44"/>
      <c r="M178" s="246"/>
      <c r="N178" s="247"/>
      <c r="O178" s="97"/>
      <c r="P178" s="97"/>
      <c r="Q178" s="97"/>
      <c r="R178" s="97"/>
      <c r="S178" s="97"/>
      <c r="T178" s="9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133</v>
      </c>
      <c r="AU178" s="17" t="s">
        <v>82</v>
      </c>
    </row>
    <row r="179" s="2" customFormat="1" ht="16.5" customHeight="1">
      <c r="A179" s="38"/>
      <c r="B179" s="39"/>
      <c r="C179" s="229" t="s">
        <v>304</v>
      </c>
      <c r="D179" s="229" t="s">
        <v>126</v>
      </c>
      <c r="E179" s="230" t="s">
        <v>980</v>
      </c>
      <c r="F179" s="231" t="s">
        <v>981</v>
      </c>
      <c r="G179" s="232" t="s">
        <v>908</v>
      </c>
      <c r="H179" s="233">
        <v>1</v>
      </c>
      <c r="I179" s="234"/>
      <c r="J179" s="233">
        <f>ROUND(I179*H179,3)</f>
        <v>0</v>
      </c>
      <c r="K179" s="235"/>
      <c r="L179" s="44"/>
      <c r="M179" s="236" t="s">
        <v>1</v>
      </c>
      <c r="N179" s="237" t="s">
        <v>40</v>
      </c>
      <c r="O179" s="97"/>
      <c r="P179" s="238">
        <f>O179*H179</f>
        <v>0</v>
      </c>
      <c r="Q179" s="238">
        <v>0</v>
      </c>
      <c r="R179" s="238">
        <f>Q179*H179</f>
        <v>0</v>
      </c>
      <c r="S179" s="238">
        <v>0</v>
      </c>
      <c r="T179" s="239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40" t="s">
        <v>130</v>
      </c>
      <c r="AT179" s="240" t="s">
        <v>126</v>
      </c>
      <c r="AU179" s="240" t="s">
        <v>82</v>
      </c>
      <c r="AY179" s="17" t="s">
        <v>124</v>
      </c>
      <c r="BE179" s="241">
        <f>IF(N179="základná",J179,0)</f>
        <v>0</v>
      </c>
      <c r="BF179" s="241">
        <f>IF(N179="znížená",J179,0)</f>
        <v>0</v>
      </c>
      <c r="BG179" s="241">
        <f>IF(N179="zákl. prenesená",J179,0)</f>
        <v>0</v>
      </c>
      <c r="BH179" s="241">
        <f>IF(N179="zníž. prenesená",J179,0)</f>
        <v>0</v>
      </c>
      <c r="BI179" s="241">
        <f>IF(N179="nulová",J179,0)</f>
        <v>0</v>
      </c>
      <c r="BJ179" s="17" t="s">
        <v>131</v>
      </c>
      <c r="BK179" s="242">
        <f>ROUND(I179*H179,3)</f>
        <v>0</v>
      </c>
      <c r="BL179" s="17" t="s">
        <v>130</v>
      </c>
      <c r="BM179" s="240" t="s">
        <v>357</v>
      </c>
    </row>
    <row r="180" s="2" customFormat="1">
      <c r="A180" s="38"/>
      <c r="B180" s="39"/>
      <c r="C180" s="40"/>
      <c r="D180" s="243" t="s">
        <v>133</v>
      </c>
      <c r="E180" s="40"/>
      <c r="F180" s="244" t="s">
        <v>981</v>
      </c>
      <c r="G180" s="40"/>
      <c r="H180" s="40"/>
      <c r="I180" s="245"/>
      <c r="J180" s="40"/>
      <c r="K180" s="40"/>
      <c r="L180" s="44"/>
      <c r="M180" s="246"/>
      <c r="N180" s="247"/>
      <c r="O180" s="97"/>
      <c r="P180" s="97"/>
      <c r="Q180" s="97"/>
      <c r="R180" s="97"/>
      <c r="S180" s="97"/>
      <c r="T180" s="9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133</v>
      </c>
      <c r="AU180" s="17" t="s">
        <v>82</v>
      </c>
    </row>
    <row r="181" s="2" customFormat="1" ht="16.5" customHeight="1">
      <c r="A181" s="38"/>
      <c r="B181" s="39"/>
      <c r="C181" s="270" t="s">
        <v>310</v>
      </c>
      <c r="D181" s="270" t="s">
        <v>228</v>
      </c>
      <c r="E181" s="271" t="s">
        <v>982</v>
      </c>
      <c r="F181" s="272" t="s">
        <v>981</v>
      </c>
      <c r="G181" s="273" t="s">
        <v>908</v>
      </c>
      <c r="H181" s="274">
        <v>1</v>
      </c>
      <c r="I181" s="275"/>
      <c r="J181" s="274">
        <f>ROUND(I181*H181,3)</f>
        <v>0</v>
      </c>
      <c r="K181" s="276"/>
      <c r="L181" s="277"/>
      <c r="M181" s="278" t="s">
        <v>1</v>
      </c>
      <c r="N181" s="279" t="s">
        <v>40</v>
      </c>
      <c r="O181" s="97"/>
      <c r="P181" s="238">
        <f>O181*H181</f>
        <v>0</v>
      </c>
      <c r="Q181" s="238">
        <v>0</v>
      </c>
      <c r="R181" s="238">
        <f>Q181*H181</f>
        <v>0</v>
      </c>
      <c r="S181" s="238">
        <v>0</v>
      </c>
      <c r="T181" s="239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40" t="s">
        <v>171</v>
      </c>
      <c r="AT181" s="240" t="s">
        <v>228</v>
      </c>
      <c r="AU181" s="240" t="s">
        <v>82</v>
      </c>
      <c r="AY181" s="17" t="s">
        <v>124</v>
      </c>
      <c r="BE181" s="241">
        <f>IF(N181="základná",J181,0)</f>
        <v>0</v>
      </c>
      <c r="BF181" s="241">
        <f>IF(N181="znížená",J181,0)</f>
        <v>0</v>
      </c>
      <c r="BG181" s="241">
        <f>IF(N181="zákl. prenesená",J181,0)</f>
        <v>0</v>
      </c>
      <c r="BH181" s="241">
        <f>IF(N181="zníž. prenesená",J181,0)</f>
        <v>0</v>
      </c>
      <c r="BI181" s="241">
        <f>IF(N181="nulová",J181,0)</f>
        <v>0</v>
      </c>
      <c r="BJ181" s="17" t="s">
        <v>131</v>
      </c>
      <c r="BK181" s="242">
        <f>ROUND(I181*H181,3)</f>
        <v>0</v>
      </c>
      <c r="BL181" s="17" t="s">
        <v>130</v>
      </c>
      <c r="BM181" s="240" t="s">
        <v>983</v>
      </c>
    </row>
    <row r="182" s="2" customFormat="1">
      <c r="A182" s="38"/>
      <c r="B182" s="39"/>
      <c r="C182" s="40"/>
      <c r="D182" s="243" t="s">
        <v>133</v>
      </c>
      <c r="E182" s="40"/>
      <c r="F182" s="244" t="s">
        <v>984</v>
      </c>
      <c r="G182" s="40"/>
      <c r="H182" s="40"/>
      <c r="I182" s="245"/>
      <c r="J182" s="40"/>
      <c r="K182" s="40"/>
      <c r="L182" s="44"/>
      <c r="M182" s="246"/>
      <c r="N182" s="247"/>
      <c r="O182" s="97"/>
      <c r="P182" s="97"/>
      <c r="Q182" s="97"/>
      <c r="R182" s="97"/>
      <c r="S182" s="97"/>
      <c r="T182" s="9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133</v>
      </c>
      <c r="AU182" s="17" t="s">
        <v>82</v>
      </c>
    </row>
    <row r="183" s="2" customFormat="1" ht="16.5" customHeight="1">
      <c r="A183" s="38"/>
      <c r="B183" s="39"/>
      <c r="C183" s="229" t="s">
        <v>315</v>
      </c>
      <c r="D183" s="229" t="s">
        <v>126</v>
      </c>
      <c r="E183" s="230" t="s">
        <v>985</v>
      </c>
      <c r="F183" s="231" t="s">
        <v>986</v>
      </c>
      <c r="G183" s="232" t="s">
        <v>908</v>
      </c>
      <c r="H183" s="233">
        <v>1</v>
      </c>
      <c r="I183" s="234"/>
      <c r="J183" s="233">
        <f>ROUND(I183*H183,3)</f>
        <v>0</v>
      </c>
      <c r="K183" s="235"/>
      <c r="L183" s="44"/>
      <c r="M183" s="236" t="s">
        <v>1</v>
      </c>
      <c r="N183" s="237" t="s">
        <v>40</v>
      </c>
      <c r="O183" s="97"/>
      <c r="P183" s="238">
        <f>O183*H183</f>
        <v>0</v>
      </c>
      <c r="Q183" s="238">
        <v>0</v>
      </c>
      <c r="R183" s="238">
        <f>Q183*H183</f>
        <v>0</v>
      </c>
      <c r="S183" s="238">
        <v>0</v>
      </c>
      <c r="T183" s="239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40" t="s">
        <v>130</v>
      </c>
      <c r="AT183" s="240" t="s">
        <v>126</v>
      </c>
      <c r="AU183" s="240" t="s">
        <v>82</v>
      </c>
      <c r="AY183" s="17" t="s">
        <v>124</v>
      </c>
      <c r="BE183" s="241">
        <f>IF(N183="základná",J183,0)</f>
        <v>0</v>
      </c>
      <c r="BF183" s="241">
        <f>IF(N183="znížená",J183,0)</f>
        <v>0</v>
      </c>
      <c r="BG183" s="241">
        <f>IF(N183="zákl. prenesená",J183,0)</f>
        <v>0</v>
      </c>
      <c r="BH183" s="241">
        <f>IF(N183="zníž. prenesená",J183,0)</f>
        <v>0</v>
      </c>
      <c r="BI183" s="241">
        <f>IF(N183="nulová",J183,0)</f>
        <v>0</v>
      </c>
      <c r="BJ183" s="17" t="s">
        <v>131</v>
      </c>
      <c r="BK183" s="242">
        <f>ROUND(I183*H183,3)</f>
        <v>0</v>
      </c>
      <c r="BL183" s="17" t="s">
        <v>130</v>
      </c>
      <c r="BM183" s="240" t="s">
        <v>369</v>
      </c>
    </row>
    <row r="184" s="2" customFormat="1">
      <c r="A184" s="38"/>
      <c r="B184" s="39"/>
      <c r="C184" s="40"/>
      <c r="D184" s="243" t="s">
        <v>133</v>
      </c>
      <c r="E184" s="40"/>
      <c r="F184" s="244" t="s">
        <v>986</v>
      </c>
      <c r="G184" s="40"/>
      <c r="H184" s="40"/>
      <c r="I184" s="245"/>
      <c r="J184" s="40"/>
      <c r="K184" s="40"/>
      <c r="L184" s="44"/>
      <c r="M184" s="246"/>
      <c r="N184" s="247"/>
      <c r="O184" s="97"/>
      <c r="P184" s="97"/>
      <c r="Q184" s="97"/>
      <c r="R184" s="97"/>
      <c r="S184" s="97"/>
      <c r="T184" s="9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133</v>
      </c>
      <c r="AU184" s="17" t="s">
        <v>82</v>
      </c>
    </row>
    <row r="185" s="2" customFormat="1" ht="16.5" customHeight="1">
      <c r="A185" s="38"/>
      <c r="B185" s="39"/>
      <c r="C185" s="270" t="s">
        <v>319</v>
      </c>
      <c r="D185" s="270" t="s">
        <v>228</v>
      </c>
      <c r="E185" s="271" t="s">
        <v>987</v>
      </c>
      <c r="F185" s="272" t="s">
        <v>986</v>
      </c>
      <c r="G185" s="273" t="s">
        <v>908</v>
      </c>
      <c r="H185" s="274">
        <v>1</v>
      </c>
      <c r="I185" s="275"/>
      <c r="J185" s="274">
        <f>ROUND(I185*H185,3)</f>
        <v>0</v>
      </c>
      <c r="K185" s="276"/>
      <c r="L185" s="277"/>
      <c r="M185" s="278" t="s">
        <v>1</v>
      </c>
      <c r="N185" s="279" t="s">
        <v>40</v>
      </c>
      <c r="O185" s="97"/>
      <c r="P185" s="238">
        <f>O185*H185</f>
        <v>0</v>
      </c>
      <c r="Q185" s="238">
        <v>0</v>
      </c>
      <c r="R185" s="238">
        <f>Q185*H185</f>
        <v>0</v>
      </c>
      <c r="S185" s="238">
        <v>0</v>
      </c>
      <c r="T185" s="239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40" t="s">
        <v>171</v>
      </c>
      <c r="AT185" s="240" t="s">
        <v>228</v>
      </c>
      <c r="AU185" s="240" t="s">
        <v>82</v>
      </c>
      <c r="AY185" s="17" t="s">
        <v>124</v>
      </c>
      <c r="BE185" s="241">
        <f>IF(N185="základná",J185,0)</f>
        <v>0</v>
      </c>
      <c r="BF185" s="241">
        <f>IF(N185="znížená",J185,0)</f>
        <v>0</v>
      </c>
      <c r="BG185" s="241">
        <f>IF(N185="zákl. prenesená",J185,0)</f>
        <v>0</v>
      </c>
      <c r="BH185" s="241">
        <f>IF(N185="zníž. prenesená",J185,0)</f>
        <v>0</v>
      </c>
      <c r="BI185" s="241">
        <f>IF(N185="nulová",J185,0)</f>
        <v>0</v>
      </c>
      <c r="BJ185" s="17" t="s">
        <v>131</v>
      </c>
      <c r="BK185" s="242">
        <f>ROUND(I185*H185,3)</f>
        <v>0</v>
      </c>
      <c r="BL185" s="17" t="s">
        <v>130</v>
      </c>
      <c r="BM185" s="240" t="s">
        <v>988</v>
      </c>
    </row>
    <row r="186" s="2" customFormat="1">
      <c r="A186" s="38"/>
      <c r="B186" s="39"/>
      <c r="C186" s="40"/>
      <c r="D186" s="243" t="s">
        <v>133</v>
      </c>
      <c r="E186" s="40"/>
      <c r="F186" s="244" t="s">
        <v>986</v>
      </c>
      <c r="G186" s="40"/>
      <c r="H186" s="40"/>
      <c r="I186" s="245"/>
      <c r="J186" s="40"/>
      <c r="K186" s="40"/>
      <c r="L186" s="44"/>
      <c r="M186" s="246"/>
      <c r="N186" s="247"/>
      <c r="O186" s="97"/>
      <c r="P186" s="97"/>
      <c r="Q186" s="97"/>
      <c r="R186" s="97"/>
      <c r="S186" s="97"/>
      <c r="T186" s="9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133</v>
      </c>
      <c r="AU186" s="17" t="s">
        <v>82</v>
      </c>
    </row>
    <row r="187" s="2" customFormat="1" ht="37.8" customHeight="1">
      <c r="A187" s="38"/>
      <c r="B187" s="39"/>
      <c r="C187" s="229" t="s">
        <v>324</v>
      </c>
      <c r="D187" s="229" t="s">
        <v>126</v>
      </c>
      <c r="E187" s="230" t="s">
        <v>989</v>
      </c>
      <c r="F187" s="231" t="s">
        <v>990</v>
      </c>
      <c r="G187" s="232" t="s">
        <v>991</v>
      </c>
      <c r="H187" s="234"/>
      <c r="I187" s="234"/>
      <c r="J187" s="233">
        <f>ROUND(I187*H187,3)</f>
        <v>0</v>
      </c>
      <c r="K187" s="235"/>
      <c r="L187" s="44"/>
      <c r="M187" s="236" t="s">
        <v>1</v>
      </c>
      <c r="N187" s="237" t="s">
        <v>40</v>
      </c>
      <c r="O187" s="97"/>
      <c r="P187" s="238">
        <f>O187*H187</f>
        <v>0</v>
      </c>
      <c r="Q187" s="238">
        <v>0</v>
      </c>
      <c r="R187" s="238">
        <f>Q187*H187</f>
        <v>0</v>
      </c>
      <c r="S187" s="238">
        <v>0</v>
      </c>
      <c r="T187" s="239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40" t="s">
        <v>130</v>
      </c>
      <c r="AT187" s="240" t="s">
        <v>126</v>
      </c>
      <c r="AU187" s="240" t="s">
        <v>82</v>
      </c>
      <c r="AY187" s="17" t="s">
        <v>124</v>
      </c>
      <c r="BE187" s="241">
        <f>IF(N187="základná",J187,0)</f>
        <v>0</v>
      </c>
      <c r="BF187" s="241">
        <f>IF(N187="znížená",J187,0)</f>
        <v>0</v>
      </c>
      <c r="BG187" s="241">
        <f>IF(N187="zákl. prenesená",J187,0)</f>
        <v>0</v>
      </c>
      <c r="BH187" s="241">
        <f>IF(N187="zníž. prenesená",J187,0)</f>
        <v>0</v>
      </c>
      <c r="BI187" s="241">
        <f>IF(N187="nulová",J187,0)</f>
        <v>0</v>
      </c>
      <c r="BJ187" s="17" t="s">
        <v>131</v>
      </c>
      <c r="BK187" s="242">
        <f>ROUND(I187*H187,3)</f>
        <v>0</v>
      </c>
      <c r="BL187" s="17" t="s">
        <v>130</v>
      </c>
      <c r="BM187" s="240" t="s">
        <v>379</v>
      </c>
    </row>
    <row r="188" s="2" customFormat="1">
      <c r="A188" s="38"/>
      <c r="B188" s="39"/>
      <c r="C188" s="40"/>
      <c r="D188" s="243" t="s">
        <v>133</v>
      </c>
      <c r="E188" s="40"/>
      <c r="F188" s="244" t="s">
        <v>990</v>
      </c>
      <c r="G188" s="40"/>
      <c r="H188" s="40"/>
      <c r="I188" s="245"/>
      <c r="J188" s="40"/>
      <c r="K188" s="40"/>
      <c r="L188" s="44"/>
      <c r="M188" s="246"/>
      <c r="N188" s="247"/>
      <c r="O188" s="97"/>
      <c r="P188" s="97"/>
      <c r="Q188" s="97"/>
      <c r="R188" s="97"/>
      <c r="S188" s="97"/>
      <c r="T188" s="9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133</v>
      </c>
      <c r="AU188" s="17" t="s">
        <v>82</v>
      </c>
    </row>
    <row r="189" s="2" customFormat="1" ht="37.8" customHeight="1">
      <c r="A189" s="38"/>
      <c r="B189" s="39"/>
      <c r="C189" s="270" t="s">
        <v>329</v>
      </c>
      <c r="D189" s="270" t="s">
        <v>228</v>
      </c>
      <c r="E189" s="271" t="s">
        <v>992</v>
      </c>
      <c r="F189" s="272" t="s">
        <v>990</v>
      </c>
      <c r="G189" s="273" t="s">
        <v>991</v>
      </c>
      <c r="H189" s="275"/>
      <c r="I189" s="275"/>
      <c r="J189" s="274">
        <f>ROUND(I189*H189,3)</f>
        <v>0</v>
      </c>
      <c r="K189" s="276"/>
      <c r="L189" s="277"/>
      <c r="M189" s="278" t="s">
        <v>1</v>
      </c>
      <c r="N189" s="279" t="s">
        <v>40</v>
      </c>
      <c r="O189" s="97"/>
      <c r="P189" s="238">
        <f>O189*H189</f>
        <v>0</v>
      </c>
      <c r="Q189" s="238">
        <v>0</v>
      </c>
      <c r="R189" s="238">
        <f>Q189*H189</f>
        <v>0</v>
      </c>
      <c r="S189" s="238">
        <v>0</v>
      </c>
      <c r="T189" s="239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40" t="s">
        <v>171</v>
      </c>
      <c r="AT189" s="240" t="s">
        <v>228</v>
      </c>
      <c r="AU189" s="240" t="s">
        <v>82</v>
      </c>
      <c r="AY189" s="17" t="s">
        <v>124</v>
      </c>
      <c r="BE189" s="241">
        <f>IF(N189="základná",J189,0)</f>
        <v>0</v>
      </c>
      <c r="BF189" s="241">
        <f>IF(N189="znížená",J189,0)</f>
        <v>0</v>
      </c>
      <c r="BG189" s="241">
        <f>IF(N189="zákl. prenesená",J189,0)</f>
        <v>0</v>
      </c>
      <c r="BH189" s="241">
        <f>IF(N189="zníž. prenesená",J189,0)</f>
        <v>0</v>
      </c>
      <c r="BI189" s="241">
        <f>IF(N189="nulová",J189,0)</f>
        <v>0</v>
      </c>
      <c r="BJ189" s="17" t="s">
        <v>131</v>
      </c>
      <c r="BK189" s="242">
        <f>ROUND(I189*H189,3)</f>
        <v>0</v>
      </c>
      <c r="BL189" s="17" t="s">
        <v>130</v>
      </c>
      <c r="BM189" s="240" t="s">
        <v>993</v>
      </c>
    </row>
    <row r="190" s="2" customFormat="1">
      <c r="A190" s="38"/>
      <c r="B190" s="39"/>
      <c r="C190" s="40"/>
      <c r="D190" s="243" t="s">
        <v>133</v>
      </c>
      <c r="E190" s="40"/>
      <c r="F190" s="244" t="s">
        <v>990</v>
      </c>
      <c r="G190" s="40"/>
      <c r="H190" s="40"/>
      <c r="I190" s="245"/>
      <c r="J190" s="40"/>
      <c r="K190" s="40"/>
      <c r="L190" s="44"/>
      <c r="M190" s="246"/>
      <c r="N190" s="247"/>
      <c r="O190" s="97"/>
      <c r="P190" s="97"/>
      <c r="Q190" s="97"/>
      <c r="R190" s="97"/>
      <c r="S190" s="97"/>
      <c r="T190" s="9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133</v>
      </c>
      <c r="AU190" s="17" t="s">
        <v>82</v>
      </c>
    </row>
    <row r="191" s="13" customFormat="1">
      <c r="A191" s="13"/>
      <c r="B191" s="248"/>
      <c r="C191" s="249"/>
      <c r="D191" s="243" t="s">
        <v>135</v>
      </c>
      <c r="E191" s="249"/>
      <c r="F191" s="251" t="s">
        <v>994</v>
      </c>
      <c r="G191" s="249"/>
      <c r="H191" s="252">
        <v>3.5</v>
      </c>
      <c r="I191" s="253"/>
      <c r="J191" s="249"/>
      <c r="K191" s="249"/>
      <c r="L191" s="254"/>
      <c r="M191" s="255"/>
      <c r="N191" s="256"/>
      <c r="O191" s="256"/>
      <c r="P191" s="256"/>
      <c r="Q191" s="256"/>
      <c r="R191" s="256"/>
      <c r="S191" s="256"/>
      <c r="T191" s="257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8" t="s">
        <v>135</v>
      </c>
      <c r="AU191" s="258" t="s">
        <v>82</v>
      </c>
      <c r="AV191" s="13" t="s">
        <v>131</v>
      </c>
      <c r="AW191" s="13" t="s">
        <v>4</v>
      </c>
      <c r="AX191" s="13" t="s">
        <v>82</v>
      </c>
      <c r="AY191" s="258" t="s">
        <v>124</v>
      </c>
    </row>
    <row r="192" s="2" customFormat="1" ht="16.5" customHeight="1">
      <c r="A192" s="38"/>
      <c r="B192" s="39"/>
      <c r="C192" s="229" t="s">
        <v>334</v>
      </c>
      <c r="D192" s="229" t="s">
        <v>126</v>
      </c>
      <c r="E192" s="230" t="s">
        <v>995</v>
      </c>
      <c r="F192" s="231" t="s">
        <v>996</v>
      </c>
      <c r="G192" s="232" t="s">
        <v>991</v>
      </c>
      <c r="H192" s="234"/>
      <c r="I192" s="234"/>
      <c r="J192" s="233">
        <f>ROUND(I192*H192,3)</f>
        <v>0</v>
      </c>
      <c r="K192" s="235"/>
      <c r="L192" s="44"/>
      <c r="M192" s="236" t="s">
        <v>1</v>
      </c>
      <c r="N192" s="237" t="s">
        <v>40</v>
      </c>
      <c r="O192" s="97"/>
      <c r="P192" s="238">
        <f>O192*H192</f>
        <v>0</v>
      </c>
      <c r="Q192" s="238">
        <v>0</v>
      </c>
      <c r="R192" s="238">
        <f>Q192*H192</f>
        <v>0</v>
      </c>
      <c r="S192" s="238">
        <v>0</v>
      </c>
      <c r="T192" s="239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40" t="s">
        <v>130</v>
      </c>
      <c r="AT192" s="240" t="s">
        <v>126</v>
      </c>
      <c r="AU192" s="240" t="s">
        <v>82</v>
      </c>
      <c r="AY192" s="17" t="s">
        <v>124</v>
      </c>
      <c r="BE192" s="241">
        <f>IF(N192="základná",J192,0)</f>
        <v>0</v>
      </c>
      <c r="BF192" s="241">
        <f>IF(N192="znížená",J192,0)</f>
        <v>0</v>
      </c>
      <c r="BG192" s="241">
        <f>IF(N192="zákl. prenesená",J192,0)</f>
        <v>0</v>
      </c>
      <c r="BH192" s="241">
        <f>IF(N192="zníž. prenesená",J192,0)</f>
        <v>0</v>
      </c>
      <c r="BI192" s="241">
        <f>IF(N192="nulová",J192,0)</f>
        <v>0</v>
      </c>
      <c r="BJ192" s="17" t="s">
        <v>131</v>
      </c>
      <c r="BK192" s="242">
        <f>ROUND(I192*H192,3)</f>
        <v>0</v>
      </c>
      <c r="BL192" s="17" t="s">
        <v>130</v>
      </c>
      <c r="BM192" s="240" t="s">
        <v>391</v>
      </c>
    </row>
    <row r="193" s="2" customFormat="1">
      <c r="A193" s="38"/>
      <c r="B193" s="39"/>
      <c r="C193" s="40"/>
      <c r="D193" s="243" t="s">
        <v>133</v>
      </c>
      <c r="E193" s="40"/>
      <c r="F193" s="244" t="s">
        <v>996</v>
      </c>
      <c r="G193" s="40"/>
      <c r="H193" s="40"/>
      <c r="I193" s="245"/>
      <c r="J193" s="40"/>
      <c r="K193" s="40"/>
      <c r="L193" s="44"/>
      <c r="M193" s="246"/>
      <c r="N193" s="247"/>
      <c r="O193" s="97"/>
      <c r="P193" s="97"/>
      <c r="Q193" s="97"/>
      <c r="R193" s="97"/>
      <c r="S193" s="97"/>
      <c r="T193" s="9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T193" s="17" t="s">
        <v>133</v>
      </c>
      <c r="AU193" s="17" t="s">
        <v>82</v>
      </c>
    </row>
    <row r="194" s="2" customFormat="1" ht="16.5" customHeight="1">
      <c r="A194" s="38"/>
      <c r="B194" s="39"/>
      <c r="C194" s="270" t="s">
        <v>339</v>
      </c>
      <c r="D194" s="270" t="s">
        <v>228</v>
      </c>
      <c r="E194" s="271" t="s">
        <v>997</v>
      </c>
      <c r="F194" s="272" t="s">
        <v>996</v>
      </c>
      <c r="G194" s="273" t="s">
        <v>991</v>
      </c>
      <c r="H194" s="275"/>
      <c r="I194" s="275"/>
      <c r="J194" s="274">
        <f>ROUND(I194*H194,3)</f>
        <v>0</v>
      </c>
      <c r="K194" s="276"/>
      <c r="L194" s="277"/>
      <c r="M194" s="278" t="s">
        <v>1</v>
      </c>
      <c r="N194" s="279" t="s">
        <v>40</v>
      </c>
      <c r="O194" s="97"/>
      <c r="P194" s="238">
        <f>O194*H194</f>
        <v>0</v>
      </c>
      <c r="Q194" s="238">
        <v>0</v>
      </c>
      <c r="R194" s="238">
        <f>Q194*H194</f>
        <v>0</v>
      </c>
      <c r="S194" s="238">
        <v>0</v>
      </c>
      <c r="T194" s="239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240" t="s">
        <v>171</v>
      </c>
      <c r="AT194" s="240" t="s">
        <v>228</v>
      </c>
      <c r="AU194" s="240" t="s">
        <v>82</v>
      </c>
      <c r="AY194" s="17" t="s">
        <v>124</v>
      </c>
      <c r="BE194" s="241">
        <f>IF(N194="základná",J194,0)</f>
        <v>0</v>
      </c>
      <c r="BF194" s="241">
        <f>IF(N194="znížená",J194,0)</f>
        <v>0</v>
      </c>
      <c r="BG194" s="241">
        <f>IF(N194="zákl. prenesená",J194,0)</f>
        <v>0</v>
      </c>
      <c r="BH194" s="241">
        <f>IF(N194="zníž. prenesená",J194,0)</f>
        <v>0</v>
      </c>
      <c r="BI194" s="241">
        <f>IF(N194="nulová",J194,0)</f>
        <v>0</v>
      </c>
      <c r="BJ194" s="17" t="s">
        <v>131</v>
      </c>
      <c r="BK194" s="242">
        <f>ROUND(I194*H194,3)</f>
        <v>0</v>
      </c>
      <c r="BL194" s="17" t="s">
        <v>130</v>
      </c>
      <c r="BM194" s="240" t="s">
        <v>998</v>
      </c>
    </row>
    <row r="195" s="2" customFormat="1" ht="16.5" customHeight="1">
      <c r="A195" s="38"/>
      <c r="B195" s="39"/>
      <c r="C195" s="229" t="s">
        <v>345</v>
      </c>
      <c r="D195" s="229" t="s">
        <v>126</v>
      </c>
      <c r="E195" s="230" t="s">
        <v>999</v>
      </c>
      <c r="F195" s="231" t="s">
        <v>1000</v>
      </c>
      <c r="G195" s="232" t="s">
        <v>908</v>
      </c>
      <c r="H195" s="233">
        <v>1</v>
      </c>
      <c r="I195" s="234"/>
      <c r="J195" s="233">
        <f>ROUND(I195*H195,3)</f>
        <v>0</v>
      </c>
      <c r="K195" s="235"/>
      <c r="L195" s="44"/>
      <c r="M195" s="236" t="s">
        <v>1</v>
      </c>
      <c r="N195" s="237" t="s">
        <v>40</v>
      </c>
      <c r="O195" s="97"/>
      <c r="P195" s="238">
        <f>O195*H195</f>
        <v>0</v>
      </c>
      <c r="Q195" s="238">
        <v>0</v>
      </c>
      <c r="R195" s="238">
        <f>Q195*H195</f>
        <v>0</v>
      </c>
      <c r="S195" s="238">
        <v>0</v>
      </c>
      <c r="T195" s="239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40" t="s">
        <v>130</v>
      </c>
      <c r="AT195" s="240" t="s">
        <v>126</v>
      </c>
      <c r="AU195" s="240" t="s">
        <v>82</v>
      </c>
      <c r="AY195" s="17" t="s">
        <v>124</v>
      </c>
      <c r="BE195" s="241">
        <f>IF(N195="základná",J195,0)</f>
        <v>0</v>
      </c>
      <c r="BF195" s="241">
        <f>IF(N195="znížená",J195,0)</f>
        <v>0</v>
      </c>
      <c r="BG195" s="241">
        <f>IF(N195="zákl. prenesená",J195,0)</f>
        <v>0</v>
      </c>
      <c r="BH195" s="241">
        <f>IF(N195="zníž. prenesená",J195,0)</f>
        <v>0</v>
      </c>
      <c r="BI195" s="241">
        <f>IF(N195="nulová",J195,0)</f>
        <v>0</v>
      </c>
      <c r="BJ195" s="17" t="s">
        <v>131</v>
      </c>
      <c r="BK195" s="242">
        <f>ROUND(I195*H195,3)</f>
        <v>0</v>
      </c>
      <c r="BL195" s="17" t="s">
        <v>130</v>
      </c>
      <c r="BM195" s="240" t="s">
        <v>401</v>
      </c>
    </row>
    <row r="196" s="2" customFormat="1">
      <c r="A196" s="38"/>
      <c r="B196" s="39"/>
      <c r="C196" s="40"/>
      <c r="D196" s="243" t="s">
        <v>133</v>
      </c>
      <c r="E196" s="40"/>
      <c r="F196" s="244" t="s">
        <v>1000</v>
      </c>
      <c r="G196" s="40"/>
      <c r="H196" s="40"/>
      <c r="I196" s="245"/>
      <c r="J196" s="40"/>
      <c r="K196" s="40"/>
      <c r="L196" s="44"/>
      <c r="M196" s="246"/>
      <c r="N196" s="247"/>
      <c r="O196" s="97"/>
      <c r="P196" s="97"/>
      <c r="Q196" s="97"/>
      <c r="R196" s="97"/>
      <c r="S196" s="97"/>
      <c r="T196" s="9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133</v>
      </c>
      <c r="AU196" s="17" t="s">
        <v>82</v>
      </c>
    </row>
    <row r="197" s="2" customFormat="1" ht="24.15" customHeight="1">
      <c r="A197" s="38"/>
      <c r="B197" s="39"/>
      <c r="C197" s="229" t="s">
        <v>351</v>
      </c>
      <c r="D197" s="229" t="s">
        <v>126</v>
      </c>
      <c r="E197" s="230" t="s">
        <v>1001</v>
      </c>
      <c r="F197" s="231" t="s">
        <v>1002</v>
      </c>
      <c r="G197" s="232" t="s">
        <v>908</v>
      </c>
      <c r="H197" s="233">
        <v>1</v>
      </c>
      <c r="I197" s="234"/>
      <c r="J197" s="233">
        <f>ROUND(I197*H197,3)</f>
        <v>0</v>
      </c>
      <c r="K197" s="235"/>
      <c r="L197" s="44"/>
      <c r="M197" s="236" t="s">
        <v>1</v>
      </c>
      <c r="N197" s="237" t="s">
        <v>40</v>
      </c>
      <c r="O197" s="97"/>
      <c r="P197" s="238">
        <f>O197*H197</f>
        <v>0</v>
      </c>
      <c r="Q197" s="238">
        <v>0</v>
      </c>
      <c r="R197" s="238">
        <f>Q197*H197</f>
        <v>0</v>
      </c>
      <c r="S197" s="238">
        <v>0</v>
      </c>
      <c r="T197" s="239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40" t="s">
        <v>130</v>
      </c>
      <c r="AT197" s="240" t="s">
        <v>126</v>
      </c>
      <c r="AU197" s="240" t="s">
        <v>82</v>
      </c>
      <c r="AY197" s="17" t="s">
        <v>124</v>
      </c>
      <c r="BE197" s="241">
        <f>IF(N197="základná",J197,0)</f>
        <v>0</v>
      </c>
      <c r="BF197" s="241">
        <f>IF(N197="znížená",J197,0)</f>
        <v>0</v>
      </c>
      <c r="BG197" s="241">
        <f>IF(N197="zákl. prenesená",J197,0)</f>
        <v>0</v>
      </c>
      <c r="BH197" s="241">
        <f>IF(N197="zníž. prenesená",J197,0)</f>
        <v>0</v>
      </c>
      <c r="BI197" s="241">
        <f>IF(N197="nulová",J197,0)</f>
        <v>0</v>
      </c>
      <c r="BJ197" s="17" t="s">
        <v>131</v>
      </c>
      <c r="BK197" s="242">
        <f>ROUND(I197*H197,3)</f>
        <v>0</v>
      </c>
      <c r="BL197" s="17" t="s">
        <v>130</v>
      </c>
      <c r="BM197" s="240" t="s">
        <v>417</v>
      </c>
    </row>
    <row r="198" s="2" customFormat="1">
      <c r="A198" s="38"/>
      <c r="B198" s="39"/>
      <c r="C198" s="40"/>
      <c r="D198" s="243" t="s">
        <v>133</v>
      </c>
      <c r="E198" s="40"/>
      <c r="F198" s="244" t="s">
        <v>1002</v>
      </c>
      <c r="G198" s="40"/>
      <c r="H198" s="40"/>
      <c r="I198" s="245"/>
      <c r="J198" s="40"/>
      <c r="K198" s="40"/>
      <c r="L198" s="44"/>
      <c r="M198" s="246"/>
      <c r="N198" s="247"/>
      <c r="O198" s="97"/>
      <c r="P198" s="97"/>
      <c r="Q198" s="97"/>
      <c r="R198" s="97"/>
      <c r="S198" s="97"/>
      <c r="T198" s="9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133</v>
      </c>
      <c r="AU198" s="17" t="s">
        <v>82</v>
      </c>
    </row>
    <row r="199" s="2" customFormat="1" ht="21.75" customHeight="1">
      <c r="A199" s="38"/>
      <c r="B199" s="39"/>
      <c r="C199" s="229" t="s">
        <v>357</v>
      </c>
      <c r="D199" s="229" t="s">
        <v>126</v>
      </c>
      <c r="E199" s="230" t="s">
        <v>1003</v>
      </c>
      <c r="F199" s="231" t="s">
        <v>1004</v>
      </c>
      <c r="G199" s="232" t="s">
        <v>908</v>
      </c>
      <c r="H199" s="233">
        <v>1</v>
      </c>
      <c r="I199" s="234"/>
      <c r="J199" s="233">
        <f>ROUND(I199*H199,3)</f>
        <v>0</v>
      </c>
      <c r="K199" s="235"/>
      <c r="L199" s="44"/>
      <c r="M199" s="236" t="s">
        <v>1</v>
      </c>
      <c r="N199" s="237" t="s">
        <v>40</v>
      </c>
      <c r="O199" s="97"/>
      <c r="P199" s="238">
        <f>O199*H199</f>
        <v>0</v>
      </c>
      <c r="Q199" s="238">
        <v>0</v>
      </c>
      <c r="R199" s="238">
        <f>Q199*H199</f>
        <v>0</v>
      </c>
      <c r="S199" s="238">
        <v>0</v>
      </c>
      <c r="T199" s="239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40" t="s">
        <v>130</v>
      </c>
      <c r="AT199" s="240" t="s">
        <v>126</v>
      </c>
      <c r="AU199" s="240" t="s">
        <v>82</v>
      </c>
      <c r="AY199" s="17" t="s">
        <v>124</v>
      </c>
      <c r="BE199" s="241">
        <f>IF(N199="základná",J199,0)</f>
        <v>0</v>
      </c>
      <c r="BF199" s="241">
        <f>IF(N199="znížená",J199,0)</f>
        <v>0</v>
      </c>
      <c r="BG199" s="241">
        <f>IF(N199="zákl. prenesená",J199,0)</f>
        <v>0</v>
      </c>
      <c r="BH199" s="241">
        <f>IF(N199="zníž. prenesená",J199,0)</f>
        <v>0</v>
      </c>
      <c r="BI199" s="241">
        <f>IF(N199="nulová",J199,0)</f>
        <v>0</v>
      </c>
      <c r="BJ199" s="17" t="s">
        <v>131</v>
      </c>
      <c r="BK199" s="242">
        <f>ROUND(I199*H199,3)</f>
        <v>0</v>
      </c>
      <c r="BL199" s="17" t="s">
        <v>130</v>
      </c>
      <c r="BM199" s="240" t="s">
        <v>427</v>
      </c>
    </row>
    <row r="200" s="2" customFormat="1">
      <c r="A200" s="38"/>
      <c r="B200" s="39"/>
      <c r="C200" s="40"/>
      <c r="D200" s="243" t="s">
        <v>133</v>
      </c>
      <c r="E200" s="40"/>
      <c r="F200" s="244" t="s">
        <v>1004</v>
      </c>
      <c r="G200" s="40"/>
      <c r="H200" s="40"/>
      <c r="I200" s="245"/>
      <c r="J200" s="40"/>
      <c r="K200" s="40"/>
      <c r="L200" s="44"/>
      <c r="M200" s="246"/>
      <c r="N200" s="247"/>
      <c r="O200" s="97"/>
      <c r="P200" s="97"/>
      <c r="Q200" s="97"/>
      <c r="R200" s="97"/>
      <c r="S200" s="97"/>
      <c r="T200" s="9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133</v>
      </c>
      <c r="AU200" s="17" t="s">
        <v>82</v>
      </c>
    </row>
    <row r="201" s="2" customFormat="1" ht="16.5" customHeight="1">
      <c r="A201" s="38"/>
      <c r="B201" s="39"/>
      <c r="C201" s="229" t="s">
        <v>364</v>
      </c>
      <c r="D201" s="229" t="s">
        <v>126</v>
      </c>
      <c r="E201" s="230" t="s">
        <v>1005</v>
      </c>
      <c r="F201" s="231" t="s">
        <v>1006</v>
      </c>
      <c r="G201" s="232" t="s">
        <v>908</v>
      </c>
      <c r="H201" s="233">
        <v>1</v>
      </c>
      <c r="I201" s="234"/>
      <c r="J201" s="233">
        <f>ROUND(I201*H201,3)</f>
        <v>0</v>
      </c>
      <c r="K201" s="235"/>
      <c r="L201" s="44"/>
      <c r="M201" s="236" t="s">
        <v>1</v>
      </c>
      <c r="N201" s="237" t="s">
        <v>40</v>
      </c>
      <c r="O201" s="97"/>
      <c r="P201" s="238">
        <f>O201*H201</f>
        <v>0</v>
      </c>
      <c r="Q201" s="238">
        <v>0</v>
      </c>
      <c r="R201" s="238">
        <f>Q201*H201</f>
        <v>0</v>
      </c>
      <c r="S201" s="238">
        <v>0</v>
      </c>
      <c r="T201" s="239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40" t="s">
        <v>130</v>
      </c>
      <c r="AT201" s="240" t="s">
        <v>126</v>
      </c>
      <c r="AU201" s="240" t="s">
        <v>82</v>
      </c>
      <c r="AY201" s="17" t="s">
        <v>124</v>
      </c>
      <c r="BE201" s="241">
        <f>IF(N201="základná",J201,0)</f>
        <v>0</v>
      </c>
      <c r="BF201" s="241">
        <f>IF(N201="znížená",J201,0)</f>
        <v>0</v>
      </c>
      <c r="BG201" s="241">
        <f>IF(N201="zákl. prenesená",J201,0)</f>
        <v>0</v>
      </c>
      <c r="BH201" s="241">
        <f>IF(N201="zníž. prenesená",J201,0)</f>
        <v>0</v>
      </c>
      <c r="BI201" s="241">
        <f>IF(N201="nulová",J201,0)</f>
        <v>0</v>
      </c>
      <c r="BJ201" s="17" t="s">
        <v>131</v>
      </c>
      <c r="BK201" s="242">
        <f>ROUND(I201*H201,3)</f>
        <v>0</v>
      </c>
      <c r="BL201" s="17" t="s">
        <v>130</v>
      </c>
      <c r="BM201" s="240" t="s">
        <v>439</v>
      </c>
    </row>
    <row r="202" s="2" customFormat="1">
      <c r="A202" s="38"/>
      <c r="B202" s="39"/>
      <c r="C202" s="40"/>
      <c r="D202" s="243" t="s">
        <v>133</v>
      </c>
      <c r="E202" s="40"/>
      <c r="F202" s="244" t="s">
        <v>1006</v>
      </c>
      <c r="G202" s="40"/>
      <c r="H202" s="40"/>
      <c r="I202" s="245"/>
      <c r="J202" s="40"/>
      <c r="K202" s="40"/>
      <c r="L202" s="44"/>
      <c r="M202" s="246"/>
      <c r="N202" s="247"/>
      <c r="O202" s="97"/>
      <c r="P202" s="97"/>
      <c r="Q202" s="97"/>
      <c r="R202" s="97"/>
      <c r="S202" s="97"/>
      <c r="T202" s="9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133</v>
      </c>
      <c r="AU202" s="17" t="s">
        <v>82</v>
      </c>
    </row>
    <row r="203" s="2" customFormat="1" ht="16.5" customHeight="1">
      <c r="A203" s="38"/>
      <c r="B203" s="39"/>
      <c r="C203" s="229" t="s">
        <v>369</v>
      </c>
      <c r="D203" s="229" t="s">
        <v>126</v>
      </c>
      <c r="E203" s="230" t="s">
        <v>1007</v>
      </c>
      <c r="F203" s="231" t="s">
        <v>979</v>
      </c>
      <c r="G203" s="232" t="s">
        <v>908</v>
      </c>
      <c r="H203" s="233">
        <v>1</v>
      </c>
      <c r="I203" s="234"/>
      <c r="J203" s="233">
        <f>ROUND(I203*H203,3)</f>
        <v>0</v>
      </c>
      <c r="K203" s="235"/>
      <c r="L203" s="44"/>
      <c r="M203" s="236" t="s">
        <v>1</v>
      </c>
      <c r="N203" s="237" t="s">
        <v>40</v>
      </c>
      <c r="O203" s="97"/>
      <c r="P203" s="238">
        <f>O203*H203</f>
        <v>0</v>
      </c>
      <c r="Q203" s="238">
        <v>0</v>
      </c>
      <c r="R203" s="238">
        <f>Q203*H203</f>
        <v>0</v>
      </c>
      <c r="S203" s="238">
        <v>0</v>
      </c>
      <c r="T203" s="239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40" t="s">
        <v>130</v>
      </c>
      <c r="AT203" s="240" t="s">
        <v>126</v>
      </c>
      <c r="AU203" s="240" t="s">
        <v>82</v>
      </c>
      <c r="AY203" s="17" t="s">
        <v>124</v>
      </c>
      <c r="BE203" s="241">
        <f>IF(N203="základná",J203,0)</f>
        <v>0</v>
      </c>
      <c r="BF203" s="241">
        <f>IF(N203="znížená",J203,0)</f>
        <v>0</v>
      </c>
      <c r="BG203" s="241">
        <f>IF(N203="zákl. prenesená",J203,0)</f>
        <v>0</v>
      </c>
      <c r="BH203" s="241">
        <f>IF(N203="zníž. prenesená",J203,0)</f>
        <v>0</v>
      </c>
      <c r="BI203" s="241">
        <f>IF(N203="nulová",J203,0)</f>
        <v>0</v>
      </c>
      <c r="BJ203" s="17" t="s">
        <v>131</v>
      </c>
      <c r="BK203" s="242">
        <f>ROUND(I203*H203,3)</f>
        <v>0</v>
      </c>
      <c r="BL203" s="17" t="s">
        <v>130</v>
      </c>
      <c r="BM203" s="240" t="s">
        <v>450</v>
      </c>
    </row>
    <row r="204" s="2" customFormat="1">
      <c r="A204" s="38"/>
      <c r="B204" s="39"/>
      <c r="C204" s="40"/>
      <c r="D204" s="243" t="s">
        <v>133</v>
      </c>
      <c r="E204" s="40"/>
      <c r="F204" s="244" t="s">
        <v>979</v>
      </c>
      <c r="G204" s="40"/>
      <c r="H204" s="40"/>
      <c r="I204" s="245"/>
      <c r="J204" s="40"/>
      <c r="K204" s="40"/>
      <c r="L204" s="44"/>
      <c r="M204" s="246"/>
      <c r="N204" s="247"/>
      <c r="O204" s="97"/>
      <c r="P204" s="97"/>
      <c r="Q204" s="97"/>
      <c r="R204" s="97"/>
      <c r="S204" s="97"/>
      <c r="T204" s="9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133</v>
      </c>
      <c r="AU204" s="17" t="s">
        <v>82</v>
      </c>
    </row>
    <row r="205" s="2" customFormat="1" ht="16.5" customHeight="1">
      <c r="A205" s="38"/>
      <c r="B205" s="39"/>
      <c r="C205" s="270" t="s">
        <v>374</v>
      </c>
      <c r="D205" s="270" t="s">
        <v>228</v>
      </c>
      <c r="E205" s="271" t="s">
        <v>1008</v>
      </c>
      <c r="F205" s="272" t="s">
        <v>979</v>
      </c>
      <c r="G205" s="273" t="s">
        <v>908</v>
      </c>
      <c r="H205" s="274">
        <v>1</v>
      </c>
      <c r="I205" s="275"/>
      <c r="J205" s="274">
        <f>ROUND(I205*H205,3)</f>
        <v>0</v>
      </c>
      <c r="K205" s="276"/>
      <c r="L205" s="277"/>
      <c r="M205" s="278" t="s">
        <v>1</v>
      </c>
      <c r="N205" s="279" t="s">
        <v>40</v>
      </c>
      <c r="O205" s="97"/>
      <c r="P205" s="238">
        <f>O205*H205</f>
        <v>0</v>
      </c>
      <c r="Q205" s="238">
        <v>0</v>
      </c>
      <c r="R205" s="238">
        <f>Q205*H205</f>
        <v>0</v>
      </c>
      <c r="S205" s="238">
        <v>0</v>
      </c>
      <c r="T205" s="239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40" t="s">
        <v>171</v>
      </c>
      <c r="AT205" s="240" t="s">
        <v>228</v>
      </c>
      <c r="AU205" s="240" t="s">
        <v>82</v>
      </c>
      <c r="AY205" s="17" t="s">
        <v>124</v>
      </c>
      <c r="BE205" s="241">
        <f>IF(N205="základná",J205,0)</f>
        <v>0</v>
      </c>
      <c r="BF205" s="241">
        <f>IF(N205="znížená",J205,0)</f>
        <v>0</v>
      </c>
      <c r="BG205" s="241">
        <f>IF(N205="zákl. prenesená",J205,0)</f>
        <v>0</v>
      </c>
      <c r="BH205" s="241">
        <f>IF(N205="zníž. prenesená",J205,0)</f>
        <v>0</v>
      </c>
      <c r="BI205" s="241">
        <f>IF(N205="nulová",J205,0)</f>
        <v>0</v>
      </c>
      <c r="BJ205" s="17" t="s">
        <v>131</v>
      </c>
      <c r="BK205" s="242">
        <f>ROUND(I205*H205,3)</f>
        <v>0</v>
      </c>
      <c r="BL205" s="17" t="s">
        <v>130</v>
      </c>
      <c r="BM205" s="240" t="s">
        <v>1009</v>
      </c>
    </row>
    <row r="206" s="2" customFormat="1">
      <c r="A206" s="38"/>
      <c r="B206" s="39"/>
      <c r="C206" s="40"/>
      <c r="D206" s="243" t="s">
        <v>133</v>
      </c>
      <c r="E206" s="40"/>
      <c r="F206" s="244" t="s">
        <v>979</v>
      </c>
      <c r="G206" s="40"/>
      <c r="H206" s="40"/>
      <c r="I206" s="245"/>
      <c r="J206" s="40"/>
      <c r="K206" s="40"/>
      <c r="L206" s="44"/>
      <c r="M206" s="246"/>
      <c r="N206" s="247"/>
      <c r="O206" s="97"/>
      <c r="P206" s="97"/>
      <c r="Q206" s="97"/>
      <c r="R206" s="97"/>
      <c r="S206" s="97"/>
      <c r="T206" s="9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133</v>
      </c>
      <c r="AU206" s="17" t="s">
        <v>82</v>
      </c>
    </row>
    <row r="207" s="2" customFormat="1" ht="16.5" customHeight="1">
      <c r="A207" s="38"/>
      <c r="B207" s="39"/>
      <c r="C207" s="229" t="s">
        <v>379</v>
      </c>
      <c r="D207" s="229" t="s">
        <v>126</v>
      </c>
      <c r="E207" s="230" t="s">
        <v>1010</v>
      </c>
      <c r="F207" s="231" t="s">
        <v>984</v>
      </c>
      <c r="G207" s="232" t="s">
        <v>908</v>
      </c>
      <c r="H207" s="233">
        <v>1</v>
      </c>
      <c r="I207" s="234"/>
      <c r="J207" s="233">
        <f>ROUND(I207*H207,3)</f>
        <v>0</v>
      </c>
      <c r="K207" s="235"/>
      <c r="L207" s="44"/>
      <c r="M207" s="236" t="s">
        <v>1</v>
      </c>
      <c r="N207" s="237" t="s">
        <v>40</v>
      </c>
      <c r="O207" s="97"/>
      <c r="P207" s="238">
        <f>O207*H207</f>
        <v>0</v>
      </c>
      <c r="Q207" s="238">
        <v>0</v>
      </c>
      <c r="R207" s="238">
        <f>Q207*H207</f>
        <v>0</v>
      </c>
      <c r="S207" s="238">
        <v>0</v>
      </c>
      <c r="T207" s="239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40" t="s">
        <v>130</v>
      </c>
      <c r="AT207" s="240" t="s">
        <v>126</v>
      </c>
      <c r="AU207" s="240" t="s">
        <v>82</v>
      </c>
      <c r="AY207" s="17" t="s">
        <v>124</v>
      </c>
      <c r="BE207" s="241">
        <f>IF(N207="základná",J207,0)</f>
        <v>0</v>
      </c>
      <c r="BF207" s="241">
        <f>IF(N207="znížená",J207,0)</f>
        <v>0</v>
      </c>
      <c r="BG207" s="241">
        <f>IF(N207="zákl. prenesená",J207,0)</f>
        <v>0</v>
      </c>
      <c r="BH207" s="241">
        <f>IF(N207="zníž. prenesená",J207,0)</f>
        <v>0</v>
      </c>
      <c r="BI207" s="241">
        <f>IF(N207="nulová",J207,0)</f>
        <v>0</v>
      </c>
      <c r="BJ207" s="17" t="s">
        <v>131</v>
      </c>
      <c r="BK207" s="242">
        <f>ROUND(I207*H207,3)</f>
        <v>0</v>
      </c>
      <c r="BL207" s="17" t="s">
        <v>130</v>
      </c>
      <c r="BM207" s="240" t="s">
        <v>461</v>
      </c>
    </row>
    <row r="208" s="2" customFormat="1">
      <c r="A208" s="38"/>
      <c r="B208" s="39"/>
      <c r="C208" s="40"/>
      <c r="D208" s="243" t="s">
        <v>133</v>
      </c>
      <c r="E208" s="40"/>
      <c r="F208" s="244" t="s">
        <v>984</v>
      </c>
      <c r="G208" s="40"/>
      <c r="H208" s="40"/>
      <c r="I208" s="245"/>
      <c r="J208" s="40"/>
      <c r="K208" s="40"/>
      <c r="L208" s="44"/>
      <c r="M208" s="246"/>
      <c r="N208" s="247"/>
      <c r="O208" s="97"/>
      <c r="P208" s="97"/>
      <c r="Q208" s="97"/>
      <c r="R208" s="97"/>
      <c r="S208" s="97"/>
      <c r="T208" s="9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133</v>
      </c>
      <c r="AU208" s="17" t="s">
        <v>82</v>
      </c>
    </row>
    <row r="209" s="2" customFormat="1" ht="16.5" customHeight="1">
      <c r="A209" s="38"/>
      <c r="B209" s="39"/>
      <c r="C209" s="270" t="s">
        <v>384</v>
      </c>
      <c r="D209" s="270" t="s">
        <v>228</v>
      </c>
      <c r="E209" s="271" t="s">
        <v>1011</v>
      </c>
      <c r="F209" s="272" t="s">
        <v>984</v>
      </c>
      <c r="G209" s="273" t="s">
        <v>908</v>
      </c>
      <c r="H209" s="274">
        <v>1</v>
      </c>
      <c r="I209" s="275"/>
      <c r="J209" s="274">
        <f>ROUND(I209*H209,3)</f>
        <v>0</v>
      </c>
      <c r="K209" s="276"/>
      <c r="L209" s="277"/>
      <c r="M209" s="278" t="s">
        <v>1</v>
      </c>
      <c r="N209" s="279" t="s">
        <v>40</v>
      </c>
      <c r="O209" s="97"/>
      <c r="P209" s="238">
        <f>O209*H209</f>
        <v>0</v>
      </c>
      <c r="Q209" s="238">
        <v>0</v>
      </c>
      <c r="R209" s="238">
        <f>Q209*H209</f>
        <v>0</v>
      </c>
      <c r="S209" s="238">
        <v>0</v>
      </c>
      <c r="T209" s="239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40" t="s">
        <v>171</v>
      </c>
      <c r="AT209" s="240" t="s">
        <v>228</v>
      </c>
      <c r="AU209" s="240" t="s">
        <v>82</v>
      </c>
      <c r="AY209" s="17" t="s">
        <v>124</v>
      </c>
      <c r="BE209" s="241">
        <f>IF(N209="základná",J209,0)</f>
        <v>0</v>
      </c>
      <c r="BF209" s="241">
        <f>IF(N209="znížená",J209,0)</f>
        <v>0</v>
      </c>
      <c r="BG209" s="241">
        <f>IF(N209="zákl. prenesená",J209,0)</f>
        <v>0</v>
      </c>
      <c r="BH209" s="241">
        <f>IF(N209="zníž. prenesená",J209,0)</f>
        <v>0</v>
      </c>
      <c r="BI209" s="241">
        <f>IF(N209="nulová",J209,0)</f>
        <v>0</v>
      </c>
      <c r="BJ209" s="17" t="s">
        <v>131</v>
      </c>
      <c r="BK209" s="242">
        <f>ROUND(I209*H209,3)</f>
        <v>0</v>
      </c>
      <c r="BL209" s="17" t="s">
        <v>130</v>
      </c>
      <c r="BM209" s="240" t="s">
        <v>1012</v>
      </c>
    </row>
    <row r="210" s="2" customFormat="1">
      <c r="A210" s="38"/>
      <c r="B210" s="39"/>
      <c r="C210" s="40"/>
      <c r="D210" s="243" t="s">
        <v>133</v>
      </c>
      <c r="E210" s="40"/>
      <c r="F210" s="244" t="s">
        <v>984</v>
      </c>
      <c r="G210" s="40"/>
      <c r="H210" s="40"/>
      <c r="I210" s="245"/>
      <c r="J210" s="40"/>
      <c r="K210" s="40"/>
      <c r="L210" s="44"/>
      <c r="M210" s="293"/>
      <c r="N210" s="294"/>
      <c r="O210" s="295"/>
      <c r="P210" s="295"/>
      <c r="Q210" s="295"/>
      <c r="R210" s="295"/>
      <c r="S210" s="295"/>
      <c r="T210" s="296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133</v>
      </c>
      <c r="AU210" s="17" t="s">
        <v>82</v>
      </c>
    </row>
    <row r="211" s="2" customFormat="1" ht="6.96" customHeight="1">
      <c r="A211" s="38"/>
      <c r="B211" s="72"/>
      <c r="C211" s="73"/>
      <c r="D211" s="73"/>
      <c r="E211" s="73"/>
      <c r="F211" s="73"/>
      <c r="G211" s="73"/>
      <c r="H211" s="73"/>
      <c r="I211" s="73"/>
      <c r="J211" s="73"/>
      <c r="K211" s="73"/>
      <c r="L211" s="44"/>
      <c r="M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</row>
  </sheetData>
  <sheetProtection sheet="1" autoFilter="0" formatColumns="0" formatRows="0" objects="1" scenarios="1" spinCount="100000" saltValue="uARpqwaHB3MXeCEw/zIOPF3u/ii14rAZWljk8HTADODG+2/ce3wV4VR4L9k9wCo03SpowW3EiinWTR9dUgh8WQ==" hashValue="4k5C6Z436KyxzNLYFiolzw/68aQORmelh+C2UJsHzIlvFMuo0D6cyKZP8qRR0Wz57Id6fzU0yIS/cWnAxVZBiA==" algorithmName="SHA-512" password="CC5B"/>
  <autoFilter ref="C117:K210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Marta Orbanova</dc:creator>
  <cp:lastModifiedBy>Marta Orbanova</cp:lastModifiedBy>
  <dcterms:created xsi:type="dcterms:W3CDTF">2024-01-25T11:12:52Z</dcterms:created>
  <dcterms:modified xsi:type="dcterms:W3CDTF">2024-01-25T11:12:57Z</dcterms:modified>
</cp:coreProperties>
</file>