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280" tabRatio="633" activeTab="0"/>
  </bookViews>
  <sheets>
    <sheet name="Kryci list" sheetId="1" r:id="rId1"/>
    <sheet name="Rekapitulacia" sheetId="2" r:id="rId2"/>
    <sheet name="Prehlad" sheetId="3" r:id="rId3"/>
    <sheet name="Ohrev TÚV" sheetId="4" r:id="rId4"/>
    <sheet name="Centrálna rekuperácia" sheetId="5" r:id="rId5"/>
    <sheet name="Decentrálna rekuprácia" sheetId="6" r:id="rId6"/>
    <sheet name="Vykurovanie" sheetId="7" r:id="rId7"/>
    <sheet name="Figury" sheetId="8" r:id="rId8"/>
  </sheets>
  <definedNames>
    <definedName name="fakt1R">#REF!</definedName>
    <definedName name="_xlnm.Print_Titles" localSheetId="7">'Figury'!$8:$10</definedName>
    <definedName name="_xlnm.Print_Titles" localSheetId="2">'Prehlad'!$8:$10</definedName>
    <definedName name="_xlnm.Print_Titles" localSheetId="1">'Rekapitulacia'!$8:$10</definedName>
    <definedName name="_xlnm.Print_Area" localSheetId="7">'Figury'!$A:$D</definedName>
    <definedName name="_xlnm.Print_Area" localSheetId="0">'Kryci list'!$A:$J</definedName>
    <definedName name="_xlnm.Print_Area" localSheetId="2">'Prehlad'!$A:$O</definedName>
    <definedName name="_xlnm.Print_Area" localSheetId="1">'Rekapitulacia'!$A:$G</definedName>
  </definedNames>
  <calcPr fullCalcOnLoad="1"/>
</workbook>
</file>

<file path=xl/sharedStrings.xml><?xml version="1.0" encoding="utf-8"?>
<sst xmlns="http://schemas.openxmlformats.org/spreadsheetml/2006/main" count="1340" uniqueCount="442">
  <si>
    <t>a</t>
  </si>
  <si>
    <t>Dodávateľ:</t>
  </si>
  <si>
    <t>Odberateľ:</t>
  </si>
  <si>
    <t xml:space="preserve"> </t>
  </si>
  <si>
    <t>DPH</t>
  </si>
  <si>
    <t xml:space="preserve">Spracoval: </t>
  </si>
  <si>
    <t>V module</t>
  </si>
  <si>
    <t>Hlavička1</t>
  </si>
  <si>
    <t>Mena</t>
  </si>
  <si>
    <t>Hlavička2</t>
  </si>
  <si>
    <t>Obdobie</t>
  </si>
  <si>
    <t>Počet des.miest</t>
  </si>
  <si>
    <t>Formát</t>
  </si>
  <si>
    <t xml:space="preserve">Projektant: </t>
  </si>
  <si>
    <t>Rozpočet</t>
  </si>
  <si>
    <t>Prehľad rozpočtových nákladov v</t>
  </si>
  <si>
    <t>EUR</t>
  </si>
  <si>
    <t>Čerpanie</t>
  </si>
  <si>
    <t>Súpis vykonaných prác a dodávok v</t>
  </si>
  <si>
    <t>za obdobie</t>
  </si>
  <si>
    <t>Mesiac 2011</t>
  </si>
  <si>
    <t>VK</t>
  </si>
  <si>
    <t>Prehľad kalkulovaných nákladov v</t>
  </si>
  <si>
    <t>VF</t>
  </si>
  <si>
    <t>N</t>
  </si>
  <si>
    <t>Por.</t>
  </si>
  <si>
    <t>Kód</t>
  </si>
  <si>
    <t>Kód položky</t>
  </si>
  <si>
    <t>Popis položky, stavebného dielu, remesla,</t>
  </si>
  <si>
    <t>Množstvo</t>
  </si>
  <si>
    <t>Merná</t>
  </si>
  <si>
    <t>Jednotková</t>
  </si>
  <si>
    <t>Konštrukcie</t>
  </si>
  <si>
    <t>Špecifikovaný</t>
  </si>
  <si>
    <t>Spolu</t>
  </si>
  <si>
    <t>Hmotnosť v tonách</t>
  </si>
  <si>
    <t>Suť v tonách</t>
  </si>
  <si>
    <t>Pozícia</t>
  </si>
  <si>
    <t>Vyňatý</t>
  </si>
  <si>
    <t>Vysoká sadzba</t>
  </si>
  <si>
    <t>Typ</t>
  </si>
  <si>
    <t>Nh</t>
  </si>
  <si>
    <t>X</t>
  </si>
  <si>
    <t>Y</t>
  </si>
  <si>
    <t>Klasifikácia</t>
  </si>
  <si>
    <t>Katalógové</t>
  </si>
  <si>
    <t>AC</t>
  </si>
  <si>
    <t>AD</t>
  </si>
  <si>
    <t>Jedn. cena</t>
  </si>
  <si>
    <t>Index JC</t>
  </si>
  <si>
    <t>Index mn.</t>
  </si>
  <si>
    <t>číslo</t>
  </si>
  <si>
    <t>cen.</t>
  </si>
  <si>
    <t>výkaz-výmer</t>
  </si>
  <si>
    <t>výmera</t>
  </si>
  <si>
    <t>jednotka</t>
  </si>
  <si>
    <t>cena</t>
  </si>
  <si>
    <t>a práce</t>
  </si>
  <si>
    <t>materiál</t>
  </si>
  <si>
    <t>%</t>
  </si>
  <si>
    <t>rozpočtované</t>
  </si>
  <si>
    <t>od začiatku</t>
  </si>
  <si>
    <t>dodatok</t>
  </si>
  <si>
    <t>z režimu stavba</t>
  </si>
  <si>
    <t>DPH ( materiál )</t>
  </si>
  <si>
    <t>položky</t>
  </si>
  <si>
    <t>produkcie</t>
  </si>
  <si>
    <t>ceny</t>
  </si>
  <si>
    <t>Názov figúry</t>
  </si>
  <si>
    <t>Popis figúry</t>
  </si>
  <si>
    <t>Aritmetický výraz</t>
  </si>
  <si>
    <t>Hodnota</t>
  </si>
  <si>
    <t>Rekapitulácia rozpočtu v</t>
  </si>
  <si>
    <t>Rekapitulácia splátky v</t>
  </si>
  <si>
    <t>Rekapitulácia výrobnej kalkulácie v</t>
  </si>
  <si>
    <t>Popis položky, stavebného dielu, remesla</t>
  </si>
  <si>
    <t>Hmotnosť v t</t>
  </si>
  <si>
    <t>Krycí list rozpočtu v</t>
  </si>
  <si>
    <t>Krycí list splátky v</t>
  </si>
  <si>
    <t>Krycí list výrobnej kalkulácie v</t>
  </si>
  <si>
    <t xml:space="preserve">Rozpočet: </t>
  </si>
  <si>
    <t xml:space="preserve">Zmluva č.: </t>
  </si>
  <si>
    <t>Spracoval:</t>
  </si>
  <si>
    <t>Dňa:</t>
  </si>
  <si>
    <t>IČO:</t>
  </si>
  <si>
    <t>DIČ:</t>
  </si>
  <si>
    <t>Projektant:</t>
  </si>
  <si>
    <t>A</t>
  </si>
  <si>
    <t xml:space="preserve"> ZRN</t>
  </si>
  <si>
    <t>Špecifikovaný materiál</t>
  </si>
  <si>
    <t>Spolu ZRN</t>
  </si>
  <si>
    <t>B</t>
  </si>
  <si>
    <t>IN - Individuálne náklady</t>
  </si>
  <si>
    <t xml:space="preserve"> HSV:</t>
  </si>
  <si>
    <t xml:space="preserve"> PSV:</t>
  </si>
  <si>
    <t xml:space="preserve"> MCE:</t>
  </si>
  <si>
    <t xml:space="preserve"> Iné:</t>
  </si>
  <si>
    <t xml:space="preserve"> Súčet:</t>
  </si>
  <si>
    <t xml:space="preserve">Súčet riadkov 6 až 9: </t>
  </si>
  <si>
    <t>C</t>
  </si>
  <si>
    <t>NUS - náklady umiestnenia stavby</t>
  </si>
  <si>
    <t>D</t>
  </si>
  <si>
    <t>ON - ostatné náklady</t>
  </si>
  <si>
    <t xml:space="preserve"> Ostatné náklady uvedené v rozpočte</t>
  </si>
  <si>
    <t xml:space="preserve">Sučet riadkov 11 až 14: </t>
  </si>
  <si>
    <t xml:space="preserve">Sučet riadkov 16 až 19: </t>
  </si>
  <si>
    <t>projektant, rozpočtár cenár</t>
  </si>
  <si>
    <t>pečiatka:</t>
  </si>
  <si>
    <t>E</t>
  </si>
  <si>
    <t>Celkové náklady</t>
  </si>
  <si>
    <t xml:space="preserve">Súčet riadkov 5, 10, 15 a 20: </t>
  </si>
  <si>
    <t>podpis:</t>
  </si>
  <si>
    <t>dátum:</t>
  </si>
  <si>
    <t xml:space="preserve">Sučet riadkov 21 až 23: </t>
  </si>
  <si>
    <t>F</t>
  </si>
  <si>
    <t>odberateľ, obstarávateľ</t>
  </si>
  <si>
    <t>dodávateľ, zhotoviteľ</t>
  </si>
  <si>
    <t xml:space="preserve">Odberateľ: Medar.s.r.o.Žilina </t>
  </si>
  <si>
    <t xml:space="preserve">Spracoval:                                         </t>
  </si>
  <si>
    <t xml:space="preserve">JKSO : </t>
  </si>
  <si>
    <t xml:space="preserve">Dodávateľ: . </t>
  </si>
  <si>
    <t>Dátum: 20.12.2023</t>
  </si>
  <si>
    <t>Stavba :Areál firmy Medar-SO01 Výrobno-admin.objekt-zakladanie, Dolný Hričov p.č.1235/215,228</t>
  </si>
  <si>
    <t>Objekt :</t>
  </si>
  <si>
    <t>Časť : úprava pre eurofondy</t>
  </si>
  <si>
    <t>Ing. Štaudingerová</t>
  </si>
  <si>
    <t xml:space="preserve"> Ing. Štaudingerová</t>
  </si>
  <si>
    <t>20.12.2023</t>
  </si>
  <si>
    <t xml:space="preserve">Medar.s.r.o.Žilina </t>
  </si>
  <si>
    <t xml:space="preserve">. </t>
  </si>
  <si>
    <t xml:space="preserve"> Práce nadčas</t>
  </si>
  <si>
    <t xml:space="preserve"> Murárske výpomoce</t>
  </si>
  <si>
    <t xml:space="preserve"> Bez pevnej podlahy</t>
  </si>
  <si>
    <t xml:space="preserve"> Zariadenie staveniska</t>
  </si>
  <si>
    <t xml:space="preserve"> Prevádzkové vplyvy</t>
  </si>
  <si>
    <t xml:space="preserve"> Sťažené podmienky</t>
  </si>
  <si>
    <t xml:space="preserve"> Inžinierska činnosť</t>
  </si>
  <si>
    <t xml:space="preserve"> Projektové práce</t>
  </si>
  <si>
    <t xml:space="preserve"> DPH  20% z:</t>
  </si>
  <si>
    <t xml:space="preserve"> DPH   0% z:</t>
  </si>
  <si>
    <t xml:space="preserve"> Odpočet - prípočet</t>
  </si>
  <si>
    <t>Zaradenie</t>
  </si>
  <si>
    <t>pre KL</t>
  </si>
  <si>
    <t>Lev0</t>
  </si>
  <si>
    <t>pozícia</t>
  </si>
  <si>
    <t>PRÁCE A DODÁVKY PSV</t>
  </si>
  <si>
    <t>713 - Izolácie tepelné</t>
  </si>
  <si>
    <t>713</t>
  </si>
  <si>
    <t>7132</t>
  </si>
  <si>
    <t>izolácia minerálna vlna 2 x 30mm</t>
  </si>
  <si>
    <t>m2</t>
  </si>
  <si>
    <t xml:space="preserve">                    </t>
  </si>
  <si>
    <t>I</t>
  </si>
  <si>
    <t>71311-1111</t>
  </si>
  <si>
    <t>45.32.11</t>
  </si>
  <si>
    <t>IK</t>
  </si>
  <si>
    <t>S</t>
  </si>
  <si>
    <t>7133</t>
  </si>
  <si>
    <t>izolácia polystyrén EPS 70S, hr.160mm</t>
  </si>
  <si>
    <t>7134</t>
  </si>
  <si>
    <t>izolácia polystyrén EPS 100S, hr.100mm</t>
  </si>
  <si>
    <t>7135</t>
  </si>
  <si>
    <t>vyplanil pomocné lišty r.š. do 100 mm</t>
  </si>
  <si>
    <t>m</t>
  </si>
  <si>
    <t>7136</t>
  </si>
  <si>
    <t>geotextília na polystyrén napr.ZEMTEX 300g/m2</t>
  </si>
  <si>
    <t>7137</t>
  </si>
  <si>
    <t>spojovací akotviaci materiál</t>
  </si>
  <si>
    <t>998713202</t>
  </si>
  <si>
    <t>Presun hmôt pre izolácie tepelné v objektoch výšky do 12m</t>
  </si>
  <si>
    <t>99871-3202</t>
  </si>
  <si>
    <t xml:space="preserve">713 - Izolácie tepelné  spolu: </t>
  </si>
  <si>
    <t>Fasádne opláštenie, sádrokartón.konštr.</t>
  </si>
  <si>
    <t>763</t>
  </si>
  <si>
    <t>7631</t>
  </si>
  <si>
    <t>fasádny minerálny panel s priznaným spojom hr 200 mm, napr.MiWo-časť administratívna,povrchová úprave RAL drevodekor Golden Oak</t>
  </si>
  <si>
    <t>76311-1123</t>
  </si>
  <si>
    <t>45.41.10</t>
  </si>
  <si>
    <t>7632</t>
  </si>
  <si>
    <t>fasádny minerálny panel s priznaným spojom hr 200 mm, napr.MiWo-časť administratívna,povrchová úprave RAL šedá</t>
  </si>
  <si>
    <t>7633</t>
  </si>
  <si>
    <t>fasádny minerálny panel s priznaným spojom hr 150 mm, napr.MiWo-časť hala</t>
  </si>
  <si>
    <t>7634</t>
  </si>
  <si>
    <t>fasádny napr.PIR panel s priznaným spojom priečky 120 mm</t>
  </si>
  <si>
    <t>7635</t>
  </si>
  <si>
    <t>fasádny napr.PIR panel s priznaným spojom podhľadu 120 mm</t>
  </si>
  <si>
    <t>7636</t>
  </si>
  <si>
    <t>klampiarske a lemovacie prvky r.š. do 500 mm</t>
  </si>
  <si>
    <t>bm</t>
  </si>
  <si>
    <t>7637</t>
  </si>
  <si>
    <t>spojovací a kotviaci materiál</t>
  </si>
  <si>
    <t>7638</t>
  </si>
  <si>
    <t>montážne práce panely</t>
  </si>
  <si>
    <t>7639</t>
  </si>
  <si>
    <t>montážne práce klapiarske a lemovacie prvky</t>
  </si>
  <si>
    <t>76390</t>
  </si>
  <si>
    <t>montážna technika - žeriav 1 ks</t>
  </si>
  <si>
    <t>76391</t>
  </si>
  <si>
    <t>manipulačná technika - hydraulické plošiny 2 ks</t>
  </si>
  <si>
    <t>deň</t>
  </si>
  <si>
    <t>998763201</t>
  </si>
  <si>
    <t>Presun hmôt pre konštr.v objekte výšky do 12m</t>
  </si>
  <si>
    <t>99876-3201</t>
  </si>
  <si>
    <t>45.42.13</t>
  </si>
  <si>
    <t xml:space="preserve">Fasádne opláštenie, sádrokartón.konštr.  spolu: </t>
  </si>
  <si>
    <t>766 - PVC výplne otvorov</t>
  </si>
  <si>
    <t>767</t>
  </si>
  <si>
    <t>7661</t>
  </si>
  <si>
    <t>D+M- Dvere 1300x2000mm, biele, plné</t>
  </si>
  <si>
    <t>kus</t>
  </si>
  <si>
    <t>76711-1120</t>
  </si>
  <si>
    <t>45.42.12</t>
  </si>
  <si>
    <t>7662</t>
  </si>
  <si>
    <t>D+M - Dvere 1100x2000mm, biele, plné</t>
  </si>
  <si>
    <t>7663</t>
  </si>
  <si>
    <t>D+M - Dvere 1000x2000mm, biele, plné</t>
  </si>
  <si>
    <t>7664</t>
  </si>
  <si>
    <t>D+M - Dvere 900x2000mm, biele, plne</t>
  </si>
  <si>
    <t>7665</t>
  </si>
  <si>
    <t>D+M - Dvere 800x2000mm, biele, plne</t>
  </si>
  <si>
    <t>7666</t>
  </si>
  <si>
    <t>D+M - Dvere 1800x2000mm, biele, 3-sklo (dvojdielne)</t>
  </si>
  <si>
    <t>7667</t>
  </si>
  <si>
    <t>D+M - Okno 1000x750mm, RAL 7016, 1-dielne, 3-sklo</t>
  </si>
  <si>
    <t>7668</t>
  </si>
  <si>
    <t>D+M - Okno 1000x1500mm, RAL 7016, 1-dielne, 3-sklo</t>
  </si>
  <si>
    <t>7669</t>
  </si>
  <si>
    <t>D+M - Okno 1000x2000mm, RAL 7016, 1-dielne, 3-sklo</t>
  </si>
  <si>
    <t>76691</t>
  </si>
  <si>
    <t>D+M - Okno 1500x750mm, RAL 7016, 1-dielne, 3-sklo</t>
  </si>
  <si>
    <t>76692</t>
  </si>
  <si>
    <t>D+M - Okno 1500x1500mm, RAL 7016, 1-dielne, 3-sklo</t>
  </si>
  <si>
    <t>76693</t>
  </si>
  <si>
    <t>D+M - Okno 1500x2250mm, RAL 7016, 2-dielne, 3-sklo</t>
  </si>
  <si>
    <t xml:space="preserve">766 - PVC výplne otvorov  spolu: </t>
  </si>
  <si>
    <t>767 - Ocel.konštrukcia,strešné opláštenie,výplne</t>
  </si>
  <si>
    <t>7671</t>
  </si>
  <si>
    <t>nosný trapézový plech strechy  T152/1,25 12 micr. PE RAL 9010</t>
  </si>
  <si>
    <t>7672</t>
  </si>
  <si>
    <t>nosný trapézový plech strechy  T152/1,00 12 micr. PE RAL 9010</t>
  </si>
  <si>
    <t>7673</t>
  </si>
  <si>
    <t>pomocný plech po obvode "L" 150x150x0,6 mm lakpoplast</t>
  </si>
  <si>
    <t>7674</t>
  </si>
  <si>
    <t>montážne práce skladanej strechy</t>
  </si>
  <si>
    <t>7675</t>
  </si>
  <si>
    <t>trapézový plech markízy T50/1,00 mm, RAL šedá</t>
  </si>
  <si>
    <t>7676</t>
  </si>
  <si>
    <t>montážne práce na opláštení markízy</t>
  </si>
  <si>
    <t>7677</t>
  </si>
  <si>
    <t>dodávka nosna oceľová konštrukcia S 235, S 355</t>
  </si>
  <si>
    <t>kg</t>
  </si>
  <si>
    <t>7678</t>
  </si>
  <si>
    <t>dodávka pomocná oceľová konštrukcia S235, S355</t>
  </si>
  <si>
    <t>7679</t>
  </si>
  <si>
    <t>dodávka spojovacieho a  kotviaceho materiálu</t>
  </si>
  <si>
    <t>76791</t>
  </si>
  <si>
    <t>dodávka a aplikácia povrchovej úpravy C2</t>
  </si>
  <si>
    <t>7679100</t>
  </si>
  <si>
    <t>Sklenené priečky</t>
  </si>
  <si>
    <t>"sklenené priečky M.č.1.4 a 1.5 " 2,90*3,00*2 =   17,400</t>
  </si>
  <si>
    <t>76792</t>
  </si>
  <si>
    <t>dodávka výrobnotechnickej dokumentácie</t>
  </si>
  <si>
    <t>76793</t>
  </si>
  <si>
    <t>montáž oceľovej konštrukcie</t>
  </si>
  <si>
    <t>76793,</t>
  </si>
  <si>
    <t>manipulačná technika - žeriav 1 ks</t>
  </si>
  <si>
    <t>76794</t>
  </si>
  <si>
    <t>maniípulačná technika - hydraulické plošiny 2 ks</t>
  </si>
  <si>
    <t>76795</t>
  </si>
  <si>
    <t>trapézový plech stratené debnenie T 85/1,00 FeZn</t>
  </si>
  <si>
    <t>76796</t>
  </si>
  <si>
    <t>76797</t>
  </si>
  <si>
    <t>montáž stratené debnenie T 50</t>
  </si>
  <si>
    <t>76798</t>
  </si>
  <si>
    <t>D priemyselné chladiarenské dvere  do + 5°C  1000 x 2000mm</t>
  </si>
  <si>
    <t>76799</t>
  </si>
  <si>
    <t>M priemyselné chladiarenské dvere  do + 5°C  1000 x 2000mm</t>
  </si>
  <si>
    <t>767991</t>
  </si>
  <si>
    <t>priemyselná sekčná brána bez presvetlenia s personálnym vstupom rozmer 2500 x 3000mm</t>
  </si>
  <si>
    <t>767992</t>
  </si>
  <si>
    <t>D+M - AL Dvere 1000x2000mm, biele, RAL 7016</t>
  </si>
  <si>
    <t>767993</t>
  </si>
  <si>
    <t>D+M - AL Okno 750x1300mm, RAL 7016, 1-dielne, 3-sklo</t>
  </si>
  <si>
    <t>767994</t>
  </si>
  <si>
    <t>D+M - AL Okno 1500x1300mm, RAL 7016, 1-dielne, 3-sklo</t>
  </si>
  <si>
    <t>767995</t>
  </si>
  <si>
    <t>D+M - AL Okno 750x1500mm, RAL 7016, 1-dielne, 3-sklo</t>
  </si>
  <si>
    <t>767996</t>
  </si>
  <si>
    <t>D+M - AL Okno 1000x1500mm, RAL 7016, 1-dielne, 3-sklo</t>
  </si>
  <si>
    <t>767997</t>
  </si>
  <si>
    <t>D+M - AL Okno 1000x1700mm, RAL 7016, 2-dielne, 3-sklo</t>
  </si>
  <si>
    <t>767998</t>
  </si>
  <si>
    <t>D+M - AL Okno 4000x1500mm, RAL 7016, 4-dielne, rohove 90 °,3-sklo</t>
  </si>
  <si>
    <t>767999</t>
  </si>
  <si>
    <t>D+M - AL Okno 4000x1700mm, RAL 7016, 4-dielne, rohove 90 °,3-sklo</t>
  </si>
  <si>
    <t>7679991</t>
  </si>
  <si>
    <t>D+M Al okenne zostavy š. x v.  1. 1500 x 2550mm , RAL 7016</t>
  </si>
  <si>
    <t>7679992</t>
  </si>
  <si>
    <t>D+M Al okenne zostavy š. x v.  2. 950 x2550 mm , RAL 7016</t>
  </si>
  <si>
    <t>7679993</t>
  </si>
  <si>
    <t>D+M Al okenne zostavy š. x v. 3. 2000 x 6000 mm, RAL 7016</t>
  </si>
  <si>
    <t>7679994</t>
  </si>
  <si>
    <t>D+M Al okenne zostavy š. x v. 4. 1000 x 3500 mm , RAL 7016</t>
  </si>
  <si>
    <t>7679995</t>
  </si>
  <si>
    <t>D+M Al okenne zostavy š. x v. 5. 1000 x 2550 mm , RAL 7016</t>
  </si>
  <si>
    <t>7679996</t>
  </si>
  <si>
    <t>D+M Al okenne zostavy š. x v. 6. 4000 x 6000 mm rohove prevedenie 90 ° ,RAL 7016</t>
  </si>
  <si>
    <t>7679997</t>
  </si>
  <si>
    <t>D+M Al okenne zostavy š. x v. 7. 2000 x 3500 mm ,RAL 7016</t>
  </si>
  <si>
    <t>7679998</t>
  </si>
  <si>
    <t>D+M Al okenne zostavy š. x v. 8. 2000 x 2550 mm, RAL 7016</t>
  </si>
  <si>
    <t>998767202</t>
  </si>
  <si>
    <t>Presun hmôt pre kovové doplnk. konštr. v objektoch výšky do 6-12m</t>
  </si>
  <si>
    <t>99876-7202</t>
  </si>
  <si>
    <t xml:space="preserve">767 - Ocel.konštrukcia,strešné opláštenie,výplne  spolu: </t>
  </si>
  <si>
    <t xml:space="preserve">PRÁCE A DODÁVKY PSV  spolu: </t>
  </si>
  <si>
    <t>PRÁCE A DODÁVKY INÉ</t>
  </si>
  <si>
    <t>NAD</t>
  </si>
  <si>
    <t>ohrev TÚV</t>
  </si>
  <si>
    <t>Ohrev TÚV,tepelné čerpadlo 22kW+1000 litrový zásobník</t>
  </si>
  <si>
    <t>kpl</t>
  </si>
  <si>
    <t>P</t>
  </si>
  <si>
    <t>UK</t>
  </si>
  <si>
    <t xml:space="preserve">  .  .  </t>
  </si>
  <si>
    <t>PK</t>
  </si>
  <si>
    <t>rekuper.</t>
  </si>
  <si>
    <t>Centrálna rekuperácia</t>
  </si>
  <si>
    <t>rekuperácia</t>
  </si>
  <si>
    <t>Decentrálna rekuperácia</t>
  </si>
  <si>
    <t>vykurovanie</t>
  </si>
  <si>
    <t>Infra podlahové vykurovanie</t>
  </si>
  <si>
    <t xml:space="preserve">PRÁCE A DODÁVKY INÉ  spolu: </t>
  </si>
  <si>
    <t>Za rozpočet celkom</t>
  </si>
  <si>
    <t>Figura</t>
  </si>
  <si>
    <t/>
  </si>
  <si>
    <t>f</t>
  </si>
  <si>
    <r>
      <t xml:space="preserve">Stavba </t>
    </r>
    <r>
      <rPr>
        <b/>
        <sz val="12"/>
        <color indexed="8"/>
        <rFont val="Arial Narrow"/>
        <family val="2"/>
      </rPr>
      <t>:Areál firmy Medar-SO01 Výrobno-admin.objekt-zakladanie, Dolný Hričov p.č.1235/215,228</t>
    </r>
  </si>
  <si>
    <r>
      <t>Stavba :</t>
    </r>
    <r>
      <rPr>
        <b/>
        <sz val="10"/>
        <color indexed="8"/>
        <rFont val="Arial Narrow"/>
        <family val="2"/>
      </rPr>
      <t>Areál firmy Medar-SO01 Výrobno-admin.objekt-zakladanie, Dolný Hričov p.č.1235/215,228</t>
    </r>
  </si>
  <si>
    <t>Separačná PE termo fólia/parozábrana (2vrstvy)</t>
  </si>
  <si>
    <t>Pripojovací vodič s dvojitou izoláciou - Čierny</t>
  </si>
  <si>
    <t>Pripojovací vodič s dvojitou izoláciou - Modrý</t>
  </si>
  <si>
    <t>Pripojovací vodič s dvojitou izoláciou - Žltozelený</t>
  </si>
  <si>
    <t>Bitúmenová elektroizolačná páska</t>
  </si>
  <si>
    <t>Kovová upevňovacia spona</t>
  </si>
  <si>
    <t>Smart wifi termostat s meraním spotreby el. energie</t>
  </si>
  <si>
    <t>Montáž vykurovacieho systému ÚPK</t>
  </si>
  <si>
    <t>Montáž, spustenie a párovanie termostatov</t>
  </si>
  <si>
    <t>ks</t>
  </si>
  <si>
    <t>Rozpis položky č. 73: Vykurovanie - Infra podlahové vykurovanie</t>
  </si>
  <si>
    <t>Rozpis položky č. 72: Decentrálna rekuperácia</t>
  </si>
  <si>
    <t>ECO PAIR PLUS Smart wifi/Duo W5</t>
  </si>
  <si>
    <t>Axiálny potrubný ventilátor s tesniacou gumou Ø 150 mm</t>
  </si>
  <si>
    <t>Spiro potrubie D-150mm dl. 100cm</t>
  </si>
  <si>
    <t>Kovové koleno okrúhle 90° s tesniacou gumou Ø 150 mm</t>
  </si>
  <si>
    <t>Kovová spojka vnútorná do potrubia s tesniacou gumou Ø 150 mm</t>
  </si>
  <si>
    <t>Kovová vetracia mriežka Ø 150 mm nasávanie</t>
  </si>
  <si>
    <t>Kovová vetracia mriežka Ø 150 mm vyduch</t>
  </si>
  <si>
    <t>Doprava materiálu na stavbu (paleta)</t>
  </si>
  <si>
    <t>Montaž axialnych ventilátorov a potrubia</t>
  </si>
  <si>
    <t>Montáž rekuperácie, zapojenie, spustenie a nastavenie</t>
  </si>
  <si>
    <t>Rozpis položky č. 70: Ohrev TÚV, tepelné čerpadlo</t>
  </si>
  <si>
    <t>DC invertorové tepelné čerpadlo EVI pre chladné podnebie 22kW</t>
  </si>
  <si>
    <t>Hydrobox pre tep. Čerpadlo 22kW</t>
  </si>
  <si>
    <t>Buffer 60L</t>
  </si>
  <si>
    <t>Zásobník na TUV Nepriamovýhrevný 1000L</t>
  </si>
  <si>
    <t>Doprava materiálu Kurierom (paleta)</t>
  </si>
  <si>
    <t>SPIRO- priame potrubie ø100mm dl. 3bm</t>
  </si>
  <si>
    <t>SPIRO- priame potrubie ø125mm dl. 3bm</t>
  </si>
  <si>
    <t>SPIRO- priame potrubie ø150mm dl. 3bm</t>
  </si>
  <si>
    <t>SPIRO- priame potrubie ø180mm dl. 3bm</t>
  </si>
  <si>
    <t>SPIRO- priame potrubie ø200mm dl. 3bm</t>
  </si>
  <si>
    <t>SPIRO- priame potrubie ø280mm dl. 3bm</t>
  </si>
  <si>
    <t>SPIRO- priame potrubie ø355mm dl. 3bm</t>
  </si>
  <si>
    <t>SPIRO- priame potrubie ø400mm dl. 3bm</t>
  </si>
  <si>
    <t>SPIRO- priame potrubie ø450mm dl. 3bm</t>
  </si>
  <si>
    <t>SPIRO- priame potrubie ø500mm dl. 3bm</t>
  </si>
  <si>
    <t>SPIRO-Jednostranná odbočka ø400/ø100</t>
  </si>
  <si>
    <t>SPIRO-Jednostranná odbočka ø450/ø100</t>
  </si>
  <si>
    <t>SPIRO-Jednostranná odbočka ø500/ø100</t>
  </si>
  <si>
    <t>SPIRO-Jednostranná odbočka ø500/ø125</t>
  </si>
  <si>
    <t>SPIRO - jednostranná odbočka s prechodom ø200/ø150/ø150</t>
  </si>
  <si>
    <t>SPIRO - jednostranná odbočka s prechodom ø280/ø200/ø180</t>
  </si>
  <si>
    <t>SPIRO - jednostranná odbočka s prechodom ø280/ø200/ø200</t>
  </si>
  <si>
    <t>SPIRO - jednostranná odbočka s prechodom ø355/ø280/ø180</t>
  </si>
  <si>
    <t>SPIRO - jednostranná odbočka s prechodom ø355/ø280/ø200</t>
  </si>
  <si>
    <t>SPIRO - jednostranná odbočka s prechodom ø400/ø355/ø180</t>
  </si>
  <si>
    <t>SPIRO - jednostranná odbočka s prechodom ø450/ø400/ø180</t>
  </si>
  <si>
    <t>SPIRO - jednostranná odbočka s prechodom ø500/ø280/ø400</t>
  </si>
  <si>
    <t>SPIRO - jednostranná odbočka s prechodom ø500/ø450/ø100</t>
  </si>
  <si>
    <t>SPIRO - jednostranná odbočka s prechodom ø400/ø355/ø150</t>
  </si>
  <si>
    <t>SPIRO- oblouk lisovaný 90°, ø150mm</t>
  </si>
  <si>
    <t>SPIRO- oblouk lisovaný 90°, ø200mm</t>
  </si>
  <si>
    <t>SPIRO- oblouk segmentový 90°, ø280mm</t>
  </si>
  <si>
    <t>SPIRO- oblouk segmentový 90°, ø355mm</t>
  </si>
  <si>
    <t>SPIRO- oblouk segmentový 90°, ø400mm</t>
  </si>
  <si>
    <t>SPIRO- oblouk segmentový 90°, ø450mm</t>
  </si>
  <si>
    <t>SPIRO- oblouk segmentový 90°, ø500mm</t>
  </si>
  <si>
    <t>SPIRO- oblouk segmentový 20°, ø500mm</t>
  </si>
  <si>
    <t>SPIRO- oblouk segmentový 22°, ø500mm</t>
  </si>
  <si>
    <t>SPIRO- oblouk segmentový 45°, ø500mm</t>
  </si>
  <si>
    <t>SPIRO- oblouk segmentový 68°, ø500mm</t>
  </si>
  <si>
    <t>SPIRO Spojka/vsuvka pot. s tesnením ø500</t>
  </si>
  <si>
    <t>SPIRO Spojka/vsuvka pot. s tesnením ø450</t>
  </si>
  <si>
    <t>SPIRO Spojka/vsuvka pot. s tesnením ø400</t>
  </si>
  <si>
    <t>SPIRO Spojka/vsuvka pot. s tesnením ø355</t>
  </si>
  <si>
    <t>SPIRO Spojka/vsuvka pot. s tesnením ø280</t>
  </si>
  <si>
    <t>SPIRO Spojka/vsuvka pot. s tesnením ø200</t>
  </si>
  <si>
    <t>SPIRO Spojka/vsuvka pot. s tesnením ø150</t>
  </si>
  <si>
    <t>Štvorcová výustka pre kazetový podhlad 594x594mm, hliník RAL 9010,150mm</t>
  </si>
  <si>
    <t>Regulačná/škrtiaca tesná  klapka  ø500</t>
  </si>
  <si>
    <t>Spätná klapka  ø500</t>
  </si>
  <si>
    <t>Výpusť kondenzátu na potrubie ø150,200</t>
  </si>
  <si>
    <t>Hliníková páska</t>
  </si>
  <si>
    <t>L Príchytka</t>
  </si>
  <si>
    <t>U Príchytka</t>
  </si>
  <si>
    <t>Z Príchytka</t>
  </si>
  <si>
    <t>Závitová tyč pozink M8</t>
  </si>
  <si>
    <t>Kovová objimka s gumou  ø100</t>
  </si>
  <si>
    <t>Kovová objimka s gumou  ø125</t>
  </si>
  <si>
    <t>Kovová objimka s gumou  ø150</t>
  </si>
  <si>
    <t>Kovová objimka s gumou  ø180</t>
  </si>
  <si>
    <t>Kovová objimka s gumou  ø200</t>
  </si>
  <si>
    <t>Kovová objimka s gumou  ø280</t>
  </si>
  <si>
    <t>Kovová objimka s gumou  ø355</t>
  </si>
  <si>
    <t>Kovová objimka s gumou  ø400</t>
  </si>
  <si>
    <t>Kovová objimka s gumou  ø450</t>
  </si>
  <si>
    <t>Kovová objimka s gumou  ø500</t>
  </si>
  <si>
    <t>Izolácia prívodného potrubia</t>
  </si>
  <si>
    <t>Protidaždová žaluzia 600x600, elox. hliník</t>
  </si>
  <si>
    <t>Kovová nosná konzola pre osadenie rek. jednotky</t>
  </si>
  <si>
    <t>Samorezné skrutky 4,2*13 bal</t>
  </si>
  <si>
    <t>Montáž Spiro potrubia a  tvaroviek</t>
  </si>
  <si>
    <t>Montáž a osadenie rekuperačnej jednotky</t>
  </si>
  <si>
    <t>Spustenie a nastavenie rekuperačnej jednotky</t>
  </si>
  <si>
    <t>Rozpis položky č. 71: Centrálna rekuperácia</t>
  </si>
  <si>
    <t>bal</t>
  </si>
  <si>
    <t xml:space="preserve"> Centralna rekuperačná jednotka 3000m3/h</t>
  </si>
  <si>
    <t>Vykurovacia uhlíková infra PTC  110W/m2 š-100cm</t>
  </si>
  <si>
    <t>Vykurovacia uhlíková infra PTC  110W/m2 š-50cm</t>
  </si>
  <si>
    <t xml:space="preserve">Tieniaca a uzemňovacia fólia </t>
  </si>
  <si>
    <t xml:space="preserve">Fixačná lepiaca páska </t>
  </si>
  <si>
    <t xml:space="preserve">Elektro-izolačná páska </t>
  </si>
</sst>
</file>

<file path=xl/styles.xml><?xml version="1.0" encoding="utf-8"?>
<styleSheet xmlns="http://schemas.openxmlformats.org/spreadsheetml/2006/main">
  <numFmts count="4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.00;0;0"/>
    <numFmt numFmtId="167" formatCode="#,##0.0"/>
    <numFmt numFmtId="168" formatCode="#,##0.0000"/>
    <numFmt numFmtId="169" formatCode="_-* #,##0\ &quot;Sk&quot;_-;\-* #,##0\ &quot;Sk&quot;_-;_-* &quot;-&quot;\ &quot;Sk&quot;_-;_-@_-"/>
    <numFmt numFmtId="170" formatCode="#,##0.000"/>
    <numFmt numFmtId="171" formatCode="#,##0&quot; Sk&quot;;[Red]&quot;-&quot;#,##0&quot; Sk&quot;"/>
    <numFmt numFmtId="172" formatCode="#,##0&quot; &quot;"/>
    <numFmt numFmtId="173" formatCode="_ * #,##0_ ;_ * \-#,##0_ ;_ * &quot;-&quot;_ ;_ @_ "/>
    <numFmt numFmtId="174" formatCode="0.0%"/>
    <numFmt numFmtId="175" formatCode="\ "/>
    <numFmt numFmtId="176" formatCode="_(&quot;$&quot;* #,##0_);_(&quot;$&quot;* \(#,##0\);_(&quot;$&quot;* &quot;-&quot;_);_(@_)"/>
    <numFmt numFmtId="177" formatCode="0;0;"/>
    <numFmt numFmtId="178" formatCode="#,##0.00000"/>
    <numFmt numFmtId="179" formatCode="_(&quot;$&quot;* #,##0.00_);_(&quot;$&quot;* \(#,##0.00\);_(&quot;$&quot;* &quot;-&quot;??_);_(@_)"/>
    <numFmt numFmtId="180" formatCode="_ * #,##0.00_ ;_ * \-#,##0.00_ ;_ * &quot;-&quot;??_ ;_ @_ "/>
    <numFmt numFmtId="181" formatCode="#,##0.00&quot; Sk&quot;;[Red]&quot;-&quot;#,##0.00&quot; Sk&quot;"/>
    <numFmt numFmtId="182" formatCode="#,##0.00&quot; &quot;"/>
    <numFmt numFmtId="183" formatCode="#,##0&quot; Sk&quot;;&quot;-&quot;#,##0&quot; Sk&quot;"/>
    <numFmt numFmtId="184" formatCode="#,##0.00&quot; Sk&quot;;&quot;-&quot;#,##0.00&quot; Sk&quot;"/>
    <numFmt numFmtId="185" formatCode="0.000"/>
    <numFmt numFmtId="186" formatCode="&quot;Tel.: &quot;@"/>
    <numFmt numFmtId="187" formatCode="&quot;Email: rozpocty@5element.energy&quot;@"/>
    <numFmt numFmtId="188" formatCode="&quot;IČO : &quot;@"/>
    <numFmt numFmtId="189" formatCode="&quot;DIČ : &quot;@"/>
    <numFmt numFmtId="190" formatCode="&quot; IČ DPH : &quot;@"/>
    <numFmt numFmtId="191" formatCode="&quot;IČ DPH : &quot;@"/>
    <numFmt numFmtId="192" formatCode="dd\.mm\.yyyy"/>
    <numFmt numFmtId="193" formatCode="###\ ###\ ##0.0000"/>
    <numFmt numFmtId="194" formatCode="###\ ###\ ###\ ##0.0000"/>
    <numFmt numFmtId="195" formatCode="#0&quot;%&quot;"/>
    <numFmt numFmtId="196" formatCode="###\ ###\ ###\ ##0.00"/>
    <numFmt numFmtId="197" formatCode="&quot;Zľava: &quot;##0.00&quot;%&quot;"/>
    <numFmt numFmtId="198" formatCode="&quot;Vystavil: &quot;@"/>
    <numFmt numFmtId="199" formatCode="&quot;Spracované informačným systémom &quot;@"/>
  </numFmts>
  <fonts count="67">
    <font>
      <sz val="10"/>
      <color rgb="FF000000"/>
      <name val="Arial"/>
      <family val="2"/>
    </font>
    <font>
      <sz val="11"/>
      <color indexed="8"/>
      <name val="Arial"/>
      <family val="2"/>
    </font>
    <font>
      <b/>
      <sz val="10"/>
      <color indexed="8"/>
      <name val="Arial Narrow"/>
      <family val="2"/>
    </font>
    <font>
      <b/>
      <sz val="12"/>
      <color indexed="8"/>
      <name val="Arial Narrow"/>
      <family val="2"/>
    </font>
    <font>
      <sz val="10"/>
      <color indexed="8"/>
      <name val="Arial"/>
      <family val="2"/>
    </font>
    <font>
      <b/>
      <sz val="7"/>
      <color indexed="8"/>
      <name val="Letter Gothic CE"/>
      <family val="0"/>
    </font>
    <font>
      <sz val="10"/>
      <color indexed="8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8"/>
      <color indexed="62"/>
      <name val="Cambria"/>
      <family val="1"/>
    </font>
    <font>
      <b/>
      <sz val="18"/>
      <color indexed="54"/>
      <name val="Calibri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8"/>
      <color indexed="8"/>
      <name val="Arial Narrow"/>
      <family val="2"/>
    </font>
    <font>
      <b/>
      <sz val="8"/>
      <color indexed="8"/>
      <name val="Arial Narrow"/>
      <family val="2"/>
    </font>
    <font>
      <sz val="8"/>
      <color indexed="9"/>
      <name val="Arial Narrow"/>
      <family val="2"/>
    </font>
    <font>
      <b/>
      <sz val="8"/>
      <color indexed="9"/>
      <name val="Arial Narrow"/>
      <family val="2"/>
    </font>
    <font>
      <sz val="8"/>
      <color indexed="12"/>
      <name val="Arial Narrow"/>
      <family val="2"/>
    </font>
    <font>
      <sz val="7.5"/>
      <color indexed="9"/>
      <name val="Arial Narrow"/>
      <family val="2"/>
    </font>
    <font>
      <sz val="8"/>
      <color indexed="8"/>
      <name val="Microsoft Sans Serif"/>
      <family val="2"/>
    </font>
    <font>
      <b/>
      <sz val="8"/>
      <color indexed="8"/>
      <name val="Microsoft Sans Serif"/>
      <family val="2"/>
    </font>
    <font>
      <b/>
      <sz val="7"/>
      <color rgb="FF000000"/>
      <name val="Letter Gothic CE"/>
      <family val="0"/>
    </font>
    <font>
      <sz val="10"/>
      <color rgb="FF000000"/>
      <name val="Arial CE"/>
      <family val="2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b/>
      <sz val="11"/>
      <color rgb="FF000000"/>
      <name val="Calibri"/>
      <family val="2"/>
    </font>
    <font>
      <sz val="11"/>
      <color rgb="FF006100"/>
      <name val="Calibri"/>
      <family val="2"/>
    </font>
    <font>
      <u val="single"/>
      <sz val="11"/>
      <color rgb="FF0000FF"/>
      <name val="Calibri"/>
      <family val="2"/>
    </font>
    <font>
      <b/>
      <sz val="11"/>
      <color rgb="FFFFFFFF"/>
      <name val="Calibri"/>
      <family val="2"/>
    </font>
    <font>
      <b/>
      <sz val="15"/>
      <color rgb="FF44546A"/>
      <name val="Calibri"/>
      <family val="2"/>
    </font>
    <font>
      <b/>
      <sz val="13"/>
      <color rgb="FF44546A"/>
      <name val="Calibri"/>
      <family val="2"/>
    </font>
    <font>
      <b/>
      <sz val="11"/>
      <color rgb="FF44546A"/>
      <name val="Calibri"/>
      <family val="2"/>
    </font>
    <font>
      <b/>
      <sz val="18"/>
      <color rgb="FF333399"/>
      <name val="Cambria"/>
      <family val="1"/>
    </font>
    <font>
      <b/>
      <sz val="18"/>
      <color rgb="FF44546A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u val="single"/>
      <sz val="11"/>
      <color rgb="FF800080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8"/>
      <color rgb="FF000000"/>
      <name val="Arial Narrow"/>
      <family val="2"/>
    </font>
    <font>
      <b/>
      <sz val="10"/>
      <color rgb="FF000000"/>
      <name val="Arial Narrow"/>
      <family val="2"/>
    </font>
    <font>
      <b/>
      <sz val="8"/>
      <color rgb="FF000000"/>
      <name val="Arial Narrow"/>
      <family val="2"/>
    </font>
    <font>
      <sz val="8"/>
      <color rgb="FFFFFFFF"/>
      <name val="Arial Narrow"/>
      <family val="2"/>
    </font>
    <font>
      <b/>
      <sz val="8"/>
      <color rgb="FFFFFFFF"/>
      <name val="Arial Narrow"/>
      <family val="2"/>
    </font>
    <font>
      <sz val="8"/>
      <color rgb="FF0000FF"/>
      <name val="Arial Narrow"/>
      <family val="2"/>
    </font>
    <font>
      <sz val="7.5"/>
      <color rgb="FFFFFFFF"/>
      <name val="Arial Narrow"/>
      <family val="2"/>
    </font>
    <font>
      <sz val="8"/>
      <color rgb="FF000000"/>
      <name val="Microsoft Sans Serif"/>
      <family val="2"/>
    </font>
    <font>
      <b/>
      <sz val="8"/>
      <color rgb="FF000000"/>
      <name val="Microsoft Sans Serif"/>
      <family val="2"/>
    </font>
  </fonts>
  <fills count="42">
    <fill>
      <patternFill/>
    </fill>
    <fill>
      <patternFill patternType="gray125"/>
    </fill>
    <fill>
      <patternFill patternType="solid">
        <fgColor rgb="FFA6CAF0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rgb="FFFFFFC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A0E0E0"/>
        <bgColor indexed="64"/>
      </patternFill>
    </fill>
    <fill>
      <patternFill patternType="solid">
        <fgColor rgb="FFD9E1F2"/>
        <bgColor indexed="64"/>
      </patternFill>
    </fill>
    <fill>
      <patternFill patternType="solid">
        <fgColor rgb="FFFBE3D5"/>
        <bgColor indexed="64"/>
      </patternFill>
    </fill>
    <fill>
      <patternFill patternType="solid">
        <fgColor rgb="FFEBEBEB"/>
        <bgColor indexed="64"/>
      </patternFill>
    </fill>
    <fill>
      <patternFill patternType="solid">
        <fgColor rgb="FFFFF2CA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E1EFD8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9CCC"/>
        <bgColor indexed="64"/>
      </patternFill>
    </fill>
    <fill>
      <patternFill patternType="solid">
        <fgColor rgb="FFB4C6E7"/>
        <bgColor indexed="64"/>
      </patternFill>
    </fill>
    <fill>
      <patternFill patternType="solid">
        <fgColor rgb="FFF8CAAB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E697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rgb="FFC5DFB3"/>
        <bgColor indexed="64"/>
      </patternFill>
    </fill>
    <fill>
      <patternFill patternType="solid">
        <fgColor rgb="FF996666"/>
        <bgColor indexed="64"/>
      </patternFill>
    </fill>
    <fill>
      <patternFill patternType="solid">
        <fgColor rgb="FF999933"/>
        <bgColor indexed="64"/>
      </patternFill>
    </fill>
    <fill>
      <patternFill patternType="solid">
        <fgColor rgb="FF8EA9DB"/>
        <bgColor indexed="64"/>
      </patternFill>
    </fill>
    <fill>
      <patternFill patternType="solid">
        <fgColor rgb="FFF4AF82"/>
        <bgColor indexed="64"/>
      </patternFill>
    </fill>
    <fill>
      <patternFill patternType="solid">
        <fgColor rgb="FFC7C7C7"/>
        <bgColor indexed="64"/>
      </patternFill>
    </fill>
    <fill>
      <patternFill patternType="solid">
        <fgColor rgb="FFFFD964"/>
        <bgColor indexed="64"/>
      </patternFill>
    </fill>
    <fill>
      <patternFill patternType="solid">
        <fgColor rgb="FF9BC2E6"/>
        <bgColor indexed="64"/>
      </patternFill>
    </fill>
    <fill>
      <patternFill patternType="solid">
        <fgColor rgb="FFA8D08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4472C4"/>
        <bgColor indexed="64"/>
      </patternFill>
    </fill>
    <fill>
      <patternFill patternType="solid">
        <fgColor rgb="FFED7D3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5B9BD5"/>
        <bgColor indexed="64"/>
      </patternFill>
    </fill>
    <fill>
      <patternFill patternType="solid">
        <fgColor rgb="FF70AD47"/>
        <bgColor indexed="64"/>
      </patternFill>
    </fill>
    <fill>
      <patternFill patternType="solid">
        <fgColor rgb="FFFFFF00"/>
        <bgColor indexed="64"/>
      </patternFill>
    </fill>
  </fills>
  <borders count="75">
    <border>
      <left/>
      <right/>
      <top/>
      <bottom/>
      <diagonal/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/>
      <right/>
      <top style="thin">
        <color rgb="FF3333CC"/>
      </top>
      <bottom style="double">
        <color rgb="FF3333CC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rgb="FF4472C4"/>
      </bottom>
    </border>
    <border>
      <left/>
      <right/>
      <top/>
      <bottom style="medium">
        <color rgb="FF9FB7E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/>
      <right/>
      <top style="thin">
        <color rgb="FF4472C4"/>
      </top>
      <bottom style="double">
        <color rgb="FF4472C4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000000"/>
      </left>
      <right/>
      <top style="double">
        <color rgb="FF000000"/>
      </top>
      <bottom style="hair">
        <color rgb="FF000000"/>
      </bottom>
    </border>
    <border>
      <left/>
      <right/>
      <top style="double">
        <color rgb="FF000000"/>
      </top>
      <bottom style="hair">
        <color rgb="FF000000"/>
      </bottom>
    </border>
    <border>
      <left style="double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double">
        <color rgb="FF000000"/>
      </left>
      <right/>
      <top style="hair">
        <color rgb="FF000000"/>
      </top>
      <bottom/>
    </border>
    <border>
      <left/>
      <right/>
      <top style="hair">
        <color rgb="FF000000"/>
      </top>
      <bottom/>
    </border>
    <border>
      <left style="double">
        <color rgb="FF000000"/>
      </left>
      <right/>
      <top style="hair">
        <color rgb="FF000000"/>
      </top>
      <bottom style="double">
        <color rgb="FF000000"/>
      </bottom>
    </border>
    <border>
      <left/>
      <right/>
      <top style="hair">
        <color rgb="FF000000"/>
      </top>
      <bottom style="double">
        <color rgb="FF000000"/>
      </bottom>
    </border>
    <border>
      <left style="double">
        <color rgb="FF000000"/>
      </left>
      <right/>
      <top/>
      <bottom style="hair">
        <color rgb="FF000000"/>
      </bottom>
    </border>
    <border>
      <left/>
      <right/>
      <top/>
      <bottom style="hair">
        <color rgb="FF000000"/>
      </bottom>
    </border>
    <border>
      <left style="double">
        <color rgb="FF000000"/>
      </left>
      <right/>
      <top/>
      <bottom style="double">
        <color rgb="FF000000"/>
      </bottom>
    </border>
    <border>
      <left/>
      <right/>
      <top/>
      <bottom style="double">
        <color rgb="FF000000"/>
      </bottom>
    </border>
    <border>
      <left/>
      <right style="hair">
        <color rgb="FF000000"/>
      </right>
      <top style="double">
        <color rgb="FF000000"/>
      </top>
      <bottom style="hair">
        <color rgb="FF000000"/>
      </bottom>
    </border>
    <border>
      <left/>
      <right style="hair">
        <color rgb="FF000000"/>
      </right>
      <top/>
      <bottom style="hair">
        <color rgb="FF000000"/>
      </bottom>
    </border>
    <border>
      <left/>
      <right style="hair">
        <color rgb="FF000000"/>
      </right>
      <top/>
      <bottom style="double">
        <color rgb="FF000000"/>
      </bottom>
    </border>
    <border>
      <left style="double">
        <color rgb="FF000000"/>
      </left>
      <right style="hair">
        <color rgb="FF000000"/>
      </right>
      <top style="double">
        <color rgb="FF000000"/>
      </top>
      <bottom style="thin">
        <color rgb="FF000000"/>
      </bottom>
    </border>
    <border>
      <left style="hair">
        <color rgb="FF000000"/>
      </left>
      <right style="hair">
        <color rgb="FF000000"/>
      </right>
      <top style="double">
        <color rgb="FF000000"/>
      </top>
      <bottom style="thin">
        <color rgb="FF000000"/>
      </bottom>
    </border>
    <border>
      <left style="hair">
        <color rgb="FF000000"/>
      </left>
      <right style="double">
        <color rgb="FF000000"/>
      </right>
      <top style="double">
        <color rgb="FF000000"/>
      </top>
      <bottom style="thin">
        <color rgb="FF000000"/>
      </bottom>
    </border>
    <border>
      <left style="hair">
        <color rgb="FF000000"/>
      </left>
      <right/>
      <top style="double">
        <color rgb="FF000000"/>
      </top>
      <bottom style="thin">
        <color rgb="FF000000"/>
      </bottom>
    </border>
    <border>
      <left style="double">
        <color rgb="FF000000"/>
      </left>
      <right style="hair">
        <color rgb="FF000000"/>
      </right>
      <top/>
      <bottom style="hair">
        <color rgb="FF000000"/>
      </bottom>
    </border>
    <border>
      <left style="hair">
        <color rgb="FF000000"/>
      </left>
      <right style="hair">
        <color rgb="FF000000"/>
      </right>
      <top/>
      <bottom style="hair">
        <color rgb="FF000000"/>
      </bottom>
    </border>
    <border>
      <left style="hair">
        <color rgb="FF000000"/>
      </left>
      <right/>
      <top/>
      <bottom style="hair">
        <color rgb="FF000000"/>
      </bottom>
    </border>
    <border>
      <left style="double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 style="double">
        <color rgb="FF000000"/>
      </left>
      <right style="hair">
        <color rgb="FF000000"/>
      </right>
      <top style="hair">
        <color rgb="FF000000"/>
      </top>
      <bottom style="double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double">
        <color rgb="FF000000"/>
      </bottom>
    </border>
    <border>
      <left/>
      <right style="hair">
        <color rgb="FF000000"/>
      </right>
      <top style="hair">
        <color rgb="FF000000"/>
      </top>
      <bottom style="double">
        <color rgb="FF000000"/>
      </bottom>
    </border>
    <border>
      <left/>
      <right/>
      <top style="double">
        <color rgb="FF000000"/>
      </top>
      <bottom style="thin">
        <color rgb="FF000000"/>
      </bottom>
    </border>
    <border>
      <left/>
      <right style="double">
        <color rgb="FF000000"/>
      </right>
      <top style="double">
        <color rgb="FF000000"/>
      </top>
      <bottom style="thin">
        <color rgb="FF000000"/>
      </bottom>
    </border>
    <border>
      <left/>
      <right style="hair">
        <color rgb="FF000000"/>
      </right>
      <top style="thin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double">
        <color rgb="FF000000"/>
      </bottom>
    </border>
    <border>
      <left style="double">
        <color rgb="FF000000"/>
      </left>
      <right/>
      <top/>
      <bottom/>
    </border>
    <border>
      <left/>
      <right/>
      <top style="double">
        <color rgb="FF000000"/>
      </top>
      <bottom/>
    </border>
    <border>
      <left style="hair">
        <color rgb="FF000000"/>
      </left>
      <right/>
      <top style="double">
        <color rgb="FF000000"/>
      </top>
      <bottom/>
    </border>
    <border>
      <left style="hair">
        <color rgb="FF000000"/>
      </left>
      <right/>
      <top/>
      <bottom/>
    </border>
    <border>
      <left style="hair">
        <color rgb="FF000000"/>
      </left>
      <right/>
      <top/>
      <bottom style="double">
        <color rgb="FF000000"/>
      </bottom>
    </border>
    <border>
      <left style="double">
        <color rgb="FF000000"/>
      </left>
      <right style="hair">
        <color rgb="FF000000"/>
      </right>
      <top style="double">
        <color rgb="FF000000"/>
      </top>
      <bottom style="double">
        <color rgb="FF000000"/>
      </bottom>
    </border>
    <border>
      <left style="hair">
        <color rgb="FF000000"/>
      </left>
      <right/>
      <top style="double">
        <color rgb="FF000000"/>
      </top>
      <bottom style="double">
        <color rgb="FF000000"/>
      </bottom>
    </border>
    <border>
      <left style="double">
        <color rgb="FF000000"/>
      </left>
      <right/>
      <top style="double">
        <color rgb="FF000000"/>
      </top>
      <bottom/>
    </border>
    <border>
      <left/>
      <right style="double">
        <color rgb="FF000000"/>
      </right>
      <top style="double">
        <color rgb="FF000000"/>
      </top>
      <bottom style="hair">
        <color rgb="FF000000"/>
      </bottom>
    </border>
    <border>
      <left/>
      <right style="double">
        <color rgb="FF000000"/>
      </right>
      <top style="hair">
        <color rgb="FF000000"/>
      </top>
      <bottom style="hair">
        <color rgb="FF000000"/>
      </bottom>
    </border>
    <border>
      <left/>
      <right style="double">
        <color rgb="FF000000"/>
      </right>
      <top style="hair">
        <color rgb="FF000000"/>
      </top>
      <bottom/>
    </border>
    <border>
      <left/>
      <right style="double">
        <color rgb="FF000000"/>
      </right>
      <top style="hair">
        <color rgb="FF000000"/>
      </top>
      <bottom style="double">
        <color rgb="FF000000"/>
      </bottom>
    </border>
    <border>
      <left/>
      <right style="double">
        <color rgb="FF000000"/>
      </right>
      <top/>
      <bottom style="hair">
        <color rgb="FF000000"/>
      </bottom>
    </border>
    <border>
      <left/>
      <right style="double">
        <color rgb="FF000000"/>
      </right>
      <top/>
      <bottom style="double">
        <color rgb="FF000000"/>
      </bottom>
    </border>
    <border>
      <left/>
      <right/>
      <top style="thin">
        <color rgb="FF000000"/>
      </top>
      <bottom style="hair">
        <color rgb="FF000000"/>
      </bottom>
    </border>
    <border>
      <left/>
      <right/>
      <top style="double">
        <color rgb="FF000000"/>
      </top>
      <bottom style="double">
        <color rgb="FF000000"/>
      </bottom>
    </border>
    <border>
      <left style="hair">
        <color rgb="FF000000"/>
      </left>
      <right style="double">
        <color rgb="FF000000"/>
      </right>
      <top style="double">
        <color rgb="FF000000"/>
      </top>
      <bottom style="double">
        <color rgb="FF000000"/>
      </bottom>
    </border>
    <border>
      <left/>
      <right style="double">
        <color rgb="FF000000"/>
      </right>
      <top style="double">
        <color rgb="FF000000"/>
      </top>
      <bottom/>
    </border>
    <border>
      <left/>
      <right style="double">
        <color rgb="FF000000"/>
      </right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hair">
        <color rgb="FF000000"/>
      </left>
      <right style="double">
        <color rgb="FF000000"/>
      </right>
      <top/>
      <bottom style="hair">
        <color rgb="FF000000"/>
      </bottom>
    </border>
    <border>
      <left style="hair">
        <color rgb="FF000000"/>
      </left>
      <right style="double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double">
        <color rgb="FF000000"/>
      </right>
      <top style="hair">
        <color rgb="FF000000"/>
      </top>
      <bottom/>
    </border>
    <border>
      <left style="medium">
        <color rgb="FF000000"/>
      </left>
      <right style="double">
        <color rgb="FF000000"/>
      </right>
      <top style="medium">
        <color rgb="FF000000"/>
      </top>
      <bottom style="double">
        <color rgb="FF000000"/>
      </bottom>
    </border>
  </borders>
  <cellStyleXfs count="9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1">
      <alignment vertical="center"/>
      <protection/>
    </xf>
    <xf numFmtId="0" fontId="35" fillId="0" borderId="1" applyFont="0" applyFill="0" applyBorder="0">
      <alignment vertical="center"/>
      <protection/>
    </xf>
    <xf numFmtId="171" fontId="35" fillId="0" borderId="1">
      <alignment/>
      <protection/>
    </xf>
    <xf numFmtId="0" fontId="35" fillId="0" borderId="1" applyFont="0" applyFill="0">
      <alignment/>
      <protection/>
    </xf>
    <xf numFmtId="169" fontId="36" fillId="0" borderId="0" applyFon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4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6" borderId="0" applyNumberFormat="0" applyBorder="0" applyAlignment="0" applyProtection="0"/>
    <xf numFmtId="0" fontId="37" fillId="3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6" borderId="0" applyNumberFormat="0" applyBorder="0" applyAlignment="0" applyProtection="0"/>
    <xf numFmtId="0" fontId="37" fillId="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6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14" borderId="0" applyNumberFormat="0" applyBorder="0" applyAlignment="0" applyProtection="0"/>
    <xf numFmtId="0" fontId="38" fillId="6" borderId="0" applyNumberFormat="0" applyBorder="0" applyAlignment="0" applyProtection="0"/>
    <xf numFmtId="0" fontId="38" fillId="3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9" fillId="0" borderId="2" applyNumberFormat="0" applyFill="0" applyAlignment="0" applyProtection="0"/>
    <xf numFmtId="180" fontId="37" fillId="0" borderId="0" applyFont="0" applyFill="0" applyBorder="0" applyAlignment="0" applyProtection="0"/>
    <xf numFmtId="173" fontId="37" fillId="0" borderId="0" applyFont="0" applyFill="0" applyBorder="0" applyAlignment="0" applyProtection="0"/>
    <xf numFmtId="0" fontId="36" fillId="0" borderId="0">
      <alignment/>
      <protection/>
    </xf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3" applyNumberFormat="0" applyAlignment="0" applyProtection="0"/>
    <xf numFmtId="179" fontId="37" fillId="0" borderId="0" applyFont="0" applyFill="0" applyBorder="0" applyAlignment="0" applyProtection="0"/>
    <xf numFmtId="176" fontId="37" fillId="0" borderId="0" applyFont="0" applyFill="0" applyBorder="0" applyAlignment="0" applyProtection="0"/>
    <xf numFmtId="0" fontId="43" fillId="0" borderId="4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1" borderId="0" applyNumberFormat="0" applyBorder="0" applyAlignment="0" applyProtection="0"/>
    <xf numFmtId="0" fontId="49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9" fontId="37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37" fillId="32" borderId="6" applyNumberFormat="0" applyFont="0" applyAlignment="0" applyProtection="0"/>
    <xf numFmtId="0" fontId="51" fillId="0" borderId="7" applyNumberFormat="0" applyFill="0" applyAlignment="0" applyProtection="0"/>
    <xf numFmtId="0" fontId="39" fillId="0" borderId="8" applyNumberFormat="0" applyFill="0" applyAlignment="0" applyProtection="0"/>
    <xf numFmtId="0" fontId="35" fillId="0" borderId="9" applyBorder="0">
      <alignment vertical="center"/>
      <protection/>
    </xf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5" fillId="0" borderId="9">
      <alignment vertical="center"/>
      <protection/>
    </xf>
    <xf numFmtId="0" fontId="53" fillId="33" borderId="10" applyNumberFormat="0" applyAlignment="0" applyProtection="0"/>
    <xf numFmtId="0" fontId="54" fillId="34" borderId="10" applyNumberFormat="0" applyAlignment="0" applyProtection="0"/>
    <xf numFmtId="0" fontId="55" fillId="34" borderId="11" applyNumberFormat="0" applyAlignment="0" applyProtection="0"/>
    <xf numFmtId="0" fontId="56" fillId="0" borderId="0" applyNumberFormat="0" applyFill="0" applyBorder="0" applyAlignment="0" applyProtection="0"/>
    <xf numFmtId="0" fontId="57" fillId="35" borderId="0" applyNumberFormat="0" applyBorder="0" applyAlignment="0" applyProtection="0"/>
    <xf numFmtId="0" fontId="38" fillId="36" borderId="0" applyNumberFormat="0" applyBorder="0" applyAlignment="0" applyProtection="0"/>
    <xf numFmtId="0" fontId="38" fillId="37" borderId="0" applyNumberFormat="0" applyBorder="0" applyAlignment="0" applyProtection="0"/>
    <xf numFmtId="0" fontId="38" fillId="30" borderId="0" applyNumberFormat="0" applyBorder="0" applyAlignment="0" applyProtection="0"/>
    <xf numFmtId="0" fontId="38" fillId="38" borderId="0" applyNumberFormat="0" applyBorder="0" applyAlignment="0" applyProtection="0"/>
    <xf numFmtId="0" fontId="38" fillId="39" borderId="0" applyNumberFormat="0" applyBorder="0" applyAlignment="0" applyProtection="0"/>
    <xf numFmtId="0" fontId="38" fillId="40" borderId="0" applyNumberFormat="0" applyBorder="0" applyAlignment="0" applyProtection="0"/>
  </cellStyleXfs>
  <cellXfs count="192">
    <xf numFmtId="0" fontId="0" fillId="0" borderId="0" xfId="0" applyAlignment="1">
      <alignment/>
    </xf>
    <xf numFmtId="0" fontId="58" fillId="0" borderId="0" xfId="74" applyFont="1">
      <alignment/>
      <protection/>
    </xf>
    <xf numFmtId="0" fontId="58" fillId="0" borderId="0" xfId="74" applyFont="1" applyAlignment="1">
      <alignment horizontal="left" vertical="center"/>
      <protection/>
    </xf>
    <xf numFmtId="0" fontId="59" fillId="0" borderId="0" xfId="73" applyFont="1" applyAlignment="1">
      <alignment horizontal="left" vertical="center"/>
      <protection/>
    </xf>
    <xf numFmtId="0" fontId="58" fillId="0" borderId="12" xfId="74" applyFont="1" applyBorder="1" applyAlignment="1">
      <alignment horizontal="left" vertical="center"/>
      <protection/>
    </xf>
    <xf numFmtId="0" fontId="58" fillId="0" borderId="13" xfId="74" applyFont="1" applyBorder="1" applyAlignment="1">
      <alignment horizontal="left" vertical="center"/>
      <protection/>
    </xf>
    <xf numFmtId="0" fontId="58" fillId="0" borderId="13" xfId="74" applyFont="1" applyBorder="1" applyAlignment="1">
      <alignment horizontal="right" vertical="center"/>
      <protection/>
    </xf>
    <xf numFmtId="0" fontId="58" fillId="0" borderId="14" xfId="74" applyFont="1" applyBorder="1" applyAlignment="1">
      <alignment horizontal="left" vertical="center"/>
      <protection/>
    </xf>
    <xf numFmtId="0" fontId="58" fillId="0" borderId="15" xfId="74" applyFont="1" applyBorder="1" applyAlignment="1">
      <alignment horizontal="left" vertical="center"/>
      <protection/>
    </xf>
    <xf numFmtId="0" fontId="58" fillId="0" borderId="15" xfId="74" applyFont="1" applyBorder="1" applyAlignment="1">
      <alignment horizontal="right" vertical="center"/>
      <protection/>
    </xf>
    <xf numFmtId="0" fontId="58" fillId="0" borderId="16" xfId="74" applyFont="1" applyBorder="1" applyAlignment="1">
      <alignment horizontal="left" vertical="center"/>
      <protection/>
    </xf>
    <xf numFmtId="0" fontId="58" fillId="0" borderId="17" xfId="74" applyFont="1" applyBorder="1" applyAlignment="1">
      <alignment horizontal="left" vertical="center"/>
      <protection/>
    </xf>
    <xf numFmtId="0" fontId="58" fillId="0" borderId="17" xfId="74" applyFont="1" applyBorder="1" applyAlignment="1">
      <alignment horizontal="right" vertical="center"/>
      <protection/>
    </xf>
    <xf numFmtId="0" fontId="58" fillId="0" borderId="18" xfId="74" applyFont="1" applyBorder="1" applyAlignment="1">
      <alignment horizontal="left" vertical="center"/>
      <protection/>
    </xf>
    <xf numFmtId="0" fontId="58" fillId="0" borderId="19" xfId="74" applyFont="1" applyBorder="1" applyAlignment="1">
      <alignment horizontal="left" vertical="center"/>
      <protection/>
    </xf>
    <xf numFmtId="0" fontId="58" fillId="0" borderId="19" xfId="74" applyFont="1" applyBorder="1" applyAlignment="1">
      <alignment horizontal="right" vertical="center"/>
      <protection/>
    </xf>
    <xf numFmtId="0" fontId="58" fillId="0" borderId="20" xfId="74" applyFont="1" applyBorder="1" applyAlignment="1">
      <alignment horizontal="left" vertical="center"/>
      <protection/>
    </xf>
    <xf numFmtId="0" fontId="58" fillId="0" borderId="21" xfId="74" applyFont="1" applyBorder="1" applyAlignment="1">
      <alignment horizontal="right" vertical="center"/>
      <protection/>
    </xf>
    <xf numFmtId="0" fontId="58" fillId="0" borderId="21" xfId="74" applyFont="1" applyBorder="1" applyAlignment="1">
      <alignment horizontal="left" vertical="center"/>
      <protection/>
    </xf>
    <xf numFmtId="0" fontId="58" fillId="0" borderId="22" xfId="74" applyFont="1" applyBorder="1" applyAlignment="1">
      <alignment horizontal="left" vertical="center"/>
      <protection/>
    </xf>
    <xf numFmtId="0" fontId="58" fillId="0" borderId="23" xfId="74" applyFont="1" applyBorder="1" applyAlignment="1">
      <alignment horizontal="left" vertical="center"/>
      <protection/>
    </xf>
    <xf numFmtId="0" fontId="58" fillId="0" borderId="12" xfId="74" applyFont="1" applyBorder="1" applyAlignment="1">
      <alignment horizontal="right" vertical="center"/>
      <protection/>
    </xf>
    <xf numFmtId="3" fontId="58" fillId="0" borderId="24" xfId="74" applyNumberFormat="1" applyFont="1" applyBorder="1" applyAlignment="1">
      <alignment horizontal="right" vertical="center"/>
      <protection/>
    </xf>
    <xf numFmtId="0" fontId="58" fillId="0" borderId="20" xfId="74" applyFont="1" applyBorder="1" applyAlignment="1">
      <alignment horizontal="right" vertical="center"/>
      <protection/>
    </xf>
    <xf numFmtId="3" fontId="58" fillId="0" borderId="25" xfId="74" applyNumberFormat="1" applyFont="1" applyBorder="1" applyAlignment="1">
      <alignment horizontal="right" vertical="center"/>
      <protection/>
    </xf>
    <xf numFmtId="0" fontId="58" fillId="0" borderId="22" xfId="74" applyFont="1" applyBorder="1" applyAlignment="1">
      <alignment horizontal="right" vertical="center"/>
      <protection/>
    </xf>
    <xf numFmtId="3" fontId="58" fillId="0" borderId="26" xfId="74" applyNumberFormat="1" applyFont="1" applyBorder="1" applyAlignment="1">
      <alignment horizontal="right" vertical="center"/>
      <protection/>
    </xf>
    <xf numFmtId="0" fontId="58" fillId="0" borderId="23" xfId="74" applyFont="1" applyBorder="1" applyAlignment="1">
      <alignment horizontal="right" vertical="center"/>
      <protection/>
    </xf>
    <xf numFmtId="0" fontId="60" fillId="0" borderId="27" xfId="74" applyFont="1" applyBorder="1" applyAlignment="1">
      <alignment horizontal="center" vertical="center"/>
      <protection/>
    </xf>
    <xf numFmtId="0" fontId="58" fillId="0" borderId="28" xfId="74" applyFont="1" applyBorder="1" applyAlignment="1">
      <alignment horizontal="left" vertical="center"/>
      <protection/>
    </xf>
    <xf numFmtId="0" fontId="58" fillId="0" borderId="28" xfId="74" applyFont="1" applyBorder="1" applyAlignment="1">
      <alignment horizontal="center" vertical="center"/>
      <protection/>
    </xf>
    <xf numFmtId="0" fontId="58" fillId="0" borderId="29" xfId="74" applyFont="1" applyBorder="1" applyAlignment="1">
      <alignment horizontal="center" vertical="center"/>
      <protection/>
    </xf>
    <xf numFmtId="0" fontId="58" fillId="0" borderId="30" xfId="74" applyFont="1" applyBorder="1" applyAlignment="1">
      <alignment horizontal="center" vertical="center"/>
      <protection/>
    </xf>
    <xf numFmtId="0" fontId="58" fillId="0" borderId="31" xfId="74" applyFont="1" applyBorder="1" applyAlignment="1">
      <alignment horizontal="center" vertical="center"/>
      <protection/>
    </xf>
    <xf numFmtId="0" fontId="58" fillId="0" borderId="32" xfId="74" applyFont="1" applyBorder="1" applyAlignment="1">
      <alignment horizontal="left" vertical="center"/>
      <protection/>
    </xf>
    <xf numFmtId="0" fontId="58" fillId="0" borderId="33" xfId="74" applyFont="1" applyBorder="1" applyAlignment="1">
      <alignment horizontal="left" vertical="center"/>
      <protection/>
    </xf>
    <xf numFmtId="0" fontId="58" fillId="0" borderId="34" xfId="74" applyFont="1" applyBorder="1" applyAlignment="1">
      <alignment horizontal="center" vertical="center"/>
      <protection/>
    </xf>
    <xf numFmtId="0" fontId="58" fillId="0" borderId="9" xfId="74" applyFont="1" applyBorder="1" applyAlignment="1">
      <alignment horizontal="left" vertical="center"/>
      <protection/>
    </xf>
    <xf numFmtId="0" fontId="58" fillId="0" borderId="35" xfId="74" applyFont="1" applyBorder="1" applyAlignment="1">
      <alignment horizontal="left" vertical="center"/>
      <protection/>
    </xf>
    <xf numFmtId="0" fontId="58" fillId="0" borderId="36" xfId="74" applyFont="1" applyBorder="1" applyAlignment="1">
      <alignment horizontal="center" vertical="center"/>
      <protection/>
    </xf>
    <xf numFmtId="0" fontId="58" fillId="0" borderId="37" xfId="74" applyFont="1" applyBorder="1" applyAlignment="1">
      <alignment horizontal="left" vertical="center"/>
      <protection/>
    </xf>
    <xf numFmtId="0" fontId="58" fillId="0" borderId="38" xfId="74" applyFont="1" applyBorder="1" applyAlignment="1">
      <alignment horizontal="center" vertical="center"/>
      <protection/>
    </xf>
    <xf numFmtId="0" fontId="58" fillId="0" borderId="30" xfId="74" applyFont="1" applyBorder="1" applyAlignment="1">
      <alignment horizontal="left" vertical="center"/>
      <protection/>
    </xf>
    <xf numFmtId="0" fontId="58" fillId="0" borderId="39" xfId="74" applyFont="1" applyBorder="1" applyAlignment="1">
      <alignment horizontal="center" vertical="center"/>
      <protection/>
    </xf>
    <xf numFmtId="0" fontId="58" fillId="0" borderId="40" xfId="74" applyFont="1" applyBorder="1" applyAlignment="1">
      <alignment horizontal="center" vertical="center"/>
      <protection/>
    </xf>
    <xf numFmtId="10" fontId="58" fillId="0" borderId="21" xfId="74" applyNumberFormat="1" applyFont="1" applyBorder="1" applyAlignment="1">
      <alignment horizontal="right" vertical="center"/>
      <protection/>
    </xf>
    <xf numFmtId="10" fontId="58" fillId="0" borderId="41" xfId="74" applyNumberFormat="1" applyFont="1" applyBorder="1" applyAlignment="1">
      <alignment horizontal="right" vertical="center"/>
      <protection/>
    </xf>
    <xf numFmtId="10" fontId="58" fillId="0" borderId="15" xfId="74" applyNumberFormat="1" applyFont="1" applyBorder="1" applyAlignment="1">
      <alignment horizontal="right" vertical="center"/>
      <protection/>
    </xf>
    <xf numFmtId="10" fontId="58" fillId="0" borderId="42" xfId="74" applyNumberFormat="1" applyFont="1" applyBorder="1" applyAlignment="1">
      <alignment horizontal="right" vertical="center"/>
      <protection/>
    </xf>
    <xf numFmtId="0" fontId="58" fillId="0" borderId="43" xfId="74" applyFont="1" applyBorder="1" applyAlignment="1">
      <alignment horizontal="left" vertical="center"/>
      <protection/>
    </xf>
    <xf numFmtId="0" fontId="58" fillId="0" borderId="38" xfId="74" applyFont="1" applyBorder="1" applyAlignment="1">
      <alignment horizontal="right" vertical="center"/>
      <protection/>
    </xf>
    <xf numFmtId="0" fontId="58" fillId="0" borderId="44" xfId="74" applyFont="1" applyBorder="1" applyAlignment="1">
      <alignment horizontal="center" vertical="center"/>
      <protection/>
    </xf>
    <xf numFmtId="0" fontId="58" fillId="0" borderId="45" xfId="74" applyFont="1" applyBorder="1" applyAlignment="1">
      <alignment horizontal="left" vertical="center"/>
      <protection/>
    </xf>
    <xf numFmtId="0" fontId="58" fillId="0" borderId="45" xfId="74" applyFont="1" applyBorder="1" applyAlignment="1">
      <alignment horizontal="right" vertical="center"/>
      <protection/>
    </xf>
    <xf numFmtId="0" fontId="58" fillId="0" borderId="46" xfId="74" applyFont="1" applyBorder="1" applyAlignment="1">
      <alignment horizontal="right" vertical="center"/>
      <protection/>
    </xf>
    <xf numFmtId="3" fontId="58" fillId="0" borderId="0" xfId="74" applyNumberFormat="1" applyFont="1" applyAlignment="1">
      <alignment horizontal="right" vertical="center"/>
      <protection/>
    </xf>
    <xf numFmtId="0" fontId="58" fillId="0" borderId="44" xfId="74" applyFont="1" applyBorder="1" applyAlignment="1">
      <alignment horizontal="left" vertical="center"/>
      <protection/>
    </xf>
    <xf numFmtId="0" fontId="58" fillId="0" borderId="0" xfId="74" applyFont="1" applyAlignment="1">
      <alignment horizontal="right" vertical="center"/>
      <protection/>
    </xf>
    <xf numFmtId="0" fontId="58" fillId="0" borderId="0" xfId="74" applyFont="1" applyAlignment="1">
      <alignment horizontal="left" vertical="center"/>
      <protection/>
    </xf>
    <xf numFmtId="0" fontId="58" fillId="0" borderId="47" xfId="74" applyFont="1" applyBorder="1" applyAlignment="1">
      <alignment horizontal="right" vertical="center"/>
      <protection/>
    </xf>
    <xf numFmtId="3" fontId="58" fillId="0" borderId="47" xfId="74" applyNumberFormat="1" applyFont="1" applyBorder="1" applyAlignment="1">
      <alignment horizontal="right" vertical="center"/>
      <protection/>
    </xf>
    <xf numFmtId="3" fontId="58" fillId="0" borderId="48" xfId="74" applyNumberFormat="1" applyFont="1" applyBorder="1" applyAlignment="1">
      <alignment horizontal="right" vertical="center"/>
      <protection/>
    </xf>
    <xf numFmtId="0" fontId="60" fillId="0" borderId="49" xfId="74" applyFont="1" applyBorder="1" applyAlignment="1">
      <alignment horizontal="center" vertical="center"/>
      <protection/>
    </xf>
    <xf numFmtId="0" fontId="58" fillId="0" borderId="50" xfId="74" applyFont="1" applyBorder="1" applyAlignment="1">
      <alignment horizontal="left" vertical="center"/>
      <protection/>
    </xf>
    <xf numFmtId="0" fontId="58" fillId="0" borderId="51" xfId="74" applyFont="1" applyBorder="1" applyAlignment="1">
      <alignment horizontal="left" vertical="center"/>
      <protection/>
    </xf>
    <xf numFmtId="0" fontId="58" fillId="0" borderId="45" xfId="74" applyFont="1" applyBorder="1" applyAlignment="1">
      <alignment horizontal="center" vertical="center"/>
      <protection/>
    </xf>
    <xf numFmtId="0" fontId="58" fillId="0" borderId="52" xfId="74" applyFont="1" applyBorder="1" applyAlignment="1">
      <alignment horizontal="left" vertical="center"/>
      <protection/>
    </xf>
    <xf numFmtId="0" fontId="58" fillId="0" borderId="53" xfId="74" applyFont="1" applyBorder="1" applyAlignment="1">
      <alignment horizontal="left" vertical="center"/>
      <protection/>
    </xf>
    <xf numFmtId="0" fontId="58" fillId="0" borderId="54" xfId="74" applyFont="1" applyBorder="1" applyAlignment="1">
      <alignment horizontal="left" vertical="center"/>
      <protection/>
    </xf>
    <xf numFmtId="0" fontId="58" fillId="0" borderId="55" xfId="74" applyFont="1" applyBorder="1" applyAlignment="1">
      <alignment horizontal="left" vertical="center"/>
      <protection/>
    </xf>
    <xf numFmtId="0" fontId="58" fillId="0" borderId="56" xfId="74" applyFont="1" applyBorder="1" applyAlignment="1">
      <alignment horizontal="left" vertical="center"/>
      <protection/>
    </xf>
    <xf numFmtId="0" fontId="58" fillId="0" borderId="57" xfId="74" applyFont="1" applyBorder="1" applyAlignment="1">
      <alignment horizontal="left" vertical="center"/>
      <protection/>
    </xf>
    <xf numFmtId="3" fontId="58" fillId="0" borderId="52" xfId="74" applyNumberFormat="1" applyFont="1" applyBorder="1" applyAlignment="1">
      <alignment horizontal="right" vertical="center"/>
      <protection/>
    </xf>
    <xf numFmtId="3" fontId="58" fillId="0" borderId="56" xfId="74" applyNumberFormat="1" applyFont="1" applyBorder="1" applyAlignment="1">
      <alignment horizontal="right" vertical="center"/>
      <protection/>
    </xf>
    <xf numFmtId="3" fontId="58" fillId="0" borderId="57" xfId="74" applyNumberFormat="1" applyFont="1" applyBorder="1" applyAlignment="1">
      <alignment horizontal="right" vertical="center"/>
      <protection/>
    </xf>
    <xf numFmtId="0" fontId="58" fillId="0" borderId="58" xfId="74" applyFont="1" applyBorder="1" applyAlignment="1">
      <alignment horizontal="left" vertical="center"/>
      <protection/>
    </xf>
    <xf numFmtId="0" fontId="58" fillId="0" borderId="43" xfId="74" applyFont="1" applyBorder="1" applyAlignment="1">
      <alignment horizontal="right" vertical="center"/>
      <protection/>
    </xf>
    <xf numFmtId="0" fontId="58" fillId="0" borderId="42" xfId="74" applyFont="1" applyBorder="1" applyAlignment="1">
      <alignment horizontal="left" vertical="center"/>
      <protection/>
    </xf>
    <xf numFmtId="0" fontId="58" fillId="0" borderId="25" xfId="74" applyFont="1" applyBorder="1" applyAlignment="1">
      <alignment horizontal="right" vertical="center"/>
      <protection/>
    </xf>
    <xf numFmtId="0" fontId="58" fillId="0" borderId="59" xfId="74" applyFont="1" applyBorder="1" applyAlignment="1">
      <alignment horizontal="left" vertical="center"/>
      <protection/>
    </xf>
    <xf numFmtId="172" fontId="58" fillId="0" borderId="60" xfId="74" applyNumberFormat="1" applyFont="1" applyBorder="1" applyAlignment="1">
      <alignment horizontal="right" vertical="center"/>
      <protection/>
    </xf>
    <xf numFmtId="0" fontId="58" fillId="0" borderId="61" xfId="74" applyFont="1" applyBorder="1" applyAlignment="1">
      <alignment horizontal="center" vertical="center"/>
      <protection/>
    </xf>
    <xf numFmtId="0" fontId="58" fillId="0" borderId="62" xfId="74" applyFont="1" applyBorder="1" applyAlignment="1">
      <alignment horizontal="left" vertical="center"/>
      <protection/>
    </xf>
    <xf numFmtId="0" fontId="61" fillId="0" borderId="0" xfId="73" applyFont="1">
      <alignment/>
      <protection/>
    </xf>
    <xf numFmtId="0" fontId="62" fillId="0" borderId="0" xfId="73" applyFont="1">
      <alignment/>
      <protection/>
    </xf>
    <xf numFmtId="49" fontId="62" fillId="0" borderId="0" xfId="73" applyNumberFormat="1" applyFont="1">
      <alignment/>
      <protection/>
    </xf>
    <xf numFmtId="0" fontId="58" fillId="0" borderId="0" xfId="0" applyFont="1" applyAlignment="1">
      <alignment/>
    </xf>
    <xf numFmtId="4" fontId="58" fillId="0" borderId="0" xfId="0" applyNumberFormat="1" applyFont="1" applyAlignment="1">
      <alignment/>
    </xf>
    <xf numFmtId="178" fontId="58" fillId="0" borderId="0" xfId="0" applyNumberFormat="1" applyFont="1" applyAlignment="1">
      <alignment/>
    </xf>
    <xf numFmtId="170" fontId="58" fillId="0" borderId="0" xfId="0" applyNumberFormat="1" applyFont="1" applyAlignment="1">
      <alignment/>
    </xf>
    <xf numFmtId="0" fontId="60" fillId="0" borderId="0" xfId="0" applyFont="1" applyAlignment="1">
      <alignment/>
    </xf>
    <xf numFmtId="0" fontId="59" fillId="0" borderId="0" xfId="0" applyFont="1" applyAlignment="1">
      <alignment/>
    </xf>
    <xf numFmtId="0" fontId="58" fillId="0" borderId="63" xfId="0" applyFont="1" applyBorder="1" applyAlignment="1">
      <alignment horizontal="center"/>
    </xf>
    <xf numFmtId="0" fontId="58" fillId="0" borderId="64" xfId="0" applyFont="1" applyBorder="1" applyAlignment="1">
      <alignment horizontal="center"/>
    </xf>
    <xf numFmtId="0" fontId="58" fillId="0" borderId="65" xfId="0" applyFont="1" applyBorder="1" applyAlignment="1">
      <alignment horizontal="center"/>
    </xf>
    <xf numFmtId="49" fontId="58" fillId="0" borderId="0" xfId="0" applyNumberFormat="1" applyFont="1" applyAlignment="1" applyProtection="1">
      <alignment horizontal="left"/>
      <protection locked="0"/>
    </xf>
    <xf numFmtId="170" fontId="58" fillId="0" borderId="0" xfId="0" applyNumberFormat="1" applyFont="1" applyAlignment="1" applyProtection="1">
      <alignment horizontal="right"/>
      <protection locked="0"/>
    </xf>
    <xf numFmtId="0" fontId="60" fillId="0" borderId="0" xfId="0" applyFont="1" applyAlignment="1" applyProtection="1">
      <alignment/>
      <protection locked="0"/>
    </xf>
    <xf numFmtId="0" fontId="58" fillId="0" borderId="0" xfId="0" applyFont="1" applyAlignment="1" applyProtection="1">
      <alignment/>
      <protection locked="0"/>
    </xf>
    <xf numFmtId="0" fontId="60" fillId="0" borderId="0" xfId="0" applyFont="1" applyAlignment="1" applyProtection="1">
      <alignment horizontal="right"/>
      <protection locked="0"/>
    </xf>
    <xf numFmtId="49" fontId="58" fillId="0" borderId="0" xfId="0" applyNumberFormat="1" applyFont="1" applyAlignment="1" applyProtection="1">
      <alignment horizontal="center"/>
      <protection locked="0"/>
    </xf>
    <xf numFmtId="49" fontId="58" fillId="0" borderId="0" xfId="0" applyNumberFormat="1" applyFont="1" applyAlignment="1" applyProtection="1">
      <alignment/>
      <protection locked="0"/>
    </xf>
    <xf numFmtId="170" fontId="58" fillId="0" borderId="0" xfId="0" applyNumberFormat="1" applyFont="1" applyAlignment="1" applyProtection="1">
      <alignment/>
      <protection locked="0"/>
    </xf>
    <xf numFmtId="0" fontId="58" fillId="0" borderId="63" xfId="0" applyFont="1" applyBorder="1" applyAlignment="1" applyProtection="1">
      <alignment horizontal="left"/>
      <protection locked="0"/>
    </xf>
    <xf numFmtId="0" fontId="58" fillId="0" borderId="66" xfId="0" applyFont="1" applyBorder="1" applyAlignment="1" applyProtection="1">
      <alignment horizontal="center"/>
      <protection locked="0"/>
    </xf>
    <xf numFmtId="0" fontId="58" fillId="0" borderId="65" xfId="0" applyFont="1" applyBorder="1" applyAlignment="1" applyProtection="1">
      <alignment horizontal="left"/>
      <protection locked="0"/>
    </xf>
    <xf numFmtId="0" fontId="58" fillId="0" borderId="65" xfId="0" applyFont="1" applyBorder="1" applyAlignment="1" applyProtection="1">
      <alignment horizontal="left" vertical="center"/>
      <protection locked="0"/>
    </xf>
    <xf numFmtId="0" fontId="58" fillId="0" borderId="67" xfId="0" applyFont="1" applyBorder="1" applyAlignment="1" applyProtection="1">
      <alignment horizontal="center"/>
      <protection locked="0"/>
    </xf>
    <xf numFmtId="0" fontId="58" fillId="0" borderId="0" xfId="0" applyFont="1" applyAlignment="1">
      <alignment horizontal="right" vertical="top"/>
    </xf>
    <xf numFmtId="49" fontId="58" fillId="0" borderId="0" xfId="0" applyNumberFormat="1" applyFont="1" applyAlignment="1">
      <alignment horizontal="center" vertical="top"/>
    </xf>
    <xf numFmtId="49" fontId="58" fillId="0" borderId="0" xfId="0" applyNumberFormat="1" applyFont="1" applyAlignment="1">
      <alignment vertical="top"/>
    </xf>
    <xf numFmtId="49" fontId="58" fillId="0" borderId="0" xfId="0" applyNumberFormat="1" applyFont="1" applyAlignment="1">
      <alignment horizontal="left" vertical="top" wrapText="1"/>
    </xf>
    <xf numFmtId="170" fontId="58" fillId="0" borderId="0" xfId="0" applyNumberFormat="1" applyFont="1" applyAlignment="1">
      <alignment vertical="top"/>
    </xf>
    <xf numFmtId="0" fontId="58" fillId="0" borderId="0" xfId="0" applyFont="1" applyAlignment="1">
      <alignment vertical="top"/>
    </xf>
    <xf numFmtId="4" fontId="58" fillId="0" borderId="0" xfId="0" applyNumberFormat="1" applyFont="1" applyAlignment="1">
      <alignment vertical="top"/>
    </xf>
    <xf numFmtId="178" fontId="58" fillId="0" borderId="0" xfId="0" applyNumberFormat="1" applyFont="1" applyAlignment="1">
      <alignment vertical="top"/>
    </xf>
    <xf numFmtId="0" fontId="58" fillId="0" borderId="0" xfId="0" applyFont="1" applyAlignment="1">
      <alignment horizontal="center" vertical="top"/>
    </xf>
    <xf numFmtId="185" fontId="58" fillId="0" borderId="0" xfId="0" applyNumberFormat="1" applyFont="1" applyAlignment="1">
      <alignment vertical="top"/>
    </xf>
    <xf numFmtId="49" fontId="58" fillId="0" borderId="0" xfId="0" applyNumberFormat="1" applyFont="1" applyAlignment="1">
      <alignment/>
    </xf>
    <xf numFmtId="49" fontId="58" fillId="0" borderId="0" xfId="0" applyNumberFormat="1" applyFont="1" applyAlignment="1">
      <alignment horizontal="center"/>
    </xf>
    <xf numFmtId="49" fontId="58" fillId="0" borderId="0" xfId="0" applyNumberFormat="1" applyFont="1" applyAlignment="1">
      <alignment/>
    </xf>
    <xf numFmtId="0" fontId="58" fillId="0" borderId="65" xfId="0" applyFont="1" applyBorder="1" applyAlignment="1">
      <alignment horizontal="center" vertical="center"/>
    </xf>
    <xf numFmtId="0" fontId="58" fillId="0" borderId="68" xfId="0" applyFont="1" applyBorder="1" applyAlignment="1">
      <alignment horizontal="centerContinuous"/>
    </xf>
    <xf numFmtId="0" fontId="58" fillId="0" borderId="69" xfId="0" applyFont="1" applyBorder="1" applyAlignment="1">
      <alignment horizontal="centerContinuous"/>
    </xf>
    <xf numFmtId="0" fontId="58" fillId="0" borderId="70" xfId="0" applyFont="1" applyBorder="1" applyAlignment="1">
      <alignment horizontal="centerContinuous"/>
    </xf>
    <xf numFmtId="0" fontId="58" fillId="0" borderId="66" xfId="0" applyFont="1" applyBorder="1" applyAlignment="1">
      <alignment horizontal="center"/>
    </xf>
    <xf numFmtId="0" fontId="58" fillId="0" borderId="67" xfId="0" applyFont="1" applyBorder="1" applyAlignment="1">
      <alignment horizontal="center"/>
    </xf>
    <xf numFmtId="0" fontId="58" fillId="0" borderId="67" xfId="0" applyFont="1" applyBorder="1" applyAlignment="1">
      <alignment horizontal="center"/>
    </xf>
    <xf numFmtId="0" fontId="58" fillId="0" borderId="63" xfId="0" applyFont="1" applyBorder="1" applyAlignment="1">
      <alignment horizontal="center"/>
    </xf>
    <xf numFmtId="0" fontId="63" fillId="0" borderId="66" xfId="0" applyFont="1" applyBorder="1" applyAlignment="1" applyProtection="1">
      <alignment horizontal="center"/>
      <protection locked="0"/>
    </xf>
    <xf numFmtId="0" fontId="63" fillId="0" borderId="63" xfId="0" applyFont="1" applyBorder="1" applyAlignment="1" applyProtection="1">
      <alignment horizontal="center"/>
      <protection locked="0"/>
    </xf>
    <xf numFmtId="0" fontId="58" fillId="0" borderId="63" xfId="0" applyFont="1" applyBorder="1" applyAlignment="1" applyProtection="1">
      <alignment horizontal="center"/>
      <protection locked="0"/>
    </xf>
    <xf numFmtId="0" fontId="58" fillId="0" borderId="65" xfId="0" applyFont="1" applyBorder="1" applyAlignment="1">
      <alignment horizontal="center"/>
    </xf>
    <xf numFmtId="0" fontId="63" fillId="0" borderId="67" xfId="0" applyFont="1" applyBorder="1" applyAlignment="1" applyProtection="1">
      <alignment horizontal="center"/>
      <protection locked="0"/>
    </xf>
    <xf numFmtId="0" fontId="63" fillId="0" borderId="65" xfId="0" applyFont="1" applyBorder="1" applyAlignment="1" applyProtection="1">
      <alignment horizontal="center"/>
      <protection locked="0"/>
    </xf>
    <xf numFmtId="0" fontId="58" fillId="0" borderId="65" xfId="0" applyFont="1" applyBorder="1" applyAlignment="1" applyProtection="1">
      <alignment horizontal="center"/>
      <protection locked="0"/>
    </xf>
    <xf numFmtId="170" fontId="58" fillId="0" borderId="65" xfId="0" applyNumberFormat="1" applyFont="1" applyBorder="1" applyAlignment="1">
      <alignment/>
    </xf>
    <xf numFmtId="0" fontId="58" fillId="0" borderId="65" xfId="0" applyFont="1" applyBorder="1" applyAlignment="1">
      <alignment/>
    </xf>
    <xf numFmtId="0" fontId="64" fillId="0" borderId="0" xfId="0" applyFont="1" applyAlignment="1">
      <alignment horizontal="center" wrapText="1"/>
    </xf>
    <xf numFmtId="0" fontId="64" fillId="0" borderId="0" xfId="0" applyFont="1" applyAlignment="1">
      <alignment horizontal="right" wrapText="1"/>
    </xf>
    <xf numFmtId="167" fontId="64" fillId="0" borderId="0" xfId="0" applyNumberFormat="1" applyFont="1" applyAlignment="1">
      <alignment horizontal="right" wrapText="1"/>
    </xf>
    <xf numFmtId="4" fontId="64" fillId="0" borderId="0" xfId="0" applyNumberFormat="1" applyFont="1" applyAlignment="1">
      <alignment horizontal="right" wrapText="1"/>
    </xf>
    <xf numFmtId="170" fontId="64" fillId="0" borderId="0" xfId="0" applyNumberFormat="1" applyFont="1" applyAlignment="1">
      <alignment horizontal="right" wrapText="1"/>
    </xf>
    <xf numFmtId="168" fontId="64" fillId="0" borderId="0" xfId="0" applyNumberFormat="1" applyFont="1" applyAlignment="1">
      <alignment horizontal="right" wrapText="1"/>
    </xf>
    <xf numFmtId="49" fontId="58" fillId="0" borderId="63" xfId="0" applyNumberFormat="1" applyFont="1" applyBorder="1" applyAlignment="1">
      <alignment horizontal="left"/>
    </xf>
    <xf numFmtId="0" fontId="58" fillId="0" borderId="63" xfId="0" applyFont="1" applyBorder="1" applyAlignment="1">
      <alignment horizontal="right"/>
    </xf>
    <xf numFmtId="49" fontId="58" fillId="0" borderId="65" xfId="0" applyNumberFormat="1" applyFont="1" applyBorder="1" applyAlignment="1">
      <alignment horizontal="left"/>
    </xf>
    <xf numFmtId="0" fontId="58" fillId="0" borderId="65" xfId="0" applyFont="1" applyBorder="1" applyAlignment="1">
      <alignment horizontal="right"/>
    </xf>
    <xf numFmtId="4" fontId="58" fillId="0" borderId="32" xfId="74" applyNumberFormat="1" applyFont="1" applyBorder="1" applyAlignment="1">
      <alignment horizontal="right" vertical="center"/>
      <protection/>
    </xf>
    <xf numFmtId="4" fontId="58" fillId="0" borderId="71" xfId="74" applyNumberFormat="1" applyFont="1" applyBorder="1" applyAlignment="1">
      <alignment horizontal="right" vertical="center"/>
      <protection/>
    </xf>
    <xf numFmtId="4" fontId="58" fillId="0" borderId="9" xfId="74" applyNumberFormat="1" applyFont="1" applyBorder="1" applyAlignment="1">
      <alignment horizontal="right" vertical="center"/>
      <protection/>
    </xf>
    <xf numFmtId="4" fontId="58" fillId="0" borderId="72" xfId="74" applyNumberFormat="1" applyFont="1" applyBorder="1" applyAlignment="1">
      <alignment horizontal="right" vertical="center"/>
      <protection/>
    </xf>
    <xf numFmtId="4" fontId="58" fillId="0" borderId="73" xfId="74" applyNumberFormat="1" applyFont="1" applyBorder="1" applyAlignment="1">
      <alignment horizontal="right" vertical="center"/>
      <protection/>
    </xf>
    <xf numFmtId="4" fontId="58" fillId="0" borderId="37" xfId="74" applyNumberFormat="1" applyFont="1" applyBorder="1" applyAlignment="1">
      <alignment horizontal="right" vertical="center"/>
      <protection/>
    </xf>
    <xf numFmtId="4" fontId="58" fillId="0" borderId="43" xfId="74" applyNumberFormat="1" applyFont="1" applyBorder="1" applyAlignment="1">
      <alignment horizontal="right" vertical="center"/>
      <protection/>
    </xf>
    <xf numFmtId="4" fontId="58" fillId="0" borderId="74" xfId="74" applyNumberFormat="1" applyFont="1" applyBorder="1" applyAlignment="1">
      <alignment horizontal="right" vertical="center"/>
      <protection/>
    </xf>
    <xf numFmtId="4" fontId="58" fillId="0" borderId="42" xfId="74" applyNumberFormat="1" applyFont="1" applyBorder="1" applyAlignment="1">
      <alignment horizontal="right" vertical="center"/>
      <protection/>
    </xf>
    <xf numFmtId="49" fontId="60" fillId="0" borderId="0" xfId="0" applyNumberFormat="1" applyFont="1" applyAlignment="1">
      <alignment vertical="top"/>
    </xf>
    <xf numFmtId="49" fontId="58" fillId="0" borderId="0" xfId="0" applyNumberFormat="1" applyFont="1" applyAlignment="1">
      <alignment horizontal="right" vertical="top" wrapText="1"/>
    </xf>
    <xf numFmtId="4" fontId="60" fillId="0" borderId="0" xfId="0" applyNumberFormat="1" applyFont="1" applyAlignment="1">
      <alignment vertical="top"/>
    </xf>
    <xf numFmtId="178" fontId="60" fillId="0" borderId="0" xfId="0" applyNumberFormat="1" applyFont="1" applyAlignment="1">
      <alignment vertical="top"/>
    </xf>
    <xf numFmtId="170" fontId="60" fillId="0" borderId="0" xfId="0" applyNumberFormat="1" applyFont="1" applyAlignment="1">
      <alignment vertical="top"/>
    </xf>
    <xf numFmtId="49" fontId="63" fillId="0" borderId="0" xfId="0" applyNumberFormat="1" applyFont="1" applyAlignment="1">
      <alignment horizontal="left" vertical="top" wrapText="1"/>
    </xf>
    <xf numFmtId="170" fontId="63" fillId="0" borderId="0" xfId="0" applyNumberFormat="1" applyFont="1" applyAlignment="1">
      <alignment vertical="top"/>
    </xf>
    <xf numFmtId="0" fontId="63" fillId="0" borderId="0" xfId="0" applyFont="1" applyAlignment="1">
      <alignment vertical="top"/>
    </xf>
    <xf numFmtId="4" fontId="63" fillId="0" borderId="0" xfId="0" applyNumberFormat="1" applyFont="1" applyAlignment="1">
      <alignment vertical="top"/>
    </xf>
    <xf numFmtId="178" fontId="63" fillId="0" borderId="0" xfId="0" applyNumberFormat="1" applyFont="1" applyAlignment="1">
      <alignment vertical="top"/>
    </xf>
    <xf numFmtId="0" fontId="63" fillId="0" borderId="0" xfId="0" applyFont="1" applyAlignment="1">
      <alignment horizontal="center" vertical="top"/>
    </xf>
    <xf numFmtId="185" fontId="63" fillId="0" borderId="0" xfId="0" applyNumberFormat="1" applyFont="1" applyAlignment="1">
      <alignment vertical="top"/>
    </xf>
    <xf numFmtId="49" fontId="60" fillId="0" borderId="0" xfId="0" applyNumberFormat="1" applyFont="1" applyAlignment="1">
      <alignment horizontal="left" vertical="top" wrapText="1"/>
    </xf>
    <xf numFmtId="49" fontId="65" fillId="0" borderId="0" xfId="0" applyNumberFormat="1" applyFont="1" applyAlignment="1">
      <alignment horizontal="left" vertical="center" wrapText="1" shrinkToFit="1" readingOrder="1"/>
    </xf>
    <xf numFmtId="4" fontId="0" fillId="0" borderId="0" xfId="0" applyNumberFormat="1" applyAlignment="1">
      <alignment/>
    </xf>
    <xf numFmtId="4" fontId="58" fillId="0" borderId="63" xfId="0" applyNumberFormat="1" applyFont="1" applyBorder="1" applyAlignment="1">
      <alignment horizontal="center"/>
    </xf>
    <xf numFmtId="4" fontId="58" fillId="0" borderId="65" xfId="0" applyNumberFormat="1" applyFont="1" applyBorder="1" applyAlignment="1">
      <alignment horizontal="center"/>
    </xf>
    <xf numFmtId="4" fontId="65" fillId="0" borderId="0" xfId="0" applyNumberFormat="1" applyFont="1" applyAlignment="1">
      <alignment horizontal="left" vertical="center" wrapText="1" shrinkToFit="1" readingOrder="1"/>
    </xf>
    <xf numFmtId="49" fontId="58" fillId="0" borderId="0" xfId="0" applyNumberFormat="1" applyFont="1" applyAlignment="1">
      <alignment vertical="center" wrapText="1" shrinkToFit="1" readingOrder="1"/>
    </xf>
    <xf numFmtId="49" fontId="58" fillId="0" borderId="0" xfId="0" applyNumberFormat="1" applyFont="1" applyAlignment="1">
      <alignment horizontal="left" vertical="center" wrapText="1" shrinkToFit="1" readingOrder="1"/>
    </xf>
    <xf numFmtId="4" fontId="58" fillId="0" borderId="0" xfId="0" applyNumberFormat="1" applyFont="1" applyAlignment="1">
      <alignment horizontal="right" vertical="center" wrapText="1" shrinkToFit="1" readingOrder="1"/>
    </xf>
    <xf numFmtId="4" fontId="58" fillId="0" borderId="0" xfId="0" applyNumberFormat="1" applyFont="1" applyAlignment="1">
      <alignment horizontal="right"/>
    </xf>
    <xf numFmtId="4" fontId="66" fillId="0" borderId="0" xfId="0" applyNumberFormat="1" applyFont="1" applyAlignment="1">
      <alignment horizontal="right" vertical="center" wrapText="1" shrinkToFit="1" readingOrder="1"/>
    </xf>
    <xf numFmtId="49" fontId="65" fillId="0" borderId="0" xfId="72" applyNumberFormat="1" applyFont="1" applyAlignment="1" applyProtection="1">
      <alignment vertical="center" wrapText="1" shrinkToFit="1" readingOrder="1"/>
      <protection/>
    </xf>
    <xf numFmtId="0" fontId="49" fillId="0" borderId="0" xfId="72">
      <alignment/>
      <protection/>
    </xf>
    <xf numFmtId="49" fontId="65" fillId="0" borderId="0" xfId="0" applyNumberFormat="1" applyFont="1" applyAlignment="1">
      <alignment horizontal="left" vertical="center" wrapText="1" shrinkToFit="1" readingOrder="1"/>
    </xf>
    <xf numFmtId="49" fontId="65" fillId="0" borderId="0" xfId="0" applyNumberFormat="1" applyFont="1" applyAlignment="1">
      <alignment vertical="center" wrapText="1" shrinkToFit="1" readingOrder="1"/>
    </xf>
    <xf numFmtId="193" fontId="65" fillId="0" borderId="0" xfId="0" applyNumberFormat="1" applyFont="1" applyAlignment="1">
      <alignment vertical="center" wrapText="1" shrinkToFit="1" readingOrder="1"/>
    </xf>
    <xf numFmtId="194" fontId="65" fillId="0" borderId="0" xfId="0" applyNumberFormat="1" applyFont="1" applyAlignment="1">
      <alignment vertical="center" wrapText="1" shrinkToFit="1" readingOrder="1"/>
    </xf>
    <xf numFmtId="4" fontId="65" fillId="0" borderId="0" xfId="0" applyNumberFormat="1" applyFont="1" applyAlignment="1">
      <alignment vertical="center" wrapText="1" shrinkToFit="1" readingOrder="1"/>
    </xf>
    <xf numFmtId="4" fontId="58" fillId="41" borderId="0" xfId="0" applyNumberFormat="1" applyFont="1" applyFill="1" applyAlignment="1">
      <alignment horizontal="right" vertical="center" wrapText="1" shrinkToFit="1" readingOrder="1"/>
    </xf>
    <xf numFmtId="4" fontId="58" fillId="41" borderId="0" xfId="0" applyNumberFormat="1" applyFont="1" applyFill="1" applyAlignment="1">
      <alignment horizontal="right"/>
    </xf>
    <xf numFmtId="4" fontId="65" fillId="41" borderId="0" xfId="0" applyNumberFormat="1" applyFont="1" applyFill="1" applyAlignment="1">
      <alignment vertical="center" wrapText="1" shrinkToFit="1" readingOrder="1"/>
    </xf>
    <xf numFmtId="4" fontId="58" fillId="41" borderId="0" xfId="0" applyNumberFormat="1" applyFont="1" applyFill="1" applyAlignment="1">
      <alignment vertical="top"/>
    </xf>
    <xf numFmtId="4" fontId="63" fillId="41" borderId="0" xfId="0" applyNumberFormat="1" applyFont="1" applyFill="1" applyAlignment="1">
      <alignment vertical="top"/>
    </xf>
  </cellXfs>
  <cellStyles count="81">
    <cellStyle name="Normal" xfId="0"/>
    <cellStyle name="1 000 Sk" xfId="15"/>
    <cellStyle name="1 000,-  Sk" xfId="16"/>
    <cellStyle name="1 000,- Kč" xfId="17"/>
    <cellStyle name="1 000,- Sk" xfId="18"/>
    <cellStyle name="1000 Sk_fakturuj99" xfId="19"/>
    <cellStyle name="20 % – Zvýraznění1" xfId="20"/>
    <cellStyle name="20 % – Zvýraznění2" xfId="21"/>
    <cellStyle name="20 % – Zvýraznění3" xfId="22"/>
    <cellStyle name="20 % – Zvýraznění4" xfId="23"/>
    <cellStyle name="20 % – Zvýraznění5" xfId="24"/>
    <cellStyle name="20 % – Zvýraznění6" xfId="25"/>
    <cellStyle name="20 % - zvýraznenie1" xfId="26"/>
    <cellStyle name="20 % - zvýraznenie2" xfId="27"/>
    <cellStyle name="20 % - zvýraznenie3" xfId="28"/>
    <cellStyle name="20 % - zvýraznenie4" xfId="29"/>
    <cellStyle name="20 % - zvýraznenie5" xfId="30"/>
    <cellStyle name="20 % - zvýraznenie6" xfId="31"/>
    <cellStyle name="40 % – Zvýraznění1" xfId="32"/>
    <cellStyle name="40 % – Zvýraznění2" xfId="33"/>
    <cellStyle name="40 % – Zvýraznění3" xfId="34"/>
    <cellStyle name="40 % – Zvýraznění4" xfId="35"/>
    <cellStyle name="40 % – Zvýraznění5" xfId="36"/>
    <cellStyle name="40 % – Zvýraznění6" xfId="37"/>
    <cellStyle name="40 % - zvýraznenie1" xfId="38"/>
    <cellStyle name="40 % - zvýraznenie2" xfId="39"/>
    <cellStyle name="40 % - zvýraznenie3" xfId="40"/>
    <cellStyle name="40 % - zvýraznenie4" xfId="41"/>
    <cellStyle name="40 % - zvýraznenie5" xfId="42"/>
    <cellStyle name="40 % - zvýraznenie6" xfId="43"/>
    <cellStyle name="60 % – Zvýraznění1" xfId="44"/>
    <cellStyle name="60 % – Zvýraznění2" xfId="45"/>
    <cellStyle name="60 % – Zvýraznění3" xfId="46"/>
    <cellStyle name="60 % – Zvýraznění4" xfId="47"/>
    <cellStyle name="60 % – Zvýraznění5" xfId="48"/>
    <cellStyle name="60 % – Zvýraznění6" xfId="49"/>
    <cellStyle name="60 % - zvýraznenie1" xfId="50"/>
    <cellStyle name="60 % - zvýraznenie2" xfId="51"/>
    <cellStyle name="60 % - zvýraznenie3" xfId="52"/>
    <cellStyle name="60 % - zvýraznenie4" xfId="53"/>
    <cellStyle name="60 % - zvýraznenie5" xfId="54"/>
    <cellStyle name="60 % - zvýraznenie6" xfId="55"/>
    <cellStyle name="Celkem" xfId="56"/>
    <cellStyle name="Comma" xfId="57"/>
    <cellStyle name="Comma [0]" xfId="58"/>
    <cellStyle name="data" xfId="59"/>
    <cellStyle name="Dobrá" xfId="60"/>
    <cellStyle name="Hyperlink" xfId="61"/>
    <cellStyle name="Kontrolná bunka" xfId="62"/>
    <cellStyle name="Currency" xfId="63"/>
    <cellStyle name="Currency [0]" xfId="64"/>
    <cellStyle name="Nadpis 1" xfId="65"/>
    <cellStyle name="Nadpis 2" xfId="66"/>
    <cellStyle name="Nadpis 3" xfId="67"/>
    <cellStyle name="Nadpis 4" xfId="68"/>
    <cellStyle name="Název" xfId="69"/>
    <cellStyle name="Názov" xfId="70"/>
    <cellStyle name="Neutrálna" xfId="71"/>
    <cellStyle name="Normálna 2" xfId="72"/>
    <cellStyle name="normálne_KLs" xfId="73"/>
    <cellStyle name="normálne_KLv" xfId="74"/>
    <cellStyle name="Percent" xfId="75"/>
    <cellStyle name="Followed Hyperlink" xfId="76"/>
    <cellStyle name="Poznámka" xfId="77"/>
    <cellStyle name="Prepojená bunka" xfId="78"/>
    <cellStyle name="Spolu" xfId="79"/>
    <cellStyle name="TEXT" xfId="80"/>
    <cellStyle name="Text upozornění" xfId="81"/>
    <cellStyle name="Text upozornenia" xfId="82"/>
    <cellStyle name="TEXT1" xfId="83"/>
    <cellStyle name="Vstup" xfId="84"/>
    <cellStyle name="Výpočet" xfId="85"/>
    <cellStyle name="Výstup" xfId="86"/>
    <cellStyle name="Vysvetľujúci text" xfId="87"/>
    <cellStyle name="Zlá" xfId="88"/>
    <cellStyle name="Zvýraznenie1" xfId="89"/>
    <cellStyle name="Zvýraznenie2" xfId="90"/>
    <cellStyle name="Zvýraznenie3" xfId="91"/>
    <cellStyle name="Zvýraznenie4" xfId="92"/>
    <cellStyle name="Zvýraznenie5" xfId="93"/>
    <cellStyle name="Zvýraznenie6" xfId="94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533400</xdr:colOff>
      <xdr:row>32</xdr:row>
      <xdr:rowOff>9525</xdr:rowOff>
    </xdr:from>
    <xdr:to>
      <xdr:col>5</xdr:col>
      <xdr:colOff>533400</xdr:colOff>
      <xdr:row>40</xdr:row>
      <xdr:rowOff>228600</xdr:rowOff>
    </xdr:to>
    <xdr:sp>
      <xdr:nvSpPr>
        <xdr:cNvPr id="1" name="Line 1"/>
        <xdr:cNvSpPr>
          <a:spLocks/>
        </xdr:cNvSpPr>
      </xdr:nvSpPr>
      <xdr:spPr>
        <a:xfrm>
          <a:off x="3152775" y="7458075"/>
          <a:ext cx="0" cy="2047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EEECE1"/>
      </a:dk2>
      <a:lt2>
        <a:srgbClr val="1F497D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D41"/>
  <sheetViews>
    <sheetView showGridLines="0" showZeros="0" tabSelected="1" zoomScalePageLayoutView="0" workbookViewId="0" topLeftCell="A21">
      <selection activeCell="O27" sqref="O27"/>
    </sheetView>
  </sheetViews>
  <sheetFormatPr defaultColWidth="9.140625" defaultRowHeight="12.75"/>
  <cols>
    <col min="1" max="1" width="0.71875" style="1" customWidth="1"/>
    <col min="2" max="2" width="3.7109375" style="1" customWidth="1"/>
    <col min="3" max="3" width="6.8515625" style="1" customWidth="1"/>
    <col min="4" max="6" width="14.00390625" style="1" customWidth="1"/>
    <col min="7" max="7" width="3.8515625" style="1" customWidth="1"/>
    <col min="8" max="8" width="17.7109375" style="1" customWidth="1"/>
    <col min="9" max="9" width="8.7109375" style="1" customWidth="1"/>
    <col min="10" max="10" width="14.00390625" style="1" customWidth="1"/>
    <col min="11" max="11" width="2.28125" style="1" customWidth="1"/>
    <col min="12" max="12" width="6.8515625" style="1" customWidth="1"/>
    <col min="13" max="23" width="9.140625" style="1" customWidth="1"/>
    <col min="24" max="25" width="5.7109375" style="1" customWidth="1"/>
    <col min="26" max="26" width="6.57421875" style="1" customWidth="1"/>
    <col min="27" max="27" width="21.421875" style="1" customWidth="1"/>
    <col min="28" max="28" width="4.28125" style="1" customWidth="1"/>
    <col min="29" max="29" width="8.28125" style="1" customWidth="1"/>
    <col min="30" max="30" width="8.7109375" style="1" customWidth="1"/>
    <col min="31" max="16384" width="9.140625" style="1" customWidth="1"/>
  </cols>
  <sheetData>
    <row r="1" spans="2:30" ht="28.5" customHeight="1">
      <c r="B1" s="58" t="s">
        <v>126</v>
      </c>
      <c r="C1" s="2"/>
      <c r="D1" s="2"/>
      <c r="F1" s="3" t="str">
        <f>CONCATENATE(AA2," ",AB2," ",AC2," ",AD2)</f>
        <v>Krycí list rozpočtu v EUR  </v>
      </c>
      <c r="G1" s="2"/>
      <c r="H1" s="2"/>
      <c r="I1" s="2"/>
      <c r="J1" s="2"/>
      <c r="Z1" s="83" t="s">
        <v>6</v>
      </c>
      <c r="AA1" s="83" t="s">
        <v>7</v>
      </c>
      <c r="AB1" s="83" t="s">
        <v>8</v>
      </c>
      <c r="AC1" s="83" t="s">
        <v>9</v>
      </c>
      <c r="AD1" s="83" t="s">
        <v>10</v>
      </c>
    </row>
    <row r="2" spans="2:30" ht="18" customHeight="1">
      <c r="B2" s="4"/>
      <c r="C2" s="5" t="s">
        <v>337</v>
      </c>
      <c r="D2" s="5"/>
      <c r="E2" s="5"/>
      <c r="F2" s="5"/>
      <c r="G2" s="6"/>
      <c r="H2" s="5"/>
      <c r="I2" s="5"/>
      <c r="J2" s="66"/>
      <c r="Z2" s="83" t="s">
        <v>14</v>
      </c>
      <c r="AA2" s="84" t="s">
        <v>77</v>
      </c>
      <c r="AB2" s="84" t="s">
        <v>16</v>
      </c>
      <c r="AC2" s="84"/>
      <c r="AD2" s="85"/>
    </row>
    <row r="3" spans="2:30" ht="18" customHeight="1">
      <c r="B3" s="7"/>
      <c r="C3" s="8"/>
      <c r="D3" s="8"/>
      <c r="E3" s="8"/>
      <c r="F3" s="8"/>
      <c r="G3" s="9"/>
      <c r="H3" s="8"/>
      <c r="I3" s="8"/>
      <c r="J3" s="67"/>
      <c r="Z3" s="83" t="s">
        <v>17</v>
      </c>
      <c r="AA3" s="84" t="s">
        <v>78</v>
      </c>
      <c r="AB3" s="84" t="s">
        <v>16</v>
      </c>
      <c r="AC3" s="84" t="s">
        <v>19</v>
      </c>
      <c r="AD3" s="85" t="s">
        <v>20</v>
      </c>
    </row>
    <row r="4" spans="2:30" ht="18" customHeight="1">
      <c r="B4" s="10"/>
      <c r="C4" s="11" t="s">
        <v>124</v>
      </c>
      <c r="D4" s="11"/>
      <c r="E4" s="11"/>
      <c r="F4" s="11"/>
      <c r="G4" s="12"/>
      <c r="H4" s="11"/>
      <c r="I4" s="11"/>
      <c r="J4" s="68"/>
      <c r="Z4" s="83" t="s">
        <v>21</v>
      </c>
      <c r="AA4" s="84" t="s">
        <v>79</v>
      </c>
      <c r="AB4" s="84" t="s">
        <v>16</v>
      </c>
      <c r="AC4" s="84"/>
      <c r="AD4" s="85"/>
    </row>
    <row r="5" spans="2:30" ht="18" customHeight="1">
      <c r="B5" s="13"/>
      <c r="C5" s="14" t="s">
        <v>80</v>
      </c>
      <c r="D5" s="14"/>
      <c r="E5" s="14" t="s">
        <v>81</v>
      </c>
      <c r="F5" s="15"/>
      <c r="G5" s="15" t="s">
        <v>82</v>
      </c>
      <c r="H5" s="14"/>
      <c r="I5" s="15" t="s">
        <v>83</v>
      </c>
      <c r="J5" s="69" t="s">
        <v>127</v>
      </c>
      <c r="Z5" s="83" t="s">
        <v>23</v>
      </c>
      <c r="AA5" s="84" t="s">
        <v>78</v>
      </c>
      <c r="AB5" s="84" t="s">
        <v>16</v>
      </c>
      <c r="AC5" s="84" t="s">
        <v>19</v>
      </c>
      <c r="AD5" s="85" t="s">
        <v>20</v>
      </c>
    </row>
    <row r="6" spans="2:10" ht="18" customHeight="1">
      <c r="B6" s="4"/>
      <c r="C6" s="5" t="s">
        <v>2</v>
      </c>
      <c r="D6" s="5" t="s">
        <v>128</v>
      </c>
      <c r="E6" s="5"/>
      <c r="F6" s="5"/>
      <c r="G6" s="5" t="s">
        <v>84</v>
      </c>
      <c r="H6" s="5"/>
      <c r="I6" s="5"/>
      <c r="J6" s="66"/>
    </row>
    <row r="7" spans="2:10" ht="18" customHeight="1">
      <c r="B7" s="16"/>
      <c r="C7" s="17"/>
      <c r="D7" s="18"/>
      <c r="E7" s="18"/>
      <c r="F7" s="18"/>
      <c r="G7" s="18" t="s">
        <v>85</v>
      </c>
      <c r="H7" s="18"/>
      <c r="I7" s="18"/>
      <c r="J7" s="70"/>
    </row>
    <row r="8" spans="2:10" ht="18" customHeight="1">
      <c r="B8" s="7"/>
      <c r="C8" s="8" t="s">
        <v>1</v>
      </c>
      <c r="D8" s="8" t="s">
        <v>129</v>
      </c>
      <c r="E8" s="8"/>
      <c r="F8" s="8"/>
      <c r="G8" s="8" t="s">
        <v>84</v>
      </c>
      <c r="H8" s="8"/>
      <c r="I8" s="8"/>
      <c r="J8" s="67"/>
    </row>
    <row r="9" spans="2:10" ht="18" customHeight="1">
      <c r="B9" s="10"/>
      <c r="C9" s="12"/>
      <c r="D9" s="11"/>
      <c r="E9" s="11"/>
      <c r="F9" s="11"/>
      <c r="G9" s="18" t="s">
        <v>85</v>
      </c>
      <c r="H9" s="11"/>
      <c r="I9" s="11"/>
      <c r="J9" s="68"/>
    </row>
    <row r="10" spans="2:10" ht="18" customHeight="1">
      <c r="B10" s="7"/>
      <c r="C10" s="8" t="s">
        <v>86</v>
      </c>
      <c r="D10" s="8"/>
      <c r="E10" s="8"/>
      <c r="F10" s="8"/>
      <c r="G10" s="8" t="s">
        <v>84</v>
      </c>
      <c r="H10" s="8"/>
      <c r="I10" s="8"/>
      <c r="J10" s="67"/>
    </row>
    <row r="11" spans="2:10" ht="18" customHeight="1">
      <c r="B11" s="19"/>
      <c r="C11" s="20"/>
      <c r="D11" s="20"/>
      <c r="E11" s="20"/>
      <c r="F11" s="20"/>
      <c r="G11" s="20" t="s">
        <v>85</v>
      </c>
      <c r="H11" s="20"/>
      <c r="I11" s="20"/>
      <c r="J11" s="71"/>
    </row>
    <row r="12" spans="2:10" ht="18" customHeight="1">
      <c r="B12" s="21"/>
      <c r="C12" s="5"/>
      <c r="D12" s="5"/>
      <c r="E12" s="5"/>
      <c r="F12" s="22">
        <f>IF(B12&lt;&gt;0,ROUND($J$31/B12,0),0)</f>
        <v>0</v>
      </c>
      <c r="G12" s="6"/>
      <c r="H12" s="5"/>
      <c r="I12" s="5"/>
      <c r="J12" s="72">
        <f>IF(G12&lt;&gt;0,ROUND($J$31/G12,0),0)</f>
        <v>0</v>
      </c>
    </row>
    <row r="13" spans="2:10" ht="18" customHeight="1">
      <c r="B13" s="23"/>
      <c r="C13" s="18"/>
      <c r="D13" s="18"/>
      <c r="E13" s="18"/>
      <c r="F13" s="24">
        <f>IF(B13&lt;&gt;0,ROUND($J$31/B13,0),0)</f>
        <v>0</v>
      </c>
      <c r="G13" s="17"/>
      <c r="H13" s="18"/>
      <c r="I13" s="18"/>
      <c r="J13" s="73">
        <f>IF(G13&lt;&gt;0,ROUND($J$31/G13,0),0)</f>
        <v>0</v>
      </c>
    </row>
    <row r="14" spans="2:10" ht="18" customHeight="1">
      <c r="B14" s="25"/>
      <c r="C14" s="20"/>
      <c r="D14" s="20"/>
      <c r="E14" s="20"/>
      <c r="F14" s="26">
        <f>IF(B14&lt;&gt;0,ROUND($J$31/B14,0),0)</f>
        <v>0</v>
      </c>
      <c r="G14" s="27"/>
      <c r="H14" s="20"/>
      <c r="I14" s="20"/>
      <c r="J14" s="74">
        <f>IF(G14&lt;&gt;0,ROUND($J$31/G14,0),0)</f>
        <v>0</v>
      </c>
    </row>
    <row r="15" spans="2:10" ht="18" customHeight="1">
      <c r="B15" s="28" t="s">
        <v>87</v>
      </c>
      <c r="C15" s="29" t="s">
        <v>88</v>
      </c>
      <c r="D15" s="30" t="s">
        <v>32</v>
      </c>
      <c r="E15" s="30" t="s">
        <v>89</v>
      </c>
      <c r="F15" s="31" t="s">
        <v>90</v>
      </c>
      <c r="G15" s="28" t="s">
        <v>91</v>
      </c>
      <c r="H15" s="32" t="s">
        <v>92</v>
      </c>
      <c r="I15" s="43"/>
      <c r="J15" s="44"/>
    </row>
    <row r="16" spans="2:10" ht="18" customHeight="1">
      <c r="B16" s="33">
        <v>1</v>
      </c>
      <c r="C16" s="34" t="s">
        <v>93</v>
      </c>
      <c r="D16" s="148"/>
      <c r="E16" s="148"/>
      <c r="F16" s="149">
        <f>D16+E16</f>
        <v>0</v>
      </c>
      <c r="G16" s="33">
        <v>6</v>
      </c>
      <c r="H16" s="35" t="s">
        <v>130</v>
      </c>
      <c r="I16" s="75"/>
      <c r="J16" s="149">
        <v>0</v>
      </c>
    </row>
    <row r="17" spans="2:10" ht="18" customHeight="1">
      <c r="B17" s="36">
        <v>2</v>
      </c>
      <c r="C17" s="37" t="s">
        <v>94</v>
      </c>
      <c r="D17" s="150">
        <f>Prehlad!H95</f>
        <v>0</v>
      </c>
      <c r="E17" s="150">
        <f>Prehlad!I95</f>
        <v>0</v>
      </c>
      <c r="F17" s="149">
        <f>D17+E17</f>
        <v>0</v>
      </c>
      <c r="G17" s="36">
        <v>7</v>
      </c>
      <c r="H17" s="38" t="s">
        <v>131</v>
      </c>
      <c r="I17" s="8"/>
      <c r="J17" s="151">
        <v>0</v>
      </c>
    </row>
    <row r="18" spans="2:10" ht="18" customHeight="1">
      <c r="B18" s="36">
        <v>3</v>
      </c>
      <c r="C18" s="37" t="s">
        <v>95</v>
      </c>
      <c r="D18" s="150"/>
      <c r="E18" s="150"/>
      <c r="F18" s="149">
        <f>D18+E18</f>
        <v>0</v>
      </c>
      <c r="G18" s="36">
        <v>8</v>
      </c>
      <c r="H18" s="38" t="s">
        <v>132</v>
      </c>
      <c r="I18" s="8"/>
      <c r="J18" s="151">
        <v>0</v>
      </c>
    </row>
    <row r="19" spans="2:10" ht="18" customHeight="1">
      <c r="B19" s="36">
        <v>4</v>
      </c>
      <c r="C19" s="37" t="s">
        <v>96</v>
      </c>
      <c r="D19" s="150">
        <f>Prehlad!H105</f>
        <v>0</v>
      </c>
      <c r="E19" s="150">
        <f>Prehlad!I105</f>
        <v>0</v>
      </c>
      <c r="F19" s="152">
        <f>D19+E19</f>
        <v>0</v>
      </c>
      <c r="G19" s="36">
        <v>9</v>
      </c>
      <c r="H19" s="38" t="s">
        <v>3</v>
      </c>
      <c r="I19" s="8"/>
      <c r="J19" s="151">
        <v>0</v>
      </c>
    </row>
    <row r="20" spans="2:10" ht="18" customHeight="1">
      <c r="B20" s="39">
        <v>5</v>
      </c>
      <c r="C20" s="40" t="s">
        <v>97</v>
      </c>
      <c r="D20" s="153">
        <f>SUM(D16:D19)</f>
        <v>0</v>
      </c>
      <c r="E20" s="154">
        <f>SUM(E16:E19)</f>
        <v>0</v>
      </c>
      <c r="F20" s="155">
        <f>SUM(F16:F19)</f>
        <v>0</v>
      </c>
      <c r="G20" s="41">
        <v>10</v>
      </c>
      <c r="I20" s="76" t="s">
        <v>98</v>
      </c>
      <c r="J20" s="155">
        <f>SUM(J16:J19)</f>
        <v>0</v>
      </c>
    </row>
    <row r="21" spans="2:10" ht="18" customHeight="1">
      <c r="B21" s="28" t="s">
        <v>99</v>
      </c>
      <c r="C21" s="42"/>
      <c r="D21" s="43" t="s">
        <v>100</v>
      </c>
      <c r="E21" s="43"/>
      <c r="F21" s="44"/>
      <c r="G21" s="28" t="s">
        <v>101</v>
      </c>
      <c r="H21" s="32" t="s">
        <v>102</v>
      </c>
      <c r="I21" s="43"/>
      <c r="J21" s="44"/>
    </row>
    <row r="22" spans="2:10" ht="18" customHeight="1">
      <c r="B22" s="33">
        <v>11</v>
      </c>
      <c r="C22" s="35" t="s">
        <v>133</v>
      </c>
      <c r="D22" s="45"/>
      <c r="E22" s="46">
        <v>0</v>
      </c>
      <c r="F22" s="149">
        <f>ROUND(((D16+E16+D17+E17+D18)*E22),2)</f>
        <v>0</v>
      </c>
      <c r="G22" s="36">
        <v>16</v>
      </c>
      <c r="H22" s="38" t="s">
        <v>103</v>
      </c>
      <c r="I22" s="77"/>
      <c r="J22" s="151">
        <v>0</v>
      </c>
    </row>
    <row r="23" spans="2:10" ht="18" customHeight="1">
      <c r="B23" s="36">
        <v>12</v>
      </c>
      <c r="C23" s="38" t="s">
        <v>134</v>
      </c>
      <c r="D23" s="47"/>
      <c r="E23" s="48">
        <v>0</v>
      </c>
      <c r="F23" s="151">
        <f>ROUND(((D16+E16+D17+E17+D18)*E23),2)</f>
        <v>0</v>
      </c>
      <c r="G23" s="36">
        <v>17</v>
      </c>
      <c r="H23" s="38" t="s">
        <v>136</v>
      </c>
      <c r="I23" s="77"/>
      <c r="J23" s="151">
        <v>0</v>
      </c>
    </row>
    <row r="24" spans="2:10" ht="18" customHeight="1">
      <c r="B24" s="36">
        <v>13</v>
      </c>
      <c r="C24" s="38" t="s">
        <v>135</v>
      </c>
      <c r="D24" s="47"/>
      <c r="E24" s="48">
        <v>0</v>
      </c>
      <c r="F24" s="151">
        <f>ROUND(((D16+E16+D17+E17+D18)*E24),2)</f>
        <v>0</v>
      </c>
      <c r="G24" s="36">
        <v>18</v>
      </c>
      <c r="H24" s="38" t="s">
        <v>137</v>
      </c>
      <c r="I24" s="77"/>
      <c r="J24" s="151">
        <v>0</v>
      </c>
    </row>
    <row r="25" spans="2:10" ht="18" customHeight="1">
      <c r="B25" s="36">
        <v>14</v>
      </c>
      <c r="C25" s="38" t="s">
        <v>3</v>
      </c>
      <c r="D25" s="47"/>
      <c r="E25" s="48">
        <v>0</v>
      </c>
      <c r="F25" s="151">
        <f>ROUND(((D16+E16+D17+E17+D18+E18)*E25),2)</f>
        <v>0</v>
      </c>
      <c r="G25" s="36">
        <v>19</v>
      </c>
      <c r="H25" s="38" t="s">
        <v>3</v>
      </c>
      <c r="I25" s="77"/>
      <c r="J25" s="151">
        <v>0</v>
      </c>
    </row>
    <row r="26" spans="2:10" ht="18" customHeight="1">
      <c r="B26" s="39">
        <v>15</v>
      </c>
      <c r="C26" s="49"/>
      <c r="D26" s="50"/>
      <c r="E26" s="50" t="s">
        <v>104</v>
      </c>
      <c r="F26" s="155">
        <f>SUM(F22:F25)</f>
        <v>0</v>
      </c>
      <c r="G26" s="39">
        <v>20</v>
      </c>
      <c r="H26" s="49"/>
      <c r="I26" s="50" t="s">
        <v>105</v>
      </c>
      <c r="J26" s="155">
        <f>SUM(J22:J25)</f>
        <v>0</v>
      </c>
    </row>
    <row r="27" spans="2:10" ht="18" customHeight="1">
      <c r="B27" s="51"/>
      <c r="C27" s="52" t="s">
        <v>106</v>
      </c>
      <c r="D27" s="53"/>
      <c r="E27" s="54" t="s">
        <v>107</v>
      </c>
      <c r="F27" s="55"/>
      <c r="G27" s="28" t="s">
        <v>108</v>
      </c>
      <c r="H27" s="32" t="s">
        <v>109</v>
      </c>
      <c r="I27" s="43"/>
      <c r="J27" s="44"/>
    </row>
    <row r="28" spans="2:10" ht="18" customHeight="1">
      <c r="B28" s="56"/>
      <c r="C28" s="57"/>
      <c r="D28" s="58"/>
      <c r="E28" s="59"/>
      <c r="F28" s="55"/>
      <c r="G28" s="33">
        <v>21</v>
      </c>
      <c r="H28" s="35"/>
      <c r="I28" s="78" t="s">
        <v>110</v>
      </c>
      <c r="J28" s="149">
        <f>ROUND(F20,2)+J20+F26+J26</f>
        <v>0</v>
      </c>
    </row>
    <row r="29" spans="2:10" ht="18" customHeight="1">
      <c r="B29" s="56"/>
      <c r="C29" s="58" t="s">
        <v>111</v>
      </c>
      <c r="D29" s="58"/>
      <c r="E29" s="60"/>
      <c r="F29" s="55"/>
      <c r="G29" s="36">
        <v>22</v>
      </c>
      <c r="H29" s="38" t="s">
        <v>138</v>
      </c>
      <c r="I29" s="156">
        <f>J28-I30</f>
        <v>0</v>
      </c>
      <c r="J29" s="151">
        <f>ROUND((I29*20)/100,2)</f>
        <v>0</v>
      </c>
    </row>
    <row r="30" spans="2:10" ht="18" customHeight="1">
      <c r="B30" s="7"/>
      <c r="C30" s="8" t="s">
        <v>112</v>
      </c>
      <c r="D30" s="8"/>
      <c r="E30" s="60"/>
      <c r="F30" s="55"/>
      <c r="G30" s="36">
        <v>23</v>
      </c>
      <c r="H30" s="38" t="s">
        <v>139</v>
      </c>
      <c r="I30" s="156">
        <f>SUMIF(Prehlad!O11:O9999,0,Prehlad!J11:J9999)</f>
        <v>0</v>
      </c>
      <c r="J30" s="151">
        <f>ROUND((I30*0)/100,1)</f>
        <v>0</v>
      </c>
    </row>
    <row r="31" spans="2:10" ht="18" customHeight="1">
      <c r="B31" s="56"/>
      <c r="C31" s="58"/>
      <c r="D31" s="58"/>
      <c r="E31" s="60"/>
      <c r="F31" s="55"/>
      <c r="G31" s="39">
        <v>24</v>
      </c>
      <c r="H31" s="49"/>
      <c r="I31" s="50" t="s">
        <v>113</v>
      </c>
      <c r="J31" s="155">
        <f>SUM(J28:J30)</f>
        <v>0</v>
      </c>
    </row>
    <row r="32" spans="2:10" ht="18" customHeight="1">
      <c r="B32" s="51"/>
      <c r="C32" s="58"/>
      <c r="D32" s="55"/>
      <c r="E32" s="61"/>
      <c r="F32" s="55"/>
      <c r="G32" s="62" t="s">
        <v>114</v>
      </c>
      <c r="H32" s="63" t="s">
        <v>140</v>
      </c>
      <c r="I32" s="79"/>
      <c r="J32" s="80">
        <v>0</v>
      </c>
    </row>
    <row r="33" spans="2:10" ht="18" customHeight="1">
      <c r="B33" s="64"/>
      <c r="C33" s="65"/>
      <c r="D33" s="52" t="s">
        <v>115</v>
      </c>
      <c r="E33" s="65"/>
      <c r="F33" s="65"/>
      <c r="G33" s="65"/>
      <c r="H33" s="65" t="s">
        <v>116</v>
      </c>
      <c r="I33" s="65"/>
      <c r="J33" s="81"/>
    </row>
    <row r="34" spans="2:10" ht="18" customHeight="1">
      <c r="B34" s="56"/>
      <c r="C34" s="57"/>
      <c r="D34" s="58"/>
      <c r="E34" s="58"/>
      <c r="F34" s="57"/>
      <c r="G34" s="58"/>
      <c r="H34" s="58"/>
      <c r="I34" s="58"/>
      <c r="J34" s="82"/>
    </row>
    <row r="35" spans="2:10" ht="18" customHeight="1">
      <c r="B35" s="56"/>
      <c r="C35" s="58" t="s">
        <v>111</v>
      </c>
      <c r="D35" s="58"/>
      <c r="E35" s="58"/>
      <c r="F35" s="57"/>
      <c r="G35" s="58" t="s">
        <v>111</v>
      </c>
      <c r="H35" s="58"/>
      <c r="I35" s="58"/>
      <c r="J35" s="82"/>
    </row>
    <row r="36" spans="2:10" ht="18" customHeight="1">
      <c r="B36" s="7"/>
      <c r="C36" s="8" t="s">
        <v>112</v>
      </c>
      <c r="D36" s="8"/>
      <c r="E36" s="8"/>
      <c r="F36" s="9"/>
      <c r="G36" s="8" t="s">
        <v>112</v>
      </c>
      <c r="H36" s="8"/>
      <c r="I36" s="8"/>
      <c r="J36" s="67"/>
    </row>
    <row r="37" spans="2:10" ht="18" customHeight="1">
      <c r="B37" s="56"/>
      <c r="C37" s="58" t="s">
        <v>107</v>
      </c>
      <c r="D37" s="58"/>
      <c r="E37" s="58"/>
      <c r="F37" s="57"/>
      <c r="G37" s="58" t="s">
        <v>107</v>
      </c>
      <c r="H37" s="58"/>
      <c r="I37" s="58"/>
      <c r="J37" s="82"/>
    </row>
    <row r="38" spans="2:10" ht="18" customHeight="1">
      <c r="B38" s="56"/>
      <c r="C38" s="58"/>
      <c r="D38" s="58"/>
      <c r="E38" s="58"/>
      <c r="F38" s="58"/>
      <c r="G38" s="58"/>
      <c r="H38" s="58"/>
      <c r="I38" s="58"/>
      <c r="J38" s="82"/>
    </row>
    <row r="39" spans="2:10" ht="18" customHeight="1">
      <c r="B39" s="56"/>
      <c r="C39" s="58"/>
      <c r="D39" s="58"/>
      <c r="E39" s="58"/>
      <c r="F39" s="58"/>
      <c r="G39" s="58"/>
      <c r="H39" s="58"/>
      <c r="I39" s="58"/>
      <c r="J39" s="82"/>
    </row>
    <row r="40" spans="2:10" ht="18" customHeight="1">
      <c r="B40" s="56"/>
      <c r="C40" s="58"/>
      <c r="D40" s="58"/>
      <c r="E40" s="58"/>
      <c r="F40" s="58"/>
      <c r="G40" s="58"/>
      <c r="H40" s="58"/>
      <c r="I40" s="58"/>
      <c r="J40" s="82"/>
    </row>
    <row r="41" spans="2:10" ht="18" customHeight="1">
      <c r="B41" s="19"/>
      <c r="C41" s="20"/>
      <c r="D41" s="20"/>
      <c r="E41" s="20"/>
      <c r="F41" s="20"/>
      <c r="G41" s="20"/>
      <c r="H41" s="20"/>
      <c r="I41" s="20"/>
      <c r="J41" s="71"/>
    </row>
    <row r="42" ht="14.25" customHeight="1"/>
    <row r="43" ht="2.25" customHeight="1"/>
  </sheetData>
  <sheetProtection/>
  <printOptions horizontalCentered="1" verticalCentered="1"/>
  <pageMargins left="0.238889" right="0.26875" top="0.354167" bottom="0.432639" header="0.313889" footer="0.354167"/>
  <pageSetup fitToWidth="0" horizontalDpi="600" verticalDpi="6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22"/>
  <sheetViews>
    <sheetView showGridLines="0" zoomScalePageLayoutView="0" workbookViewId="0" topLeftCell="A1">
      <pane xSplit="1" ySplit="10" topLeftCell="B11" activePane="bottomRight" state="frozen"/>
      <selection pane="topLeft" activeCell="A1" sqref="A1"/>
      <selection pane="topRight" activeCell="A1" sqref="A1"/>
      <selection pane="bottomLeft" activeCell="A1" sqref="A1"/>
      <selection pane="bottomRight" activeCell="E22" sqref="E22"/>
    </sheetView>
  </sheetViews>
  <sheetFormatPr defaultColWidth="9.140625" defaultRowHeight="12.75"/>
  <cols>
    <col min="1" max="1" width="42.28125" style="86" customWidth="1"/>
    <col min="2" max="4" width="9.7109375" style="87" customWidth="1"/>
    <col min="5" max="5" width="9.57421875" style="88" customWidth="1"/>
    <col min="6" max="6" width="8.7109375" style="89" hidden="1" customWidth="1"/>
    <col min="7" max="7" width="8.28125" style="89" hidden="1" customWidth="1"/>
    <col min="8" max="23" width="9.140625" style="86" customWidth="1"/>
    <col min="24" max="25" width="5.7109375" style="86" customWidth="1"/>
    <col min="26" max="26" width="6.57421875" style="86" customWidth="1"/>
    <col min="27" max="27" width="24.28125" style="86" customWidth="1"/>
    <col min="28" max="28" width="4.28125" style="86" customWidth="1"/>
    <col min="29" max="29" width="8.28125" style="86" customWidth="1"/>
    <col min="30" max="30" width="8.7109375" style="86" customWidth="1"/>
    <col min="31" max="16384" width="9.140625" style="86" customWidth="1"/>
  </cols>
  <sheetData>
    <row r="1" spans="1:30" ht="9.75">
      <c r="A1" s="90" t="s">
        <v>117</v>
      </c>
      <c r="C1" s="86"/>
      <c r="E1" s="90" t="s">
        <v>118</v>
      </c>
      <c r="F1" s="86"/>
      <c r="G1" s="86"/>
      <c r="Z1" s="83" t="s">
        <v>6</v>
      </c>
      <c r="AA1" s="83" t="s">
        <v>7</v>
      </c>
      <c r="AB1" s="83" t="s">
        <v>8</v>
      </c>
      <c r="AC1" s="83" t="s">
        <v>9</v>
      </c>
      <c r="AD1" s="83" t="s">
        <v>10</v>
      </c>
    </row>
    <row r="2" spans="1:30" ht="9.75">
      <c r="A2" s="90" t="s">
        <v>13</v>
      </c>
      <c r="C2" s="86"/>
      <c r="E2" s="90"/>
      <c r="F2" s="86"/>
      <c r="G2" s="86"/>
      <c r="Z2" s="83" t="s">
        <v>14</v>
      </c>
      <c r="AA2" s="84" t="s">
        <v>72</v>
      </c>
      <c r="AB2" s="84" t="s">
        <v>16</v>
      </c>
      <c r="AC2" s="84"/>
      <c r="AD2" s="85"/>
    </row>
    <row r="3" spans="1:30" ht="9.75">
      <c r="A3" s="90" t="s">
        <v>120</v>
      </c>
      <c r="C3" s="86"/>
      <c r="E3" s="90" t="s">
        <v>121</v>
      </c>
      <c r="F3" s="86"/>
      <c r="G3" s="86"/>
      <c r="Z3" s="83" t="s">
        <v>17</v>
      </c>
      <c r="AA3" s="84" t="s">
        <v>73</v>
      </c>
      <c r="AB3" s="84" t="s">
        <v>16</v>
      </c>
      <c r="AC3" s="84" t="s">
        <v>19</v>
      </c>
      <c r="AD3" s="85" t="s">
        <v>20</v>
      </c>
    </row>
    <row r="4" spans="2:30" ht="9.75">
      <c r="B4" s="86"/>
      <c r="C4" s="86"/>
      <c r="D4" s="86"/>
      <c r="E4" s="86"/>
      <c r="F4" s="86"/>
      <c r="G4" s="86"/>
      <c r="Z4" s="83" t="s">
        <v>21</v>
      </c>
      <c r="AA4" s="84" t="s">
        <v>74</v>
      </c>
      <c r="AB4" s="84" t="s">
        <v>16</v>
      </c>
      <c r="AC4" s="84"/>
      <c r="AD4" s="85"/>
    </row>
    <row r="5" spans="1:30" ht="15">
      <c r="A5" s="90" t="s">
        <v>336</v>
      </c>
      <c r="B5" s="86"/>
      <c r="C5" s="86"/>
      <c r="D5" s="86"/>
      <c r="E5" s="86"/>
      <c r="F5" s="86"/>
      <c r="G5" s="86"/>
      <c r="Z5" s="83" t="s">
        <v>23</v>
      </c>
      <c r="AA5" s="84" t="s">
        <v>73</v>
      </c>
      <c r="AB5" s="84" t="s">
        <v>16</v>
      </c>
      <c r="AC5" s="84" t="s">
        <v>19</v>
      </c>
      <c r="AD5" s="85" t="s">
        <v>20</v>
      </c>
    </row>
    <row r="6" spans="1:7" ht="9.75">
      <c r="A6" s="90"/>
      <c r="B6" s="86"/>
      <c r="C6" s="86"/>
      <c r="D6" s="86"/>
      <c r="E6" s="86"/>
      <c r="F6" s="86"/>
      <c r="G6" s="86"/>
    </row>
    <row r="7" spans="1:7" ht="9.75">
      <c r="A7" s="90" t="s">
        <v>124</v>
      </c>
      <c r="B7" s="86"/>
      <c r="C7" s="86"/>
      <c r="D7" s="86"/>
      <c r="E7" s="86"/>
      <c r="F7" s="86"/>
      <c r="G7" s="86"/>
    </row>
    <row r="8" spans="1:7" ht="13.5">
      <c r="A8" s="86" t="s">
        <v>125</v>
      </c>
      <c r="B8" s="91" t="str">
        <f>CONCATENATE(AA2," ",AB2," ",AC2," ",AD2)</f>
        <v>Rekapitulácia rozpočtu v EUR  </v>
      </c>
      <c r="G8" s="86"/>
    </row>
    <row r="9" spans="1:7" ht="9.75">
      <c r="A9" s="92" t="s">
        <v>75</v>
      </c>
      <c r="B9" s="92" t="s">
        <v>32</v>
      </c>
      <c r="C9" s="92" t="s">
        <v>33</v>
      </c>
      <c r="D9" s="92" t="s">
        <v>34</v>
      </c>
      <c r="E9" s="93" t="s">
        <v>76</v>
      </c>
      <c r="F9" s="93" t="s">
        <v>36</v>
      </c>
      <c r="G9" s="93" t="s">
        <v>41</v>
      </c>
    </row>
    <row r="10" spans="1:7" ht="9.75">
      <c r="A10" s="94"/>
      <c r="B10" s="94"/>
      <c r="C10" s="94" t="s">
        <v>58</v>
      </c>
      <c r="D10" s="94"/>
      <c r="E10" s="94" t="s">
        <v>34</v>
      </c>
      <c r="F10" s="94" t="s">
        <v>34</v>
      </c>
      <c r="G10" s="94" t="s">
        <v>34</v>
      </c>
    </row>
    <row r="12" spans="1:7" ht="9.75">
      <c r="A12" s="86" t="s">
        <v>146</v>
      </c>
      <c r="B12" s="87">
        <f>Prehlad!H21</f>
        <v>0</v>
      </c>
      <c r="C12" s="87">
        <f>Prehlad!I21</f>
        <v>0</v>
      </c>
      <c r="D12" s="87">
        <f>Prehlad!J21</f>
        <v>0</v>
      </c>
      <c r="E12" s="88">
        <f>Prehlad!L21</f>
        <v>0</v>
      </c>
      <c r="F12" s="89">
        <f>Prehlad!N21</f>
        <v>0</v>
      </c>
      <c r="G12" s="89">
        <f>Prehlad!W21</f>
        <v>605.7900000000001</v>
      </c>
    </row>
    <row r="13" spans="1:7" ht="9.75">
      <c r="A13" s="86" t="s">
        <v>172</v>
      </c>
      <c r="B13" s="87">
        <f>Prehlad!H36</f>
        <v>0</v>
      </c>
      <c r="C13" s="87">
        <f>Prehlad!I36</f>
        <v>0</v>
      </c>
      <c r="D13" s="87">
        <f>Prehlad!J36</f>
        <v>0</v>
      </c>
      <c r="E13" s="88">
        <f>Prehlad!L36</f>
        <v>0</v>
      </c>
      <c r="F13" s="89">
        <f>Prehlad!N36</f>
        <v>0</v>
      </c>
      <c r="G13" s="89">
        <f>Prehlad!W36</f>
        <v>8919.175</v>
      </c>
    </row>
    <row r="14" spans="1:7" ht="9.75">
      <c r="A14" s="86" t="s">
        <v>205</v>
      </c>
      <c r="B14" s="87">
        <f>Prehlad!H51</f>
        <v>0</v>
      </c>
      <c r="C14" s="87">
        <f>Prehlad!I51</f>
        <v>0</v>
      </c>
      <c r="D14" s="87">
        <f>Prehlad!J51</f>
        <v>0</v>
      </c>
      <c r="E14" s="88">
        <f>Prehlad!L51</f>
        <v>0</v>
      </c>
      <c r="F14" s="89">
        <f>Prehlad!N51</f>
        <v>0</v>
      </c>
      <c r="G14" s="89">
        <f>Prehlad!W51</f>
        <v>33.212</v>
      </c>
    </row>
    <row r="15" spans="1:7" ht="9.75">
      <c r="A15" s="86" t="s">
        <v>235</v>
      </c>
      <c r="B15" s="87">
        <f>Prehlad!H93</f>
        <v>0</v>
      </c>
      <c r="C15" s="87">
        <f>Prehlad!I93</f>
        <v>0</v>
      </c>
      <c r="D15" s="87">
        <f>Prehlad!J93</f>
        <v>0</v>
      </c>
      <c r="E15" s="88">
        <f>Prehlad!L93</f>
        <v>0</v>
      </c>
      <c r="F15" s="89">
        <f>Prehlad!N93</f>
        <v>0</v>
      </c>
      <c r="G15" s="89">
        <f>Prehlad!W93</f>
        <v>291549.3220000002</v>
      </c>
    </row>
    <row r="16" spans="1:7" ht="9.75">
      <c r="A16" s="86" t="s">
        <v>315</v>
      </c>
      <c r="B16" s="87">
        <f>Prehlad!H95</f>
        <v>0</v>
      </c>
      <c r="C16" s="87">
        <f>Prehlad!I95</f>
        <v>0</v>
      </c>
      <c r="D16" s="87">
        <f>Prehlad!J95</f>
        <v>0</v>
      </c>
      <c r="E16" s="88">
        <f>Prehlad!L95</f>
        <v>0</v>
      </c>
      <c r="F16" s="89">
        <f>Prehlad!N95</f>
        <v>0</v>
      </c>
      <c r="G16" s="89">
        <f>Prehlad!W95</f>
        <v>301107.49900000024</v>
      </c>
    </row>
    <row r="18" spans="1:7" ht="9.75">
      <c r="A18" s="86" t="s">
        <v>316</v>
      </c>
      <c r="B18" s="87">
        <f>Prehlad!H103</f>
        <v>0</v>
      </c>
      <c r="C18" s="87">
        <f>Prehlad!I103</f>
        <v>0</v>
      </c>
      <c r="D18" s="87">
        <f>Prehlad!J103</f>
        <v>0</v>
      </c>
      <c r="E18" s="88">
        <f>Prehlad!L103</f>
        <v>0</v>
      </c>
      <c r="F18" s="89">
        <f>Prehlad!N103</f>
        <v>0</v>
      </c>
      <c r="G18" s="89">
        <f>Prehlad!W103</f>
        <v>0</v>
      </c>
    </row>
    <row r="19" spans="1:7" ht="9.75">
      <c r="A19" s="86" t="s">
        <v>331</v>
      </c>
      <c r="B19" s="87">
        <f>Prehlad!H105</f>
        <v>0</v>
      </c>
      <c r="C19" s="87">
        <f>Prehlad!I105</f>
        <v>0</v>
      </c>
      <c r="D19" s="87">
        <f>Prehlad!J105</f>
        <v>0</v>
      </c>
      <c r="E19" s="88">
        <f>Prehlad!L105</f>
        <v>0</v>
      </c>
      <c r="F19" s="89">
        <f>Prehlad!N105</f>
        <v>0</v>
      </c>
      <c r="G19" s="89">
        <f>Prehlad!W105</f>
        <v>0</v>
      </c>
    </row>
    <row r="22" spans="1:7" ht="9.75">
      <c r="A22" s="86" t="s">
        <v>332</v>
      </c>
      <c r="B22" s="87">
        <f>Prehlad!H107</f>
        <v>0</v>
      </c>
      <c r="C22" s="87">
        <f>Prehlad!I107</f>
        <v>0</v>
      </c>
      <c r="D22" s="87">
        <f>Prehlad!J107</f>
        <v>0</v>
      </c>
      <c r="E22" s="88">
        <f>Prehlad!L107</f>
        <v>0</v>
      </c>
      <c r="F22" s="89">
        <f>Prehlad!N107</f>
        <v>0</v>
      </c>
      <c r="G22" s="89">
        <f>Prehlad!W107</f>
        <v>301107.49900000024</v>
      </c>
    </row>
  </sheetData>
  <sheetProtection/>
  <printOptions horizontalCentered="1"/>
  <pageMargins left="0.196528" right="0.196528" top="0.629861" bottom="0.590278" header="0.511806" footer="0.354167"/>
  <pageSetup fitToWidth="0" horizontalDpi="600" verticalDpi="600" orientation="portrait" paperSize="9" r:id="rId1"/>
  <headerFooter>
    <oddFooter>&amp;R&amp;"Arial Narrow"&amp;8Strana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K107"/>
  <sheetViews>
    <sheetView showGridLines="0" zoomScalePageLayoutView="0" workbookViewId="0" topLeftCell="A1">
      <pane xSplit="4" ySplit="10" topLeftCell="E8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5" sqref="A5"/>
    </sheetView>
  </sheetViews>
  <sheetFormatPr defaultColWidth="9.140625" defaultRowHeight="12.75"/>
  <cols>
    <col min="1" max="1" width="6.7109375" style="108" customWidth="1"/>
    <col min="2" max="2" width="3.7109375" style="109" customWidth="1"/>
    <col min="3" max="3" width="13.00390625" style="110" customWidth="1"/>
    <col min="4" max="4" width="35.7109375" style="111" customWidth="1"/>
    <col min="5" max="5" width="10.7109375" style="112" customWidth="1"/>
    <col min="6" max="6" width="5.28125" style="113" customWidth="1"/>
    <col min="7" max="7" width="8.7109375" style="114" customWidth="1"/>
    <col min="8" max="9" width="9.7109375" style="114" hidden="1" customWidth="1"/>
    <col min="10" max="10" width="9.7109375" style="114" customWidth="1"/>
    <col min="11" max="11" width="7.421875" style="115" hidden="1" customWidth="1"/>
    <col min="12" max="12" width="8.28125" style="115" hidden="1" customWidth="1"/>
    <col min="13" max="13" width="9.140625" style="112" hidden="1" customWidth="1"/>
    <col min="14" max="14" width="7.00390625" style="112" hidden="1" customWidth="1"/>
    <col min="15" max="15" width="3.57421875" style="113" hidden="1" customWidth="1"/>
    <col min="16" max="16" width="12.7109375" style="113" hidden="1" customWidth="1"/>
    <col min="17" max="19" width="13.28125" style="112" hidden="1" customWidth="1"/>
    <col min="20" max="20" width="10.57421875" style="116" hidden="1" customWidth="1"/>
    <col min="21" max="21" width="10.28125" style="116" hidden="1" customWidth="1"/>
    <col min="22" max="22" width="5.7109375" style="116" hidden="1" customWidth="1"/>
    <col min="23" max="23" width="9.140625" style="117" hidden="1" customWidth="1"/>
    <col min="24" max="25" width="5.7109375" style="113" hidden="1" customWidth="1"/>
    <col min="26" max="26" width="7.57421875" style="113" hidden="1" customWidth="1"/>
    <col min="27" max="27" width="24.8515625" style="113" hidden="1" customWidth="1"/>
    <col min="28" max="28" width="4.28125" style="113" hidden="1" customWidth="1"/>
    <col min="29" max="29" width="8.28125" style="113" hidden="1" customWidth="1"/>
    <col min="30" max="30" width="8.7109375" style="113" hidden="1" customWidth="1"/>
    <col min="31" max="34" width="9.140625" style="113" hidden="1" customWidth="1"/>
    <col min="35" max="35" width="9.140625" style="86" customWidth="1"/>
    <col min="36" max="37" width="0" style="86" hidden="1" customWidth="1"/>
    <col min="38" max="16384" width="9.140625" style="86" customWidth="1"/>
  </cols>
  <sheetData>
    <row r="1" spans="1:34" ht="9.75">
      <c r="A1" s="90" t="s">
        <v>117</v>
      </c>
      <c r="B1" s="86"/>
      <c r="C1" s="86"/>
      <c r="D1" s="86"/>
      <c r="E1" s="90" t="s">
        <v>118</v>
      </c>
      <c r="F1" s="86"/>
      <c r="G1" s="87"/>
      <c r="H1" s="86"/>
      <c r="I1" s="86"/>
      <c r="J1" s="87"/>
      <c r="K1" s="88"/>
      <c r="L1" s="86"/>
      <c r="M1" s="86"/>
      <c r="N1" s="86"/>
      <c r="O1" s="86"/>
      <c r="P1" s="86"/>
      <c r="Q1" s="89"/>
      <c r="R1" s="89"/>
      <c r="S1" s="89"/>
      <c r="T1" s="86"/>
      <c r="U1" s="86"/>
      <c r="V1" s="86"/>
      <c r="W1" s="86"/>
      <c r="X1" s="86"/>
      <c r="Y1" s="86"/>
      <c r="Z1" s="83" t="s">
        <v>6</v>
      </c>
      <c r="AA1" s="83" t="s">
        <v>7</v>
      </c>
      <c r="AB1" s="83" t="s">
        <v>8</v>
      </c>
      <c r="AC1" s="83" t="s">
        <v>9</v>
      </c>
      <c r="AD1" s="83" t="s">
        <v>10</v>
      </c>
      <c r="AE1" s="138" t="s">
        <v>11</v>
      </c>
      <c r="AF1" s="139" t="s">
        <v>12</v>
      </c>
      <c r="AG1" s="86"/>
      <c r="AH1" s="86"/>
    </row>
    <row r="2" spans="1:34" ht="9.75">
      <c r="A2" s="90" t="s">
        <v>13</v>
      </c>
      <c r="B2" s="86"/>
      <c r="C2" s="86"/>
      <c r="D2" s="86"/>
      <c r="E2" s="90"/>
      <c r="F2" s="86"/>
      <c r="G2" s="87"/>
      <c r="H2" s="118"/>
      <c r="I2" s="86"/>
      <c r="J2" s="87"/>
      <c r="K2" s="88"/>
      <c r="L2" s="86"/>
      <c r="M2" s="86"/>
      <c r="N2" s="86"/>
      <c r="O2" s="86"/>
      <c r="P2" s="86"/>
      <c r="Q2" s="89"/>
      <c r="R2" s="89"/>
      <c r="S2" s="89"/>
      <c r="T2" s="86"/>
      <c r="U2" s="86"/>
      <c r="V2" s="86"/>
      <c r="W2" s="86"/>
      <c r="X2" s="86"/>
      <c r="Y2" s="86"/>
      <c r="Z2" s="83" t="s">
        <v>14</v>
      </c>
      <c r="AA2" s="84" t="s">
        <v>15</v>
      </c>
      <c r="AB2" s="84" t="s">
        <v>16</v>
      </c>
      <c r="AC2" s="84"/>
      <c r="AD2" s="85"/>
      <c r="AE2" s="138">
        <v>1</v>
      </c>
      <c r="AF2" s="140">
        <v>123.5</v>
      </c>
      <c r="AG2" s="86"/>
      <c r="AH2" s="86"/>
    </row>
    <row r="3" spans="1:34" ht="9.75">
      <c r="A3" s="90" t="s">
        <v>120</v>
      </c>
      <c r="B3" s="86"/>
      <c r="C3" s="86"/>
      <c r="D3" s="86"/>
      <c r="E3" s="90" t="s">
        <v>121</v>
      </c>
      <c r="F3" s="86"/>
      <c r="G3" s="87"/>
      <c r="H3" s="86"/>
      <c r="I3" s="86"/>
      <c r="J3" s="87"/>
      <c r="K3" s="88"/>
      <c r="L3" s="86"/>
      <c r="M3" s="86"/>
      <c r="N3" s="86"/>
      <c r="O3" s="86"/>
      <c r="P3" s="86"/>
      <c r="Q3" s="89"/>
      <c r="R3" s="89"/>
      <c r="S3" s="89"/>
      <c r="T3" s="86"/>
      <c r="U3" s="86"/>
      <c r="V3" s="86"/>
      <c r="W3" s="86"/>
      <c r="X3" s="86"/>
      <c r="Y3" s="86"/>
      <c r="Z3" s="83" t="s">
        <v>17</v>
      </c>
      <c r="AA3" s="84" t="s">
        <v>18</v>
      </c>
      <c r="AB3" s="84" t="s">
        <v>16</v>
      </c>
      <c r="AC3" s="84" t="s">
        <v>19</v>
      </c>
      <c r="AD3" s="85" t="s">
        <v>20</v>
      </c>
      <c r="AE3" s="138">
        <v>2</v>
      </c>
      <c r="AF3" s="141">
        <v>123.46</v>
      </c>
      <c r="AG3" s="86"/>
      <c r="AH3" s="86"/>
    </row>
    <row r="4" spans="1:34" ht="9.75">
      <c r="A4" s="86"/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9"/>
      <c r="R4" s="89"/>
      <c r="S4" s="89"/>
      <c r="T4" s="86"/>
      <c r="U4" s="86"/>
      <c r="V4" s="86"/>
      <c r="W4" s="86"/>
      <c r="X4" s="86"/>
      <c r="Y4" s="86"/>
      <c r="Z4" s="83" t="s">
        <v>21</v>
      </c>
      <c r="AA4" s="84" t="s">
        <v>22</v>
      </c>
      <c r="AB4" s="84" t="s">
        <v>16</v>
      </c>
      <c r="AC4" s="84"/>
      <c r="AD4" s="85"/>
      <c r="AE4" s="138">
        <v>3</v>
      </c>
      <c r="AF4" s="142">
        <v>123.457</v>
      </c>
      <c r="AG4" s="86"/>
      <c r="AH4" s="86"/>
    </row>
    <row r="5" spans="1:34" ht="15">
      <c r="A5" s="90" t="s">
        <v>336</v>
      </c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9"/>
      <c r="R5" s="89"/>
      <c r="S5" s="89"/>
      <c r="T5" s="86"/>
      <c r="U5" s="86"/>
      <c r="V5" s="86"/>
      <c r="W5" s="86"/>
      <c r="X5" s="86"/>
      <c r="Y5" s="86"/>
      <c r="Z5" s="83" t="s">
        <v>23</v>
      </c>
      <c r="AA5" s="84" t="s">
        <v>18</v>
      </c>
      <c r="AB5" s="84" t="s">
        <v>16</v>
      </c>
      <c r="AC5" s="84" t="s">
        <v>19</v>
      </c>
      <c r="AD5" s="85" t="s">
        <v>20</v>
      </c>
      <c r="AE5" s="138">
        <v>4</v>
      </c>
      <c r="AF5" s="143">
        <v>123.4567</v>
      </c>
      <c r="AG5" s="86"/>
      <c r="AH5" s="86"/>
    </row>
    <row r="6" spans="1:34" ht="9.75">
      <c r="A6" s="90"/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9"/>
      <c r="R6" s="89"/>
      <c r="S6" s="89"/>
      <c r="T6" s="86"/>
      <c r="U6" s="86"/>
      <c r="V6" s="86"/>
      <c r="W6" s="86"/>
      <c r="X6" s="86"/>
      <c r="Y6" s="86"/>
      <c r="Z6" s="86"/>
      <c r="AA6" s="86"/>
      <c r="AB6" s="86"/>
      <c r="AC6" s="86"/>
      <c r="AD6" s="86"/>
      <c r="AE6" s="138" t="s">
        <v>24</v>
      </c>
      <c r="AF6" s="141">
        <v>123.46</v>
      </c>
      <c r="AG6" s="86"/>
      <c r="AH6" s="86"/>
    </row>
    <row r="7" spans="1:34" ht="9.75">
      <c r="A7" s="90" t="s">
        <v>124</v>
      </c>
      <c r="B7" s="86"/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89"/>
      <c r="R7" s="89"/>
      <c r="S7" s="89"/>
      <c r="T7" s="86"/>
      <c r="U7" s="86"/>
      <c r="V7" s="86"/>
      <c r="W7" s="86"/>
      <c r="X7" s="86"/>
      <c r="Y7" s="86"/>
      <c r="Z7" s="86"/>
      <c r="AA7" s="86"/>
      <c r="AB7" s="86"/>
      <c r="AC7" s="86"/>
      <c r="AD7" s="86"/>
      <c r="AE7" s="86"/>
      <c r="AF7" s="86"/>
      <c r="AG7" s="86"/>
      <c r="AH7" s="86"/>
    </row>
    <row r="8" spans="1:34" ht="13.5">
      <c r="A8" s="86" t="s">
        <v>125</v>
      </c>
      <c r="B8" s="119"/>
      <c r="C8" s="120"/>
      <c r="D8" s="91" t="str">
        <f>CONCATENATE(AA2," ",AB2," ",AC2," ",AD2)</f>
        <v>Prehľad rozpočtových nákladov v EUR  </v>
      </c>
      <c r="E8" s="89"/>
      <c r="F8" s="86"/>
      <c r="G8" s="87"/>
      <c r="H8" s="87"/>
      <c r="I8" s="87"/>
      <c r="J8" s="87"/>
      <c r="K8" s="88"/>
      <c r="L8" s="88"/>
      <c r="M8" s="89"/>
      <c r="N8" s="89"/>
      <c r="O8" s="86"/>
      <c r="P8" s="86"/>
      <c r="Q8" s="89"/>
      <c r="R8" s="89"/>
      <c r="S8" s="89"/>
      <c r="T8" s="86"/>
      <c r="U8" s="86"/>
      <c r="V8" s="86"/>
      <c r="W8" s="86"/>
      <c r="X8" s="86"/>
      <c r="Y8" s="86"/>
      <c r="Z8" s="86"/>
      <c r="AA8" s="86"/>
      <c r="AB8" s="86"/>
      <c r="AC8" s="86"/>
      <c r="AD8" s="86"/>
      <c r="AE8" s="86"/>
      <c r="AF8" s="86"/>
      <c r="AG8" s="86"/>
      <c r="AH8" s="86"/>
    </row>
    <row r="9" spans="1:37" ht="9.75">
      <c r="A9" s="92" t="s">
        <v>25</v>
      </c>
      <c r="B9" s="92" t="s">
        <v>26</v>
      </c>
      <c r="C9" s="92" t="s">
        <v>27</v>
      </c>
      <c r="D9" s="92" t="s">
        <v>28</v>
      </c>
      <c r="E9" s="92" t="s">
        <v>29</v>
      </c>
      <c r="F9" s="92" t="s">
        <v>30</v>
      </c>
      <c r="G9" s="92" t="s">
        <v>31</v>
      </c>
      <c r="H9" s="92" t="s">
        <v>32</v>
      </c>
      <c r="I9" s="92" t="s">
        <v>33</v>
      </c>
      <c r="J9" s="92" t="s">
        <v>34</v>
      </c>
      <c r="K9" s="122" t="s">
        <v>35</v>
      </c>
      <c r="L9" s="123"/>
      <c r="M9" s="124" t="s">
        <v>36</v>
      </c>
      <c r="N9" s="123"/>
      <c r="O9" s="92" t="s">
        <v>4</v>
      </c>
      <c r="P9" s="125" t="s">
        <v>37</v>
      </c>
      <c r="Q9" s="128" t="s">
        <v>29</v>
      </c>
      <c r="R9" s="128" t="s">
        <v>29</v>
      </c>
      <c r="S9" s="125" t="s">
        <v>29</v>
      </c>
      <c r="T9" s="129" t="s">
        <v>38</v>
      </c>
      <c r="U9" s="130" t="s">
        <v>39</v>
      </c>
      <c r="V9" s="131" t="s">
        <v>40</v>
      </c>
      <c r="W9" s="92" t="s">
        <v>41</v>
      </c>
      <c r="X9" s="92" t="s">
        <v>42</v>
      </c>
      <c r="Y9" s="92" t="s">
        <v>43</v>
      </c>
      <c r="Z9" s="144" t="s">
        <v>44</v>
      </c>
      <c r="AA9" s="144" t="s">
        <v>45</v>
      </c>
      <c r="AB9" s="92" t="s">
        <v>40</v>
      </c>
      <c r="AC9" s="92" t="s">
        <v>46</v>
      </c>
      <c r="AD9" s="92" t="s">
        <v>47</v>
      </c>
      <c r="AE9" s="145" t="s">
        <v>48</v>
      </c>
      <c r="AF9" s="145" t="s">
        <v>49</v>
      </c>
      <c r="AG9" s="145" t="s">
        <v>29</v>
      </c>
      <c r="AH9" s="145" t="s">
        <v>50</v>
      </c>
      <c r="AJ9" s="86" t="s">
        <v>141</v>
      </c>
      <c r="AK9" s="86" t="s">
        <v>143</v>
      </c>
    </row>
    <row r="10" spans="1:37" ht="9.75">
      <c r="A10" s="94" t="s">
        <v>51</v>
      </c>
      <c r="B10" s="94" t="s">
        <v>52</v>
      </c>
      <c r="C10" s="121"/>
      <c r="D10" s="94" t="s">
        <v>53</v>
      </c>
      <c r="E10" s="94" t="s">
        <v>54</v>
      </c>
      <c r="F10" s="94" t="s">
        <v>55</v>
      </c>
      <c r="G10" s="94" t="s">
        <v>56</v>
      </c>
      <c r="H10" s="94" t="s">
        <v>57</v>
      </c>
      <c r="I10" s="94" t="s">
        <v>58</v>
      </c>
      <c r="J10" s="94"/>
      <c r="K10" s="94" t="s">
        <v>31</v>
      </c>
      <c r="L10" s="94" t="s">
        <v>34</v>
      </c>
      <c r="M10" s="126" t="s">
        <v>31</v>
      </c>
      <c r="N10" s="94" t="s">
        <v>34</v>
      </c>
      <c r="O10" s="94" t="s">
        <v>59</v>
      </c>
      <c r="P10" s="127"/>
      <c r="Q10" s="132" t="s">
        <v>60</v>
      </c>
      <c r="R10" s="132" t="s">
        <v>61</v>
      </c>
      <c r="S10" s="127" t="s">
        <v>62</v>
      </c>
      <c r="T10" s="133" t="s">
        <v>63</v>
      </c>
      <c r="U10" s="134" t="s">
        <v>64</v>
      </c>
      <c r="V10" s="135" t="s">
        <v>65</v>
      </c>
      <c r="W10" s="136"/>
      <c r="X10" s="137"/>
      <c r="Y10" s="137"/>
      <c r="Z10" s="146" t="s">
        <v>66</v>
      </c>
      <c r="AA10" s="146" t="s">
        <v>51</v>
      </c>
      <c r="AB10" s="94" t="s">
        <v>67</v>
      </c>
      <c r="AC10" s="137"/>
      <c r="AD10" s="137"/>
      <c r="AE10" s="147"/>
      <c r="AF10" s="147"/>
      <c r="AG10" s="147"/>
      <c r="AH10" s="147"/>
      <c r="AJ10" s="86" t="s">
        <v>142</v>
      </c>
      <c r="AK10" s="86" t="s">
        <v>144</v>
      </c>
    </row>
    <row r="12" ht="9.75">
      <c r="B12" s="157" t="s">
        <v>145</v>
      </c>
    </row>
    <row r="13" ht="9.75">
      <c r="B13" s="110" t="s">
        <v>146</v>
      </c>
    </row>
    <row r="14" spans="1:37" ht="9.75">
      <c r="A14" s="108">
        <v>1</v>
      </c>
      <c r="B14" s="109" t="s">
        <v>147</v>
      </c>
      <c r="C14" s="110" t="s">
        <v>148</v>
      </c>
      <c r="D14" s="111" t="s">
        <v>149</v>
      </c>
      <c r="E14" s="112">
        <v>1970</v>
      </c>
      <c r="F14" s="113" t="s">
        <v>150</v>
      </c>
      <c r="G14" s="190"/>
      <c r="H14" s="114">
        <f aca="true" t="shared" si="0" ref="H14:H20">ROUND(E14*G14,2)</f>
        <v>0</v>
      </c>
      <c r="J14" s="114">
        <f aca="true" t="shared" si="1" ref="J14:J20">ROUND(E14*G14,2)</f>
        <v>0</v>
      </c>
      <c r="L14" s="115">
        <f aca="true" t="shared" si="2" ref="L14:L20">E14*K14</f>
        <v>0</v>
      </c>
      <c r="N14" s="112">
        <f aca="true" t="shared" si="3" ref="N14:N20">E14*M14</f>
        <v>0</v>
      </c>
      <c r="P14" s="113" t="s">
        <v>151</v>
      </c>
      <c r="V14" s="116" t="s">
        <v>152</v>
      </c>
      <c r="W14" s="117">
        <v>177.3</v>
      </c>
      <c r="X14" s="110" t="s">
        <v>153</v>
      </c>
      <c r="Y14" s="110" t="s">
        <v>148</v>
      </c>
      <c r="Z14" s="113" t="s">
        <v>154</v>
      </c>
      <c r="AB14" s="113">
        <v>7</v>
      </c>
      <c r="AJ14" s="86" t="s">
        <v>155</v>
      </c>
      <c r="AK14" s="86" t="s">
        <v>156</v>
      </c>
    </row>
    <row r="15" spans="1:37" ht="9.75">
      <c r="A15" s="108">
        <v>2</v>
      </c>
      <c r="B15" s="109" t="s">
        <v>147</v>
      </c>
      <c r="C15" s="110" t="s">
        <v>157</v>
      </c>
      <c r="D15" s="111" t="s">
        <v>158</v>
      </c>
      <c r="E15" s="112">
        <v>960</v>
      </c>
      <c r="F15" s="113" t="s">
        <v>150</v>
      </c>
      <c r="G15" s="190"/>
      <c r="H15" s="114">
        <f t="shared" si="0"/>
        <v>0</v>
      </c>
      <c r="J15" s="114">
        <f t="shared" si="1"/>
        <v>0</v>
      </c>
      <c r="L15" s="115">
        <f t="shared" si="2"/>
        <v>0</v>
      </c>
      <c r="N15" s="112">
        <f t="shared" si="3"/>
        <v>0</v>
      </c>
      <c r="P15" s="113" t="s">
        <v>151</v>
      </c>
      <c r="V15" s="116" t="s">
        <v>152</v>
      </c>
      <c r="W15" s="117">
        <v>86.4</v>
      </c>
      <c r="X15" s="110" t="s">
        <v>153</v>
      </c>
      <c r="Y15" s="110" t="s">
        <v>157</v>
      </c>
      <c r="Z15" s="113" t="s">
        <v>154</v>
      </c>
      <c r="AB15" s="113">
        <v>7</v>
      </c>
      <c r="AJ15" s="86" t="s">
        <v>155</v>
      </c>
      <c r="AK15" s="86" t="s">
        <v>156</v>
      </c>
    </row>
    <row r="16" spans="1:37" ht="9.75">
      <c r="A16" s="108">
        <v>3</v>
      </c>
      <c r="B16" s="109" t="s">
        <v>147</v>
      </c>
      <c r="C16" s="110" t="s">
        <v>159</v>
      </c>
      <c r="D16" s="111" t="s">
        <v>160</v>
      </c>
      <c r="E16" s="112">
        <v>960</v>
      </c>
      <c r="F16" s="113" t="s">
        <v>150</v>
      </c>
      <c r="G16" s="190"/>
      <c r="H16" s="114">
        <f t="shared" si="0"/>
        <v>0</v>
      </c>
      <c r="J16" s="114">
        <f t="shared" si="1"/>
        <v>0</v>
      </c>
      <c r="L16" s="115">
        <f t="shared" si="2"/>
        <v>0</v>
      </c>
      <c r="N16" s="112">
        <f t="shared" si="3"/>
        <v>0</v>
      </c>
      <c r="P16" s="113" t="s">
        <v>151</v>
      </c>
      <c r="V16" s="116" t="s">
        <v>152</v>
      </c>
      <c r="W16" s="117">
        <v>86.4</v>
      </c>
      <c r="X16" s="110" t="s">
        <v>153</v>
      </c>
      <c r="Y16" s="110" t="s">
        <v>159</v>
      </c>
      <c r="Z16" s="113" t="s">
        <v>154</v>
      </c>
      <c r="AB16" s="113">
        <v>7</v>
      </c>
      <c r="AJ16" s="86" t="s">
        <v>155</v>
      </c>
      <c r="AK16" s="86" t="s">
        <v>156</v>
      </c>
    </row>
    <row r="17" spans="1:37" ht="9.75">
      <c r="A17" s="108">
        <v>4</v>
      </c>
      <c r="B17" s="109" t="s">
        <v>147</v>
      </c>
      <c r="C17" s="110" t="s">
        <v>161</v>
      </c>
      <c r="D17" s="111" t="s">
        <v>162</v>
      </c>
      <c r="E17" s="112">
        <v>812</v>
      </c>
      <c r="F17" s="113" t="s">
        <v>163</v>
      </c>
      <c r="G17" s="190"/>
      <c r="H17" s="114">
        <f t="shared" si="0"/>
        <v>0</v>
      </c>
      <c r="J17" s="114">
        <f t="shared" si="1"/>
        <v>0</v>
      </c>
      <c r="L17" s="115">
        <f t="shared" si="2"/>
        <v>0</v>
      </c>
      <c r="N17" s="112">
        <f t="shared" si="3"/>
        <v>0</v>
      </c>
      <c r="P17" s="113" t="s">
        <v>151</v>
      </c>
      <c r="V17" s="116" t="s">
        <v>152</v>
      </c>
      <c r="W17" s="117">
        <v>73.08</v>
      </c>
      <c r="X17" s="110" t="s">
        <v>153</v>
      </c>
      <c r="Y17" s="110" t="s">
        <v>161</v>
      </c>
      <c r="Z17" s="113" t="s">
        <v>154</v>
      </c>
      <c r="AB17" s="113">
        <v>7</v>
      </c>
      <c r="AJ17" s="86" t="s">
        <v>155</v>
      </c>
      <c r="AK17" s="86" t="s">
        <v>156</v>
      </c>
    </row>
    <row r="18" spans="1:37" ht="9.75">
      <c r="A18" s="108">
        <v>5</v>
      </c>
      <c r="B18" s="109" t="s">
        <v>147</v>
      </c>
      <c r="C18" s="110" t="s">
        <v>164</v>
      </c>
      <c r="D18" s="111" t="s">
        <v>165</v>
      </c>
      <c r="E18" s="112">
        <v>1075</v>
      </c>
      <c r="F18" s="113" t="s">
        <v>150</v>
      </c>
      <c r="G18" s="190"/>
      <c r="H18" s="114">
        <f t="shared" si="0"/>
        <v>0</v>
      </c>
      <c r="J18" s="114">
        <f t="shared" si="1"/>
        <v>0</v>
      </c>
      <c r="L18" s="115">
        <f t="shared" si="2"/>
        <v>0</v>
      </c>
      <c r="N18" s="112">
        <f t="shared" si="3"/>
        <v>0</v>
      </c>
      <c r="P18" s="113" t="s">
        <v>151</v>
      </c>
      <c r="V18" s="116" t="s">
        <v>152</v>
      </c>
      <c r="W18" s="117">
        <v>96.75</v>
      </c>
      <c r="X18" s="110" t="s">
        <v>153</v>
      </c>
      <c r="Y18" s="110" t="s">
        <v>164</v>
      </c>
      <c r="Z18" s="113" t="s">
        <v>154</v>
      </c>
      <c r="AB18" s="113">
        <v>7</v>
      </c>
      <c r="AJ18" s="86" t="s">
        <v>155</v>
      </c>
      <c r="AK18" s="86" t="s">
        <v>156</v>
      </c>
    </row>
    <row r="19" spans="1:37" ht="9.75">
      <c r="A19" s="108">
        <v>6</v>
      </c>
      <c r="B19" s="109" t="s">
        <v>147</v>
      </c>
      <c r="C19" s="110" t="s">
        <v>166</v>
      </c>
      <c r="D19" s="111" t="s">
        <v>167</v>
      </c>
      <c r="E19" s="112">
        <v>954</v>
      </c>
      <c r="F19" s="113" t="s">
        <v>150</v>
      </c>
      <c r="G19" s="190"/>
      <c r="H19" s="114">
        <f t="shared" si="0"/>
        <v>0</v>
      </c>
      <c r="J19" s="114">
        <f t="shared" si="1"/>
        <v>0</v>
      </c>
      <c r="L19" s="115">
        <f t="shared" si="2"/>
        <v>0</v>
      </c>
      <c r="N19" s="112">
        <f t="shared" si="3"/>
        <v>0</v>
      </c>
      <c r="P19" s="113" t="s">
        <v>151</v>
      </c>
      <c r="V19" s="116" t="s">
        <v>152</v>
      </c>
      <c r="W19" s="117">
        <v>85.86</v>
      </c>
      <c r="X19" s="110" t="s">
        <v>153</v>
      </c>
      <c r="Y19" s="110" t="s">
        <v>166</v>
      </c>
      <c r="Z19" s="113" t="s">
        <v>154</v>
      </c>
      <c r="AB19" s="113">
        <v>7</v>
      </c>
      <c r="AJ19" s="86" t="s">
        <v>155</v>
      </c>
      <c r="AK19" s="86" t="s">
        <v>156</v>
      </c>
    </row>
    <row r="20" spans="1:37" ht="9.75">
      <c r="A20" s="108">
        <v>7</v>
      </c>
      <c r="B20" s="109" t="s">
        <v>147</v>
      </c>
      <c r="C20" s="110" t="s">
        <v>168</v>
      </c>
      <c r="D20" s="111" t="s">
        <v>169</v>
      </c>
      <c r="E20" s="112">
        <v>393.978</v>
      </c>
      <c r="F20" s="113" t="s">
        <v>59</v>
      </c>
      <c r="G20" s="190"/>
      <c r="H20" s="114">
        <f t="shared" si="0"/>
        <v>0</v>
      </c>
      <c r="J20" s="114">
        <f t="shared" si="1"/>
        <v>0</v>
      </c>
      <c r="L20" s="115">
        <f t="shared" si="2"/>
        <v>0</v>
      </c>
      <c r="N20" s="112">
        <f t="shared" si="3"/>
        <v>0</v>
      </c>
      <c r="P20" s="113" t="s">
        <v>151</v>
      </c>
      <c r="V20" s="116" t="s">
        <v>152</v>
      </c>
      <c r="X20" s="110" t="s">
        <v>170</v>
      </c>
      <c r="Y20" s="110" t="s">
        <v>168</v>
      </c>
      <c r="Z20" s="113" t="s">
        <v>154</v>
      </c>
      <c r="AB20" s="113">
        <v>1</v>
      </c>
      <c r="AJ20" s="86" t="s">
        <v>155</v>
      </c>
      <c r="AK20" s="86" t="s">
        <v>156</v>
      </c>
    </row>
    <row r="21" spans="4:23" ht="9.75">
      <c r="D21" s="158" t="s">
        <v>171</v>
      </c>
      <c r="E21" s="159">
        <f>J21</f>
        <v>0</v>
      </c>
      <c r="H21" s="159">
        <f>SUM(H12:H20)</f>
        <v>0</v>
      </c>
      <c r="I21" s="159">
        <f>SUM(I12:I20)</f>
        <v>0</v>
      </c>
      <c r="J21" s="159">
        <f>SUM(J12:J20)</f>
        <v>0</v>
      </c>
      <c r="L21" s="160">
        <f>SUM(L12:L20)</f>
        <v>0</v>
      </c>
      <c r="N21" s="161">
        <f>SUM(N12:N20)</f>
        <v>0</v>
      </c>
      <c r="W21" s="117">
        <f>SUM(W12:W20)</f>
        <v>605.7900000000001</v>
      </c>
    </row>
    <row r="23" ht="9.75">
      <c r="B23" s="110" t="s">
        <v>172</v>
      </c>
    </row>
    <row r="24" spans="1:37" ht="30">
      <c r="A24" s="108">
        <v>8</v>
      </c>
      <c r="B24" s="109" t="s">
        <v>173</v>
      </c>
      <c r="C24" s="110" t="s">
        <v>174</v>
      </c>
      <c r="D24" s="111" t="s">
        <v>175</v>
      </c>
      <c r="E24" s="112">
        <v>306</v>
      </c>
      <c r="F24" s="113" t="s">
        <v>150</v>
      </c>
      <c r="G24" s="190"/>
      <c r="H24" s="114">
        <f aca="true" t="shared" si="4" ref="H24:H35">ROUND(E24*G24,2)</f>
        <v>0</v>
      </c>
      <c r="J24" s="114">
        <f aca="true" t="shared" si="5" ref="J24:J35">ROUND(E24*G24,2)</f>
        <v>0</v>
      </c>
      <c r="L24" s="115">
        <f aca="true" t="shared" si="6" ref="L24:L35">E24*K24</f>
        <v>0</v>
      </c>
      <c r="N24" s="112">
        <f aca="true" t="shared" si="7" ref="N24:N35">E24*M24</f>
        <v>0</v>
      </c>
      <c r="P24" s="113" t="s">
        <v>151</v>
      </c>
      <c r="V24" s="116" t="s">
        <v>152</v>
      </c>
      <c r="W24" s="117">
        <v>301.41</v>
      </c>
      <c r="X24" s="110" t="s">
        <v>176</v>
      </c>
      <c r="Y24" s="110" t="s">
        <v>174</v>
      </c>
      <c r="Z24" s="113" t="s">
        <v>177</v>
      </c>
      <c r="AB24" s="113">
        <v>7</v>
      </c>
      <c r="AJ24" s="86" t="s">
        <v>155</v>
      </c>
      <c r="AK24" s="86" t="s">
        <v>156</v>
      </c>
    </row>
    <row r="25" spans="1:37" ht="20.25">
      <c r="A25" s="108">
        <v>9</v>
      </c>
      <c r="B25" s="109" t="s">
        <v>173</v>
      </c>
      <c r="C25" s="110" t="s">
        <v>178</v>
      </c>
      <c r="D25" s="111" t="s">
        <v>179</v>
      </c>
      <c r="E25" s="112">
        <v>453</v>
      </c>
      <c r="F25" s="113" t="s">
        <v>150</v>
      </c>
      <c r="G25" s="190"/>
      <c r="H25" s="114">
        <f t="shared" si="4"/>
        <v>0</v>
      </c>
      <c r="J25" s="114">
        <f t="shared" si="5"/>
        <v>0</v>
      </c>
      <c r="L25" s="115">
        <f t="shared" si="6"/>
        <v>0</v>
      </c>
      <c r="N25" s="112">
        <f t="shared" si="7"/>
        <v>0</v>
      </c>
      <c r="P25" s="113" t="s">
        <v>151</v>
      </c>
      <c r="V25" s="116" t="s">
        <v>152</v>
      </c>
      <c r="W25" s="117">
        <v>446.205</v>
      </c>
      <c r="X25" s="110" t="s">
        <v>176</v>
      </c>
      <c r="Y25" s="110" t="s">
        <v>178</v>
      </c>
      <c r="Z25" s="113" t="s">
        <v>177</v>
      </c>
      <c r="AB25" s="113">
        <v>7</v>
      </c>
      <c r="AJ25" s="86" t="s">
        <v>155</v>
      </c>
      <c r="AK25" s="86" t="s">
        <v>156</v>
      </c>
    </row>
    <row r="26" spans="1:37" ht="20.25">
      <c r="A26" s="108">
        <v>10</v>
      </c>
      <c r="B26" s="109" t="s">
        <v>173</v>
      </c>
      <c r="C26" s="110" t="s">
        <v>180</v>
      </c>
      <c r="D26" s="111" t="s">
        <v>181</v>
      </c>
      <c r="E26" s="112">
        <v>496</v>
      </c>
      <c r="F26" s="113" t="s">
        <v>150</v>
      </c>
      <c r="G26" s="190"/>
      <c r="H26" s="114">
        <f t="shared" si="4"/>
        <v>0</v>
      </c>
      <c r="J26" s="114">
        <f t="shared" si="5"/>
        <v>0</v>
      </c>
      <c r="L26" s="115">
        <f t="shared" si="6"/>
        <v>0</v>
      </c>
      <c r="N26" s="112">
        <f t="shared" si="7"/>
        <v>0</v>
      </c>
      <c r="P26" s="113" t="s">
        <v>151</v>
      </c>
      <c r="V26" s="116" t="s">
        <v>152</v>
      </c>
      <c r="W26" s="117">
        <v>488.56</v>
      </c>
      <c r="X26" s="110" t="s">
        <v>176</v>
      </c>
      <c r="Y26" s="110" t="s">
        <v>180</v>
      </c>
      <c r="Z26" s="113" t="s">
        <v>177</v>
      </c>
      <c r="AB26" s="113">
        <v>7</v>
      </c>
      <c r="AJ26" s="86" t="s">
        <v>155</v>
      </c>
      <c r="AK26" s="86" t="s">
        <v>156</v>
      </c>
    </row>
    <row r="27" spans="1:37" ht="9.75">
      <c r="A27" s="108">
        <v>11</v>
      </c>
      <c r="B27" s="109" t="s">
        <v>173</v>
      </c>
      <c r="C27" s="110" t="s">
        <v>182</v>
      </c>
      <c r="D27" s="111" t="s">
        <v>183</v>
      </c>
      <c r="E27" s="112">
        <v>168</v>
      </c>
      <c r="F27" s="113" t="s">
        <v>150</v>
      </c>
      <c r="G27" s="190"/>
      <c r="H27" s="114">
        <f t="shared" si="4"/>
        <v>0</v>
      </c>
      <c r="J27" s="114">
        <f t="shared" si="5"/>
        <v>0</v>
      </c>
      <c r="L27" s="115">
        <f t="shared" si="6"/>
        <v>0</v>
      </c>
      <c r="N27" s="112">
        <f t="shared" si="7"/>
        <v>0</v>
      </c>
      <c r="P27" s="113" t="s">
        <v>151</v>
      </c>
      <c r="V27" s="116" t="s">
        <v>152</v>
      </c>
      <c r="W27" s="117">
        <v>165.48</v>
      </c>
      <c r="X27" s="110" t="s">
        <v>176</v>
      </c>
      <c r="Y27" s="110" t="s">
        <v>182</v>
      </c>
      <c r="Z27" s="113" t="s">
        <v>177</v>
      </c>
      <c r="AB27" s="113">
        <v>7</v>
      </c>
      <c r="AJ27" s="86" t="s">
        <v>155</v>
      </c>
      <c r="AK27" s="86" t="s">
        <v>156</v>
      </c>
    </row>
    <row r="28" spans="1:37" ht="9.75">
      <c r="A28" s="108">
        <v>12</v>
      </c>
      <c r="B28" s="109" t="s">
        <v>173</v>
      </c>
      <c r="C28" s="110" t="s">
        <v>184</v>
      </c>
      <c r="D28" s="111" t="s">
        <v>185</v>
      </c>
      <c r="E28" s="112">
        <v>378</v>
      </c>
      <c r="F28" s="113" t="s">
        <v>150</v>
      </c>
      <c r="G28" s="190"/>
      <c r="H28" s="114">
        <f t="shared" si="4"/>
        <v>0</v>
      </c>
      <c r="J28" s="114">
        <f t="shared" si="5"/>
        <v>0</v>
      </c>
      <c r="L28" s="115">
        <f t="shared" si="6"/>
        <v>0</v>
      </c>
      <c r="N28" s="112">
        <f t="shared" si="7"/>
        <v>0</v>
      </c>
      <c r="P28" s="113" t="s">
        <v>151</v>
      </c>
      <c r="V28" s="116" t="s">
        <v>152</v>
      </c>
      <c r="W28" s="117">
        <v>372.33</v>
      </c>
      <c r="X28" s="110" t="s">
        <v>176</v>
      </c>
      <c r="Y28" s="110" t="s">
        <v>184</v>
      </c>
      <c r="Z28" s="113" t="s">
        <v>177</v>
      </c>
      <c r="AB28" s="113">
        <v>7</v>
      </c>
      <c r="AJ28" s="86" t="s">
        <v>155</v>
      </c>
      <c r="AK28" s="86" t="s">
        <v>156</v>
      </c>
    </row>
    <row r="29" spans="1:37" ht="9.75">
      <c r="A29" s="108">
        <v>13</v>
      </c>
      <c r="B29" s="109" t="s">
        <v>173</v>
      </c>
      <c r="C29" s="110" t="s">
        <v>186</v>
      </c>
      <c r="D29" s="111" t="s">
        <v>187</v>
      </c>
      <c r="E29" s="112">
        <v>1963</v>
      </c>
      <c r="F29" s="113" t="s">
        <v>188</v>
      </c>
      <c r="G29" s="190"/>
      <c r="H29" s="114">
        <f t="shared" si="4"/>
        <v>0</v>
      </c>
      <c r="J29" s="114">
        <f t="shared" si="5"/>
        <v>0</v>
      </c>
      <c r="L29" s="115">
        <f t="shared" si="6"/>
        <v>0</v>
      </c>
      <c r="N29" s="112">
        <f t="shared" si="7"/>
        <v>0</v>
      </c>
      <c r="P29" s="113" t="s">
        <v>151</v>
      </c>
      <c r="V29" s="116" t="s">
        <v>152</v>
      </c>
      <c r="W29" s="117">
        <v>1933.555</v>
      </c>
      <c r="X29" s="110" t="s">
        <v>176</v>
      </c>
      <c r="Y29" s="110" t="s">
        <v>186</v>
      </c>
      <c r="Z29" s="113" t="s">
        <v>177</v>
      </c>
      <c r="AB29" s="113">
        <v>7</v>
      </c>
      <c r="AJ29" s="86" t="s">
        <v>155</v>
      </c>
      <c r="AK29" s="86" t="s">
        <v>156</v>
      </c>
    </row>
    <row r="30" spans="1:37" ht="9.75">
      <c r="A30" s="108">
        <v>14</v>
      </c>
      <c r="B30" s="109" t="s">
        <v>173</v>
      </c>
      <c r="C30" s="110" t="s">
        <v>189</v>
      </c>
      <c r="D30" s="111" t="s">
        <v>190</v>
      </c>
      <c r="E30" s="112">
        <v>1631</v>
      </c>
      <c r="F30" s="113" t="s">
        <v>150</v>
      </c>
      <c r="G30" s="190"/>
      <c r="H30" s="114">
        <f t="shared" si="4"/>
        <v>0</v>
      </c>
      <c r="J30" s="114">
        <f t="shared" si="5"/>
        <v>0</v>
      </c>
      <c r="L30" s="115">
        <f t="shared" si="6"/>
        <v>0</v>
      </c>
      <c r="N30" s="112">
        <f t="shared" si="7"/>
        <v>0</v>
      </c>
      <c r="P30" s="113" t="s">
        <v>151</v>
      </c>
      <c r="V30" s="116" t="s">
        <v>152</v>
      </c>
      <c r="W30" s="117">
        <v>1606.535</v>
      </c>
      <c r="X30" s="110" t="s">
        <v>176</v>
      </c>
      <c r="Y30" s="110" t="s">
        <v>189</v>
      </c>
      <c r="Z30" s="113" t="s">
        <v>177</v>
      </c>
      <c r="AB30" s="113">
        <v>7</v>
      </c>
      <c r="AJ30" s="86" t="s">
        <v>155</v>
      </c>
      <c r="AK30" s="86" t="s">
        <v>156</v>
      </c>
    </row>
    <row r="31" spans="1:37" ht="9.75">
      <c r="A31" s="108">
        <v>15</v>
      </c>
      <c r="B31" s="109" t="s">
        <v>173</v>
      </c>
      <c r="C31" s="110" t="s">
        <v>191</v>
      </c>
      <c r="D31" s="111" t="s">
        <v>192</v>
      </c>
      <c r="E31" s="112">
        <v>1631</v>
      </c>
      <c r="F31" s="113" t="s">
        <v>150</v>
      </c>
      <c r="G31" s="190"/>
      <c r="H31" s="114">
        <f t="shared" si="4"/>
        <v>0</v>
      </c>
      <c r="J31" s="114">
        <f t="shared" si="5"/>
        <v>0</v>
      </c>
      <c r="L31" s="115">
        <f t="shared" si="6"/>
        <v>0</v>
      </c>
      <c r="N31" s="112">
        <f t="shared" si="7"/>
        <v>0</v>
      </c>
      <c r="P31" s="113" t="s">
        <v>151</v>
      </c>
      <c r="V31" s="116" t="s">
        <v>152</v>
      </c>
      <c r="W31" s="117">
        <v>1606.535</v>
      </c>
      <c r="X31" s="110" t="s">
        <v>176</v>
      </c>
      <c r="Y31" s="110" t="s">
        <v>191</v>
      </c>
      <c r="Z31" s="113" t="s">
        <v>177</v>
      </c>
      <c r="AB31" s="113">
        <v>7</v>
      </c>
      <c r="AJ31" s="86" t="s">
        <v>155</v>
      </c>
      <c r="AK31" s="86" t="s">
        <v>156</v>
      </c>
    </row>
    <row r="32" spans="1:37" ht="9.75">
      <c r="A32" s="108">
        <v>16</v>
      </c>
      <c r="B32" s="109" t="s">
        <v>173</v>
      </c>
      <c r="C32" s="110" t="s">
        <v>193</v>
      </c>
      <c r="D32" s="111" t="s">
        <v>194</v>
      </c>
      <c r="E32" s="112">
        <v>1963</v>
      </c>
      <c r="F32" s="113" t="s">
        <v>188</v>
      </c>
      <c r="G32" s="190"/>
      <c r="H32" s="114">
        <f t="shared" si="4"/>
        <v>0</v>
      </c>
      <c r="J32" s="114">
        <f t="shared" si="5"/>
        <v>0</v>
      </c>
      <c r="L32" s="115">
        <f t="shared" si="6"/>
        <v>0</v>
      </c>
      <c r="N32" s="112">
        <f t="shared" si="7"/>
        <v>0</v>
      </c>
      <c r="P32" s="113" t="s">
        <v>151</v>
      </c>
      <c r="V32" s="116" t="s">
        <v>152</v>
      </c>
      <c r="W32" s="117">
        <v>1933.555</v>
      </c>
      <c r="X32" s="110" t="s">
        <v>176</v>
      </c>
      <c r="Y32" s="110" t="s">
        <v>193</v>
      </c>
      <c r="Z32" s="113" t="s">
        <v>177</v>
      </c>
      <c r="AB32" s="113">
        <v>7</v>
      </c>
      <c r="AJ32" s="86" t="s">
        <v>155</v>
      </c>
      <c r="AK32" s="86" t="s">
        <v>156</v>
      </c>
    </row>
    <row r="33" spans="1:37" ht="9.75">
      <c r="A33" s="108">
        <v>17</v>
      </c>
      <c r="B33" s="109" t="s">
        <v>173</v>
      </c>
      <c r="C33" s="110" t="s">
        <v>195</v>
      </c>
      <c r="D33" s="111" t="s">
        <v>196</v>
      </c>
      <c r="E33" s="112">
        <v>22</v>
      </c>
      <c r="F33" s="113" t="s">
        <v>188</v>
      </c>
      <c r="G33" s="190"/>
      <c r="H33" s="114">
        <f t="shared" si="4"/>
        <v>0</v>
      </c>
      <c r="J33" s="114">
        <f t="shared" si="5"/>
        <v>0</v>
      </c>
      <c r="L33" s="115">
        <f t="shared" si="6"/>
        <v>0</v>
      </c>
      <c r="N33" s="112">
        <f t="shared" si="7"/>
        <v>0</v>
      </c>
      <c r="P33" s="113" t="s">
        <v>151</v>
      </c>
      <c r="V33" s="116" t="s">
        <v>152</v>
      </c>
      <c r="W33" s="117">
        <v>21.67</v>
      </c>
      <c r="X33" s="110" t="s">
        <v>176</v>
      </c>
      <c r="Y33" s="110" t="s">
        <v>195</v>
      </c>
      <c r="Z33" s="113" t="s">
        <v>177</v>
      </c>
      <c r="AB33" s="113">
        <v>7</v>
      </c>
      <c r="AJ33" s="86" t="s">
        <v>155</v>
      </c>
      <c r="AK33" s="86" t="s">
        <v>156</v>
      </c>
    </row>
    <row r="34" spans="1:37" ht="9.75">
      <c r="A34" s="108">
        <v>18</v>
      </c>
      <c r="B34" s="109" t="s">
        <v>173</v>
      </c>
      <c r="C34" s="110" t="s">
        <v>197</v>
      </c>
      <c r="D34" s="111" t="s">
        <v>198</v>
      </c>
      <c r="E34" s="112">
        <v>44</v>
      </c>
      <c r="F34" s="113" t="s">
        <v>199</v>
      </c>
      <c r="G34" s="190"/>
      <c r="H34" s="114">
        <f t="shared" si="4"/>
        <v>0</v>
      </c>
      <c r="J34" s="114">
        <f t="shared" si="5"/>
        <v>0</v>
      </c>
      <c r="L34" s="115">
        <f t="shared" si="6"/>
        <v>0</v>
      </c>
      <c r="N34" s="112">
        <f t="shared" si="7"/>
        <v>0</v>
      </c>
      <c r="P34" s="113" t="s">
        <v>151</v>
      </c>
      <c r="V34" s="116" t="s">
        <v>152</v>
      </c>
      <c r="W34" s="117">
        <v>43.34</v>
      </c>
      <c r="X34" s="110" t="s">
        <v>176</v>
      </c>
      <c r="Y34" s="110" t="s">
        <v>197</v>
      </c>
      <c r="Z34" s="113" t="s">
        <v>177</v>
      </c>
      <c r="AB34" s="113">
        <v>7</v>
      </c>
      <c r="AJ34" s="86" t="s">
        <v>155</v>
      </c>
      <c r="AK34" s="86" t="s">
        <v>156</v>
      </c>
    </row>
    <row r="35" spans="1:37" ht="9.75">
      <c r="A35" s="108">
        <v>19</v>
      </c>
      <c r="B35" s="109" t="s">
        <v>173</v>
      </c>
      <c r="C35" s="110" t="s">
        <v>200</v>
      </c>
      <c r="D35" s="111" t="s">
        <v>201</v>
      </c>
      <c r="E35" s="112">
        <v>1629.507</v>
      </c>
      <c r="F35" s="113" t="s">
        <v>59</v>
      </c>
      <c r="G35" s="190"/>
      <c r="H35" s="114">
        <f t="shared" si="4"/>
        <v>0</v>
      </c>
      <c r="J35" s="114">
        <f t="shared" si="5"/>
        <v>0</v>
      </c>
      <c r="L35" s="115">
        <f t="shared" si="6"/>
        <v>0</v>
      </c>
      <c r="N35" s="112">
        <f t="shared" si="7"/>
        <v>0</v>
      </c>
      <c r="P35" s="113" t="s">
        <v>151</v>
      </c>
      <c r="V35" s="116" t="s">
        <v>152</v>
      </c>
      <c r="X35" s="110" t="s">
        <v>202</v>
      </c>
      <c r="Y35" s="110" t="s">
        <v>200</v>
      </c>
      <c r="Z35" s="113" t="s">
        <v>203</v>
      </c>
      <c r="AB35" s="113">
        <v>1</v>
      </c>
      <c r="AJ35" s="86" t="s">
        <v>155</v>
      </c>
      <c r="AK35" s="86" t="s">
        <v>156</v>
      </c>
    </row>
    <row r="36" spans="4:23" ht="9.75">
      <c r="D36" s="158" t="s">
        <v>204</v>
      </c>
      <c r="E36" s="159">
        <f>J36</f>
        <v>0</v>
      </c>
      <c r="H36" s="159">
        <f>SUM(H23:H35)</f>
        <v>0</v>
      </c>
      <c r="I36" s="159">
        <f>SUM(I23:I35)</f>
        <v>0</v>
      </c>
      <c r="J36" s="159">
        <f>SUM(J23:J35)</f>
        <v>0</v>
      </c>
      <c r="L36" s="160">
        <f>SUM(L23:L35)</f>
        <v>0</v>
      </c>
      <c r="N36" s="161">
        <f>SUM(N23:N35)</f>
        <v>0</v>
      </c>
      <c r="W36" s="117">
        <f>SUM(W23:W35)</f>
        <v>8919.175</v>
      </c>
    </row>
    <row r="38" ht="9.75">
      <c r="B38" s="110" t="s">
        <v>205</v>
      </c>
    </row>
    <row r="39" spans="1:37" ht="9.75">
      <c r="A39" s="108">
        <v>20</v>
      </c>
      <c r="B39" s="109" t="s">
        <v>206</v>
      </c>
      <c r="C39" s="110" t="s">
        <v>207</v>
      </c>
      <c r="D39" s="111" t="s">
        <v>208</v>
      </c>
      <c r="E39" s="112">
        <v>1</v>
      </c>
      <c r="F39" s="113" t="s">
        <v>209</v>
      </c>
      <c r="G39" s="190"/>
      <c r="H39" s="114">
        <f aca="true" t="shared" si="8" ref="H39:H50">ROUND(E39*G39,2)</f>
        <v>0</v>
      </c>
      <c r="J39" s="114">
        <f aca="true" t="shared" si="9" ref="J39:J50">ROUND(E39*G39,2)</f>
        <v>0</v>
      </c>
      <c r="L39" s="115">
        <f aca="true" t="shared" si="10" ref="L39:L50">E39*K39</f>
        <v>0</v>
      </c>
      <c r="N39" s="112">
        <f aca="true" t="shared" si="11" ref="N39:N50">E39*M39</f>
        <v>0</v>
      </c>
      <c r="P39" s="113" t="s">
        <v>151</v>
      </c>
      <c r="V39" s="116" t="s">
        <v>152</v>
      </c>
      <c r="W39" s="117">
        <v>0.874</v>
      </c>
      <c r="X39" s="110" t="s">
        <v>210</v>
      </c>
      <c r="Y39" s="110" t="s">
        <v>207</v>
      </c>
      <c r="Z39" s="113" t="s">
        <v>211</v>
      </c>
      <c r="AB39" s="113">
        <v>7</v>
      </c>
      <c r="AJ39" s="86" t="s">
        <v>155</v>
      </c>
      <c r="AK39" s="86" t="s">
        <v>156</v>
      </c>
    </row>
    <row r="40" spans="1:37" ht="9.75">
      <c r="A40" s="108">
        <v>21</v>
      </c>
      <c r="B40" s="109" t="s">
        <v>206</v>
      </c>
      <c r="C40" s="110" t="s">
        <v>212</v>
      </c>
      <c r="D40" s="111" t="s">
        <v>213</v>
      </c>
      <c r="E40" s="112">
        <v>6</v>
      </c>
      <c r="F40" s="113" t="s">
        <v>209</v>
      </c>
      <c r="G40" s="190"/>
      <c r="H40" s="114">
        <f t="shared" si="8"/>
        <v>0</v>
      </c>
      <c r="J40" s="114">
        <f t="shared" si="9"/>
        <v>0</v>
      </c>
      <c r="L40" s="115">
        <f t="shared" si="10"/>
        <v>0</v>
      </c>
      <c r="N40" s="112">
        <f t="shared" si="11"/>
        <v>0</v>
      </c>
      <c r="P40" s="113" t="s">
        <v>151</v>
      </c>
      <c r="V40" s="116" t="s">
        <v>152</v>
      </c>
      <c r="W40" s="117">
        <v>5.244</v>
      </c>
      <c r="X40" s="110" t="s">
        <v>210</v>
      </c>
      <c r="Y40" s="110" t="s">
        <v>212</v>
      </c>
      <c r="Z40" s="113" t="s">
        <v>211</v>
      </c>
      <c r="AB40" s="113">
        <v>7</v>
      </c>
      <c r="AJ40" s="86" t="s">
        <v>155</v>
      </c>
      <c r="AK40" s="86" t="s">
        <v>156</v>
      </c>
    </row>
    <row r="41" spans="1:37" ht="9.75">
      <c r="A41" s="108">
        <v>22</v>
      </c>
      <c r="B41" s="109" t="s">
        <v>206</v>
      </c>
      <c r="C41" s="110" t="s">
        <v>214</v>
      </c>
      <c r="D41" s="111" t="s">
        <v>215</v>
      </c>
      <c r="E41" s="112">
        <v>1</v>
      </c>
      <c r="F41" s="113" t="s">
        <v>209</v>
      </c>
      <c r="G41" s="190"/>
      <c r="H41" s="114">
        <f t="shared" si="8"/>
        <v>0</v>
      </c>
      <c r="J41" s="114">
        <f t="shared" si="9"/>
        <v>0</v>
      </c>
      <c r="L41" s="115">
        <f t="shared" si="10"/>
        <v>0</v>
      </c>
      <c r="N41" s="112">
        <f t="shared" si="11"/>
        <v>0</v>
      </c>
      <c r="P41" s="113" t="s">
        <v>151</v>
      </c>
      <c r="V41" s="116" t="s">
        <v>152</v>
      </c>
      <c r="W41" s="117">
        <v>0.874</v>
      </c>
      <c r="X41" s="110" t="s">
        <v>210</v>
      </c>
      <c r="Y41" s="110" t="s">
        <v>214</v>
      </c>
      <c r="Z41" s="113" t="s">
        <v>211</v>
      </c>
      <c r="AB41" s="113">
        <v>7</v>
      </c>
      <c r="AJ41" s="86" t="s">
        <v>155</v>
      </c>
      <c r="AK41" s="86" t="s">
        <v>156</v>
      </c>
    </row>
    <row r="42" spans="1:37" ht="9.75">
      <c r="A42" s="108">
        <v>23</v>
      </c>
      <c r="B42" s="109" t="s">
        <v>206</v>
      </c>
      <c r="C42" s="110" t="s">
        <v>216</v>
      </c>
      <c r="D42" s="111" t="s">
        <v>217</v>
      </c>
      <c r="E42" s="112">
        <v>2</v>
      </c>
      <c r="F42" s="113" t="s">
        <v>209</v>
      </c>
      <c r="G42" s="190"/>
      <c r="H42" s="114">
        <f t="shared" si="8"/>
        <v>0</v>
      </c>
      <c r="J42" s="114">
        <f t="shared" si="9"/>
        <v>0</v>
      </c>
      <c r="L42" s="115">
        <f t="shared" si="10"/>
        <v>0</v>
      </c>
      <c r="N42" s="112">
        <f t="shared" si="11"/>
        <v>0</v>
      </c>
      <c r="P42" s="113" t="s">
        <v>151</v>
      </c>
      <c r="V42" s="116" t="s">
        <v>152</v>
      </c>
      <c r="W42" s="117">
        <v>1.748</v>
      </c>
      <c r="X42" s="110" t="s">
        <v>210</v>
      </c>
      <c r="Y42" s="110" t="s">
        <v>216</v>
      </c>
      <c r="Z42" s="113" t="s">
        <v>211</v>
      </c>
      <c r="AB42" s="113">
        <v>7</v>
      </c>
      <c r="AJ42" s="86" t="s">
        <v>155</v>
      </c>
      <c r="AK42" s="86" t="s">
        <v>156</v>
      </c>
    </row>
    <row r="43" spans="1:37" ht="9.75">
      <c r="A43" s="108">
        <v>24</v>
      </c>
      <c r="B43" s="109" t="s">
        <v>206</v>
      </c>
      <c r="C43" s="110" t="s">
        <v>218</v>
      </c>
      <c r="D43" s="111" t="s">
        <v>219</v>
      </c>
      <c r="E43" s="112">
        <v>1</v>
      </c>
      <c r="F43" s="113" t="s">
        <v>209</v>
      </c>
      <c r="G43" s="190"/>
      <c r="H43" s="114">
        <f t="shared" si="8"/>
        <v>0</v>
      </c>
      <c r="J43" s="114">
        <f t="shared" si="9"/>
        <v>0</v>
      </c>
      <c r="L43" s="115">
        <f t="shared" si="10"/>
        <v>0</v>
      </c>
      <c r="N43" s="112">
        <f t="shared" si="11"/>
        <v>0</v>
      </c>
      <c r="P43" s="113" t="s">
        <v>151</v>
      </c>
      <c r="V43" s="116" t="s">
        <v>152</v>
      </c>
      <c r="W43" s="117">
        <v>0.874</v>
      </c>
      <c r="X43" s="110" t="s">
        <v>210</v>
      </c>
      <c r="Y43" s="110" t="s">
        <v>218</v>
      </c>
      <c r="Z43" s="113" t="s">
        <v>211</v>
      </c>
      <c r="AB43" s="113">
        <v>7</v>
      </c>
      <c r="AJ43" s="86" t="s">
        <v>155</v>
      </c>
      <c r="AK43" s="86" t="s">
        <v>156</v>
      </c>
    </row>
    <row r="44" spans="1:37" ht="9.75">
      <c r="A44" s="108">
        <v>25</v>
      </c>
      <c r="B44" s="109" t="s">
        <v>206</v>
      </c>
      <c r="C44" s="110" t="s">
        <v>220</v>
      </c>
      <c r="D44" s="111" t="s">
        <v>221</v>
      </c>
      <c r="E44" s="112">
        <v>1</v>
      </c>
      <c r="F44" s="113" t="s">
        <v>209</v>
      </c>
      <c r="G44" s="190"/>
      <c r="H44" s="114">
        <f t="shared" si="8"/>
        <v>0</v>
      </c>
      <c r="J44" s="114">
        <f t="shared" si="9"/>
        <v>0</v>
      </c>
      <c r="L44" s="115">
        <f t="shared" si="10"/>
        <v>0</v>
      </c>
      <c r="N44" s="112">
        <f t="shared" si="11"/>
        <v>0</v>
      </c>
      <c r="P44" s="113" t="s">
        <v>151</v>
      </c>
      <c r="V44" s="116" t="s">
        <v>152</v>
      </c>
      <c r="W44" s="117">
        <v>0.874</v>
      </c>
      <c r="X44" s="110" t="s">
        <v>210</v>
      </c>
      <c r="Y44" s="110" t="s">
        <v>220</v>
      </c>
      <c r="Z44" s="113" t="s">
        <v>211</v>
      </c>
      <c r="AB44" s="113">
        <v>7</v>
      </c>
      <c r="AJ44" s="86" t="s">
        <v>155</v>
      </c>
      <c r="AK44" s="86" t="s">
        <v>156</v>
      </c>
    </row>
    <row r="45" spans="1:37" ht="9.75">
      <c r="A45" s="108">
        <v>26</v>
      </c>
      <c r="B45" s="109" t="s">
        <v>206</v>
      </c>
      <c r="C45" s="110" t="s">
        <v>222</v>
      </c>
      <c r="D45" s="111" t="s">
        <v>223</v>
      </c>
      <c r="E45" s="112">
        <v>2</v>
      </c>
      <c r="F45" s="113" t="s">
        <v>209</v>
      </c>
      <c r="G45" s="190"/>
      <c r="H45" s="114">
        <f t="shared" si="8"/>
        <v>0</v>
      </c>
      <c r="J45" s="114">
        <f t="shared" si="9"/>
        <v>0</v>
      </c>
      <c r="L45" s="115">
        <f t="shared" si="10"/>
        <v>0</v>
      </c>
      <c r="N45" s="112">
        <f t="shared" si="11"/>
        <v>0</v>
      </c>
      <c r="P45" s="113" t="s">
        <v>151</v>
      </c>
      <c r="V45" s="116" t="s">
        <v>152</v>
      </c>
      <c r="W45" s="117">
        <v>1.748</v>
      </c>
      <c r="X45" s="110" t="s">
        <v>210</v>
      </c>
      <c r="Y45" s="110" t="s">
        <v>222</v>
      </c>
      <c r="Z45" s="113" t="s">
        <v>211</v>
      </c>
      <c r="AB45" s="113">
        <v>7</v>
      </c>
      <c r="AJ45" s="86" t="s">
        <v>155</v>
      </c>
      <c r="AK45" s="86" t="s">
        <v>156</v>
      </c>
    </row>
    <row r="46" spans="1:37" ht="9.75">
      <c r="A46" s="108">
        <v>27</v>
      </c>
      <c r="B46" s="109" t="s">
        <v>206</v>
      </c>
      <c r="C46" s="110" t="s">
        <v>224</v>
      </c>
      <c r="D46" s="111" t="s">
        <v>225</v>
      </c>
      <c r="E46" s="112">
        <v>9</v>
      </c>
      <c r="F46" s="113" t="s">
        <v>209</v>
      </c>
      <c r="G46" s="190"/>
      <c r="H46" s="114">
        <f t="shared" si="8"/>
        <v>0</v>
      </c>
      <c r="J46" s="114">
        <f t="shared" si="9"/>
        <v>0</v>
      </c>
      <c r="L46" s="115">
        <f t="shared" si="10"/>
        <v>0</v>
      </c>
      <c r="N46" s="112">
        <f t="shared" si="11"/>
        <v>0</v>
      </c>
      <c r="P46" s="113" t="s">
        <v>151</v>
      </c>
      <c r="V46" s="116" t="s">
        <v>152</v>
      </c>
      <c r="W46" s="117">
        <v>7.866</v>
      </c>
      <c r="X46" s="110" t="s">
        <v>210</v>
      </c>
      <c r="Y46" s="110" t="s">
        <v>224</v>
      </c>
      <c r="Z46" s="113" t="s">
        <v>211</v>
      </c>
      <c r="AB46" s="113">
        <v>7</v>
      </c>
      <c r="AJ46" s="86" t="s">
        <v>155</v>
      </c>
      <c r="AK46" s="86" t="s">
        <v>156</v>
      </c>
    </row>
    <row r="47" spans="1:37" ht="9.75">
      <c r="A47" s="108">
        <v>28</v>
      </c>
      <c r="B47" s="109" t="s">
        <v>206</v>
      </c>
      <c r="C47" s="110" t="s">
        <v>226</v>
      </c>
      <c r="D47" s="111" t="s">
        <v>227</v>
      </c>
      <c r="E47" s="112">
        <v>5</v>
      </c>
      <c r="F47" s="113" t="s">
        <v>209</v>
      </c>
      <c r="G47" s="190"/>
      <c r="H47" s="114">
        <f t="shared" si="8"/>
        <v>0</v>
      </c>
      <c r="J47" s="114">
        <f t="shared" si="9"/>
        <v>0</v>
      </c>
      <c r="L47" s="115">
        <f t="shared" si="10"/>
        <v>0</v>
      </c>
      <c r="N47" s="112">
        <f t="shared" si="11"/>
        <v>0</v>
      </c>
      <c r="P47" s="113" t="s">
        <v>151</v>
      </c>
      <c r="V47" s="116" t="s">
        <v>152</v>
      </c>
      <c r="W47" s="117">
        <v>4.37</v>
      </c>
      <c r="X47" s="110" t="s">
        <v>210</v>
      </c>
      <c r="Y47" s="110" t="s">
        <v>226</v>
      </c>
      <c r="Z47" s="113" t="s">
        <v>211</v>
      </c>
      <c r="AB47" s="113">
        <v>7</v>
      </c>
      <c r="AJ47" s="86" t="s">
        <v>155</v>
      </c>
      <c r="AK47" s="86" t="s">
        <v>156</v>
      </c>
    </row>
    <row r="48" spans="1:37" ht="9.75">
      <c r="A48" s="108">
        <v>29</v>
      </c>
      <c r="B48" s="109" t="s">
        <v>206</v>
      </c>
      <c r="C48" s="110" t="s">
        <v>228</v>
      </c>
      <c r="D48" s="111" t="s">
        <v>229</v>
      </c>
      <c r="E48" s="112">
        <v>5</v>
      </c>
      <c r="F48" s="113" t="s">
        <v>209</v>
      </c>
      <c r="G48" s="190"/>
      <c r="H48" s="114">
        <f t="shared" si="8"/>
        <v>0</v>
      </c>
      <c r="J48" s="114">
        <f t="shared" si="9"/>
        <v>0</v>
      </c>
      <c r="L48" s="115">
        <f t="shared" si="10"/>
        <v>0</v>
      </c>
      <c r="N48" s="112">
        <f t="shared" si="11"/>
        <v>0</v>
      </c>
      <c r="P48" s="113" t="s">
        <v>151</v>
      </c>
      <c r="V48" s="116" t="s">
        <v>152</v>
      </c>
      <c r="W48" s="117">
        <v>4.37</v>
      </c>
      <c r="X48" s="110" t="s">
        <v>210</v>
      </c>
      <c r="Y48" s="110" t="s">
        <v>228</v>
      </c>
      <c r="Z48" s="113" t="s">
        <v>211</v>
      </c>
      <c r="AB48" s="113">
        <v>7</v>
      </c>
      <c r="AJ48" s="86" t="s">
        <v>155</v>
      </c>
      <c r="AK48" s="86" t="s">
        <v>156</v>
      </c>
    </row>
    <row r="49" spans="1:37" ht="9.75">
      <c r="A49" s="108">
        <v>30</v>
      </c>
      <c r="B49" s="109" t="s">
        <v>206</v>
      </c>
      <c r="C49" s="110" t="s">
        <v>230</v>
      </c>
      <c r="D49" s="111" t="s">
        <v>231</v>
      </c>
      <c r="E49" s="112">
        <v>2</v>
      </c>
      <c r="F49" s="113" t="s">
        <v>209</v>
      </c>
      <c r="G49" s="190"/>
      <c r="H49" s="114">
        <f t="shared" si="8"/>
        <v>0</v>
      </c>
      <c r="J49" s="114">
        <f t="shared" si="9"/>
        <v>0</v>
      </c>
      <c r="L49" s="115">
        <f t="shared" si="10"/>
        <v>0</v>
      </c>
      <c r="N49" s="112">
        <f t="shared" si="11"/>
        <v>0</v>
      </c>
      <c r="P49" s="113" t="s">
        <v>151</v>
      </c>
      <c r="V49" s="116" t="s">
        <v>152</v>
      </c>
      <c r="W49" s="117">
        <v>1.748</v>
      </c>
      <c r="X49" s="110" t="s">
        <v>210</v>
      </c>
      <c r="Y49" s="110" t="s">
        <v>230</v>
      </c>
      <c r="Z49" s="113" t="s">
        <v>211</v>
      </c>
      <c r="AB49" s="113">
        <v>7</v>
      </c>
      <c r="AJ49" s="86" t="s">
        <v>155</v>
      </c>
      <c r="AK49" s="86" t="s">
        <v>156</v>
      </c>
    </row>
    <row r="50" spans="1:37" ht="9.75">
      <c r="A50" s="108">
        <v>31</v>
      </c>
      <c r="B50" s="109" t="s">
        <v>206</v>
      </c>
      <c r="C50" s="110" t="s">
        <v>232</v>
      </c>
      <c r="D50" s="111" t="s">
        <v>233</v>
      </c>
      <c r="E50" s="112">
        <v>3</v>
      </c>
      <c r="F50" s="113" t="s">
        <v>209</v>
      </c>
      <c r="G50" s="190"/>
      <c r="H50" s="114">
        <f t="shared" si="8"/>
        <v>0</v>
      </c>
      <c r="J50" s="114">
        <f t="shared" si="9"/>
        <v>0</v>
      </c>
      <c r="L50" s="115">
        <f t="shared" si="10"/>
        <v>0</v>
      </c>
      <c r="N50" s="112">
        <f t="shared" si="11"/>
        <v>0</v>
      </c>
      <c r="P50" s="113" t="s">
        <v>151</v>
      </c>
      <c r="V50" s="116" t="s">
        <v>152</v>
      </c>
      <c r="W50" s="117">
        <v>2.622</v>
      </c>
      <c r="X50" s="110" t="s">
        <v>210</v>
      </c>
      <c r="Y50" s="110" t="s">
        <v>232</v>
      </c>
      <c r="Z50" s="113" t="s">
        <v>211</v>
      </c>
      <c r="AB50" s="113">
        <v>7</v>
      </c>
      <c r="AJ50" s="86" t="s">
        <v>155</v>
      </c>
      <c r="AK50" s="86" t="s">
        <v>156</v>
      </c>
    </row>
    <row r="51" spans="4:23" ht="9.75">
      <c r="D51" s="158" t="s">
        <v>234</v>
      </c>
      <c r="E51" s="159">
        <f>J51</f>
        <v>0</v>
      </c>
      <c r="H51" s="159">
        <f>SUM(H38:H50)</f>
        <v>0</v>
      </c>
      <c r="I51" s="159">
        <f>SUM(I38:I50)</f>
        <v>0</v>
      </c>
      <c r="J51" s="159">
        <f>SUM(J38:J50)</f>
        <v>0</v>
      </c>
      <c r="L51" s="160">
        <f>SUM(L38:L50)</f>
        <v>0</v>
      </c>
      <c r="N51" s="161">
        <f>SUM(N38:N50)</f>
        <v>0</v>
      </c>
      <c r="W51" s="117">
        <f>SUM(W38:W50)</f>
        <v>33.212</v>
      </c>
    </row>
    <row r="53" ht="9.75">
      <c r="B53" s="110" t="s">
        <v>235</v>
      </c>
    </row>
    <row r="54" spans="1:37" ht="9.75">
      <c r="A54" s="108">
        <v>32</v>
      </c>
      <c r="B54" s="109" t="s">
        <v>206</v>
      </c>
      <c r="C54" s="110" t="s">
        <v>236</v>
      </c>
      <c r="D54" s="111" t="s">
        <v>237</v>
      </c>
      <c r="E54" s="112">
        <v>477</v>
      </c>
      <c r="F54" s="113" t="s">
        <v>150</v>
      </c>
      <c r="G54" s="190"/>
      <c r="H54" s="114">
        <f aca="true" t="shared" si="12" ref="H54:H64">ROUND(E54*G54,2)</f>
        <v>0</v>
      </c>
      <c r="J54" s="114">
        <f aca="true" t="shared" si="13" ref="J54:J64">ROUND(E54*G54,2)</f>
        <v>0</v>
      </c>
      <c r="K54" s="115">
        <v>0.00015</v>
      </c>
      <c r="L54" s="115">
        <f aca="true" t="shared" si="14" ref="L54:L64">E54*K54</f>
        <v>0.07154999999999999</v>
      </c>
      <c r="N54" s="112">
        <f aca="true" t="shared" si="15" ref="N54:N64">E54*M54</f>
        <v>0</v>
      </c>
      <c r="P54" s="113" t="s">
        <v>151</v>
      </c>
      <c r="V54" s="116" t="s">
        <v>152</v>
      </c>
      <c r="W54" s="117">
        <v>416.898</v>
      </c>
      <c r="X54" s="110" t="s">
        <v>210</v>
      </c>
      <c r="Y54" s="110" t="s">
        <v>236</v>
      </c>
      <c r="Z54" s="113" t="s">
        <v>211</v>
      </c>
      <c r="AB54" s="113">
        <v>7</v>
      </c>
      <c r="AJ54" s="86" t="s">
        <v>155</v>
      </c>
      <c r="AK54" s="86" t="s">
        <v>156</v>
      </c>
    </row>
    <row r="55" spans="1:37" ht="9.75">
      <c r="A55" s="108">
        <v>33</v>
      </c>
      <c r="B55" s="109" t="s">
        <v>206</v>
      </c>
      <c r="C55" s="110" t="s">
        <v>238</v>
      </c>
      <c r="D55" s="111" t="s">
        <v>239</v>
      </c>
      <c r="E55" s="112">
        <v>454</v>
      </c>
      <c r="F55" s="113" t="s">
        <v>150</v>
      </c>
      <c r="G55" s="190"/>
      <c r="H55" s="114">
        <f t="shared" si="12"/>
        <v>0</v>
      </c>
      <c r="J55" s="114">
        <f t="shared" si="13"/>
        <v>0</v>
      </c>
      <c r="K55" s="115">
        <v>0.00015</v>
      </c>
      <c r="L55" s="115">
        <f t="shared" si="14"/>
        <v>0.0681</v>
      </c>
      <c r="N55" s="112">
        <f t="shared" si="15"/>
        <v>0</v>
      </c>
      <c r="P55" s="113" t="s">
        <v>151</v>
      </c>
      <c r="V55" s="116" t="s">
        <v>152</v>
      </c>
      <c r="W55" s="117">
        <v>396.796</v>
      </c>
      <c r="X55" s="110" t="s">
        <v>210</v>
      </c>
      <c r="Y55" s="110" t="s">
        <v>238</v>
      </c>
      <c r="Z55" s="113" t="s">
        <v>211</v>
      </c>
      <c r="AB55" s="113">
        <v>7</v>
      </c>
      <c r="AJ55" s="86" t="s">
        <v>155</v>
      </c>
      <c r="AK55" s="86" t="s">
        <v>156</v>
      </c>
    </row>
    <row r="56" spans="1:37" ht="9.75">
      <c r="A56" s="108">
        <v>34</v>
      </c>
      <c r="B56" s="109" t="s">
        <v>206</v>
      </c>
      <c r="C56" s="110" t="s">
        <v>240</v>
      </c>
      <c r="D56" s="111" t="s">
        <v>241</v>
      </c>
      <c r="E56" s="112">
        <v>230</v>
      </c>
      <c r="F56" s="113" t="s">
        <v>163</v>
      </c>
      <c r="G56" s="190"/>
      <c r="H56" s="114">
        <f t="shared" si="12"/>
        <v>0</v>
      </c>
      <c r="J56" s="114">
        <f t="shared" si="13"/>
        <v>0</v>
      </c>
      <c r="K56" s="115">
        <v>0.00015</v>
      </c>
      <c r="L56" s="115">
        <f t="shared" si="14"/>
        <v>0.034499999999999996</v>
      </c>
      <c r="N56" s="112">
        <f t="shared" si="15"/>
        <v>0</v>
      </c>
      <c r="P56" s="113" t="s">
        <v>151</v>
      </c>
      <c r="V56" s="116" t="s">
        <v>152</v>
      </c>
      <c r="W56" s="117">
        <v>201.02</v>
      </c>
      <c r="X56" s="110" t="s">
        <v>210</v>
      </c>
      <c r="Y56" s="110" t="s">
        <v>240</v>
      </c>
      <c r="Z56" s="113" t="s">
        <v>211</v>
      </c>
      <c r="AB56" s="113">
        <v>7</v>
      </c>
      <c r="AJ56" s="86" t="s">
        <v>155</v>
      </c>
      <c r="AK56" s="86" t="s">
        <v>156</v>
      </c>
    </row>
    <row r="57" spans="1:37" ht="9.75">
      <c r="A57" s="108">
        <v>35</v>
      </c>
      <c r="B57" s="109" t="s">
        <v>206</v>
      </c>
      <c r="C57" s="110" t="s">
        <v>242</v>
      </c>
      <c r="D57" s="111" t="s">
        <v>243</v>
      </c>
      <c r="E57" s="112">
        <v>954</v>
      </c>
      <c r="F57" s="113" t="s">
        <v>150</v>
      </c>
      <c r="G57" s="190"/>
      <c r="H57" s="114">
        <f t="shared" si="12"/>
        <v>0</v>
      </c>
      <c r="J57" s="114">
        <f t="shared" si="13"/>
        <v>0</v>
      </c>
      <c r="K57" s="115">
        <v>0.00015</v>
      </c>
      <c r="L57" s="115">
        <f t="shared" si="14"/>
        <v>0.14309999999999998</v>
      </c>
      <c r="N57" s="112">
        <f t="shared" si="15"/>
        <v>0</v>
      </c>
      <c r="P57" s="113" t="s">
        <v>151</v>
      </c>
      <c r="V57" s="116" t="s">
        <v>152</v>
      </c>
      <c r="W57" s="117">
        <v>833.796</v>
      </c>
      <c r="X57" s="110" t="s">
        <v>210</v>
      </c>
      <c r="Y57" s="110" t="s">
        <v>242</v>
      </c>
      <c r="Z57" s="113" t="s">
        <v>211</v>
      </c>
      <c r="AB57" s="113">
        <v>7</v>
      </c>
      <c r="AJ57" s="86" t="s">
        <v>155</v>
      </c>
      <c r="AK57" s="86" t="s">
        <v>156</v>
      </c>
    </row>
    <row r="58" spans="1:37" ht="9.75">
      <c r="A58" s="108">
        <v>36</v>
      </c>
      <c r="B58" s="109" t="s">
        <v>206</v>
      </c>
      <c r="C58" s="110" t="s">
        <v>244</v>
      </c>
      <c r="D58" s="111" t="s">
        <v>245</v>
      </c>
      <c r="E58" s="112">
        <v>40</v>
      </c>
      <c r="F58" s="113" t="s">
        <v>150</v>
      </c>
      <c r="G58" s="190"/>
      <c r="H58" s="114">
        <f t="shared" si="12"/>
        <v>0</v>
      </c>
      <c r="J58" s="114">
        <f t="shared" si="13"/>
        <v>0</v>
      </c>
      <c r="K58" s="115">
        <v>0.00015</v>
      </c>
      <c r="L58" s="115">
        <f t="shared" si="14"/>
        <v>0.005999999999999999</v>
      </c>
      <c r="N58" s="112">
        <f t="shared" si="15"/>
        <v>0</v>
      </c>
      <c r="P58" s="113" t="s">
        <v>151</v>
      </c>
      <c r="V58" s="116" t="s">
        <v>152</v>
      </c>
      <c r="W58" s="117">
        <v>34.96</v>
      </c>
      <c r="X58" s="110" t="s">
        <v>210</v>
      </c>
      <c r="Y58" s="110" t="s">
        <v>244</v>
      </c>
      <c r="Z58" s="113" t="s">
        <v>211</v>
      </c>
      <c r="AB58" s="113">
        <v>7</v>
      </c>
      <c r="AJ58" s="86" t="s">
        <v>155</v>
      </c>
      <c r="AK58" s="86" t="s">
        <v>156</v>
      </c>
    </row>
    <row r="59" spans="1:37" ht="9.75">
      <c r="A59" s="108">
        <v>37</v>
      </c>
      <c r="B59" s="109" t="s">
        <v>206</v>
      </c>
      <c r="C59" s="110" t="s">
        <v>246</v>
      </c>
      <c r="D59" s="111" t="s">
        <v>247</v>
      </c>
      <c r="E59" s="112">
        <v>40</v>
      </c>
      <c r="F59" s="113" t="s">
        <v>150</v>
      </c>
      <c r="G59" s="190"/>
      <c r="H59" s="114">
        <f t="shared" si="12"/>
        <v>0</v>
      </c>
      <c r="J59" s="114">
        <f t="shared" si="13"/>
        <v>0</v>
      </c>
      <c r="K59" s="115">
        <v>0.00015</v>
      </c>
      <c r="L59" s="115">
        <f t="shared" si="14"/>
        <v>0.005999999999999999</v>
      </c>
      <c r="N59" s="112">
        <f t="shared" si="15"/>
        <v>0</v>
      </c>
      <c r="P59" s="113" t="s">
        <v>151</v>
      </c>
      <c r="V59" s="116" t="s">
        <v>152</v>
      </c>
      <c r="W59" s="117">
        <v>34.96</v>
      </c>
      <c r="X59" s="110" t="s">
        <v>210</v>
      </c>
      <c r="Y59" s="110" t="s">
        <v>246</v>
      </c>
      <c r="Z59" s="113" t="s">
        <v>211</v>
      </c>
      <c r="AB59" s="113">
        <v>7</v>
      </c>
      <c r="AJ59" s="86" t="s">
        <v>155</v>
      </c>
      <c r="AK59" s="86" t="s">
        <v>156</v>
      </c>
    </row>
    <row r="60" spans="1:37" ht="9.75">
      <c r="A60" s="108">
        <v>38</v>
      </c>
      <c r="B60" s="109" t="s">
        <v>206</v>
      </c>
      <c r="C60" s="110" t="s">
        <v>248</v>
      </c>
      <c r="D60" s="111" t="s">
        <v>249</v>
      </c>
      <c r="E60" s="112">
        <v>73584.05</v>
      </c>
      <c r="F60" s="113" t="s">
        <v>250</v>
      </c>
      <c r="G60" s="190"/>
      <c r="H60" s="114">
        <f t="shared" si="12"/>
        <v>0</v>
      </c>
      <c r="J60" s="114">
        <f t="shared" si="13"/>
        <v>0</v>
      </c>
      <c r="L60" s="115">
        <f t="shared" si="14"/>
        <v>0</v>
      </c>
      <c r="N60" s="112">
        <f t="shared" si="15"/>
        <v>0</v>
      </c>
      <c r="P60" s="113" t="s">
        <v>151</v>
      </c>
      <c r="V60" s="116" t="s">
        <v>152</v>
      </c>
      <c r="W60" s="117">
        <v>64312.46</v>
      </c>
      <c r="X60" s="110" t="s">
        <v>210</v>
      </c>
      <c r="Y60" s="110" t="s">
        <v>248</v>
      </c>
      <c r="Z60" s="113" t="s">
        <v>211</v>
      </c>
      <c r="AB60" s="113">
        <v>7</v>
      </c>
      <c r="AJ60" s="86" t="s">
        <v>155</v>
      </c>
      <c r="AK60" s="86" t="s">
        <v>156</v>
      </c>
    </row>
    <row r="61" spans="1:37" ht="9.75">
      <c r="A61" s="108">
        <v>39</v>
      </c>
      <c r="B61" s="109" t="s">
        <v>206</v>
      </c>
      <c r="C61" s="110" t="s">
        <v>251</v>
      </c>
      <c r="D61" s="111" t="s">
        <v>252</v>
      </c>
      <c r="E61" s="112">
        <v>8637.79</v>
      </c>
      <c r="F61" s="113" t="s">
        <v>250</v>
      </c>
      <c r="G61" s="190"/>
      <c r="H61" s="114">
        <f t="shared" si="12"/>
        <v>0</v>
      </c>
      <c r="J61" s="114">
        <f t="shared" si="13"/>
        <v>0</v>
      </c>
      <c r="L61" s="115">
        <f t="shared" si="14"/>
        <v>0</v>
      </c>
      <c r="N61" s="112">
        <f t="shared" si="15"/>
        <v>0</v>
      </c>
      <c r="P61" s="113" t="s">
        <v>151</v>
      </c>
      <c r="V61" s="116" t="s">
        <v>152</v>
      </c>
      <c r="W61" s="117">
        <v>7549.428</v>
      </c>
      <c r="X61" s="110" t="s">
        <v>210</v>
      </c>
      <c r="Y61" s="110" t="s">
        <v>251</v>
      </c>
      <c r="Z61" s="113" t="s">
        <v>211</v>
      </c>
      <c r="AB61" s="113">
        <v>7</v>
      </c>
      <c r="AJ61" s="86" t="s">
        <v>155</v>
      </c>
      <c r="AK61" s="86" t="s">
        <v>156</v>
      </c>
    </row>
    <row r="62" spans="1:37" ht="9.75">
      <c r="A62" s="108">
        <v>40</v>
      </c>
      <c r="B62" s="109" t="s">
        <v>206</v>
      </c>
      <c r="C62" s="110" t="s">
        <v>253</v>
      </c>
      <c r="D62" s="111" t="s">
        <v>254</v>
      </c>
      <c r="E62" s="112">
        <v>927.7</v>
      </c>
      <c r="F62" s="113" t="s">
        <v>250</v>
      </c>
      <c r="G62" s="190"/>
      <c r="H62" s="114">
        <f t="shared" si="12"/>
        <v>0</v>
      </c>
      <c r="J62" s="114">
        <f t="shared" si="13"/>
        <v>0</v>
      </c>
      <c r="L62" s="115">
        <f t="shared" si="14"/>
        <v>0</v>
      </c>
      <c r="N62" s="112">
        <f t="shared" si="15"/>
        <v>0</v>
      </c>
      <c r="P62" s="113" t="s">
        <v>151</v>
      </c>
      <c r="V62" s="116" t="s">
        <v>152</v>
      </c>
      <c r="W62" s="117">
        <v>810.81</v>
      </c>
      <c r="X62" s="110" t="s">
        <v>210</v>
      </c>
      <c r="Y62" s="110" t="s">
        <v>253</v>
      </c>
      <c r="Z62" s="113" t="s">
        <v>211</v>
      </c>
      <c r="AB62" s="113">
        <v>7</v>
      </c>
      <c r="AJ62" s="86" t="s">
        <v>155</v>
      </c>
      <c r="AK62" s="86" t="s">
        <v>156</v>
      </c>
    </row>
    <row r="63" spans="1:37" ht="9.75">
      <c r="A63" s="108">
        <v>41</v>
      </c>
      <c r="B63" s="109" t="s">
        <v>206</v>
      </c>
      <c r="C63" s="110" t="s">
        <v>255</v>
      </c>
      <c r="D63" s="111" t="s">
        <v>256</v>
      </c>
      <c r="E63" s="112">
        <v>82221.84</v>
      </c>
      <c r="F63" s="113" t="s">
        <v>250</v>
      </c>
      <c r="G63" s="190"/>
      <c r="H63" s="114">
        <f t="shared" si="12"/>
        <v>0</v>
      </c>
      <c r="J63" s="114">
        <f t="shared" si="13"/>
        <v>0</v>
      </c>
      <c r="L63" s="115">
        <f t="shared" si="14"/>
        <v>0</v>
      </c>
      <c r="N63" s="112">
        <f t="shared" si="15"/>
        <v>0</v>
      </c>
      <c r="P63" s="113" t="s">
        <v>151</v>
      </c>
      <c r="V63" s="116" t="s">
        <v>152</v>
      </c>
      <c r="W63" s="117">
        <v>71861.888</v>
      </c>
      <c r="X63" s="110" t="s">
        <v>210</v>
      </c>
      <c r="Y63" s="110" t="s">
        <v>255</v>
      </c>
      <c r="Z63" s="113" t="s">
        <v>211</v>
      </c>
      <c r="AB63" s="113">
        <v>7</v>
      </c>
      <c r="AJ63" s="86" t="s">
        <v>155</v>
      </c>
      <c r="AK63" s="86" t="s">
        <v>156</v>
      </c>
    </row>
    <row r="64" spans="1:37" ht="9.75">
      <c r="A64" s="108">
        <v>42</v>
      </c>
      <c r="B64" s="109" t="s">
        <v>206</v>
      </c>
      <c r="C64" s="110" t="s">
        <v>257</v>
      </c>
      <c r="D64" s="111" t="s">
        <v>258</v>
      </c>
      <c r="E64" s="112">
        <v>17.4</v>
      </c>
      <c r="F64" s="113" t="s">
        <v>150</v>
      </c>
      <c r="G64" s="190"/>
      <c r="H64" s="114">
        <f t="shared" si="12"/>
        <v>0</v>
      </c>
      <c r="J64" s="114">
        <f t="shared" si="13"/>
        <v>0</v>
      </c>
      <c r="L64" s="115">
        <f t="shared" si="14"/>
        <v>0</v>
      </c>
      <c r="N64" s="112">
        <f t="shared" si="15"/>
        <v>0</v>
      </c>
      <c r="P64" s="113" t="s">
        <v>151</v>
      </c>
      <c r="V64" s="116" t="s">
        <v>152</v>
      </c>
      <c r="W64" s="117">
        <v>15.208</v>
      </c>
      <c r="X64" s="110" t="s">
        <v>210</v>
      </c>
      <c r="Y64" s="110" t="s">
        <v>257</v>
      </c>
      <c r="Z64" s="113" t="s">
        <v>211</v>
      </c>
      <c r="AB64" s="113">
        <v>7</v>
      </c>
      <c r="AJ64" s="86" t="s">
        <v>155</v>
      </c>
      <c r="AK64" s="86" t="s">
        <v>156</v>
      </c>
    </row>
    <row r="65" spans="4:24" ht="9.75">
      <c r="D65" s="162" t="s">
        <v>259</v>
      </c>
      <c r="E65" s="163"/>
      <c r="F65" s="164"/>
      <c r="G65" s="191"/>
      <c r="H65" s="165"/>
      <c r="I65" s="165"/>
      <c r="J65" s="165"/>
      <c r="K65" s="166"/>
      <c r="L65" s="166"/>
      <c r="M65" s="163"/>
      <c r="N65" s="163"/>
      <c r="O65" s="164"/>
      <c r="P65" s="164"/>
      <c r="Q65" s="163"/>
      <c r="R65" s="163"/>
      <c r="S65" s="163"/>
      <c r="T65" s="167"/>
      <c r="U65" s="167"/>
      <c r="V65" s="167" t="s">
        <v>0</v>
      </c>
      <c r="W65" s="168"/>
      <c r="X65" s="164"/>
    </row>
    <row r="66" spans="1:37" ht="9.75">
      <c r="A66" s="108">
        <v>43</v>
      </c>
      <c r="B66" s="109" t="s">
        <v>206</v>
      </c>
      <c r="C66" s="110" t="s">
        <v>260</v>
      </c>
      <c r="D66" s="111" t="s">
        <v>261</v>
      </c>
      <c r="E66" s="112">
        <v>82221.84</v>
      </c>
      <c r="F66" s="113" t="s">
        <v>250</v>
      </c>
      <c r="G66" s="190"/>
      <c r="H66" s="114">
        <f aca="true" t="shared" si="16" ref="H66:H92">ROUND(E66*G66,2)</f>
        <v>0</v>
      </c>
      <c r="J66" s="114">
        <f aca="true" t="shared" si="17" ref="J66:J92">ROUND(E66*G66,2)</f>
        <v>0</v>
      </c>
      <c r="L66" s="115">
        <f aca="true" t="shared" si="18" ref="L66:L92">E66*K66</f>
        <v>0</v>
      </c>
      <c r="N66" s="112">
        <f aca="true" t="shared" si="19" ref="N66:N92">E66*M66</f>
        <v>0</v>
      </c>
      <c r="P66" s="113" t="s">
        <v>151</v>
      </c>
      <c r="V66" s="116" t="s">
        <v>152</v>
      </c>
      <c r="W66" s="117">
        <v>71861.888</v>
      </c>
      <c r="X66" s="110" t="s">
        <v>210</v>
      </c>
      <c r="Y66" s="110" t="s">
        <v>260</v>
      </c>
      <c r="Z66" s="113" t="s">
        <v>211</v>
      </c>
      <c r="AB66" s="113">
        <v>7</v>
      </c>
      <c r="AJ66" s="86" t="s">
        <v>155</v>
      </c>
      <c r="AK66" s="86" t="s">
        <v>156</v>
      </c>
    </row>
    <row r="67" spans="1:37" ht="9.75">
      <c r="A67" s="108">
        <v>44</v>
      </c>
      <c r="B67" s="109" t="s">
        <v>206</v>
      </c>
      <c r="C67" s="110" t="s">
        <v>262</v>
      </c>
      <c r="D67" s="111" t="s">
        <v>263</v>
      </c>
      <c r="E67" s="112">
        <v>82221.84</v>
      </c>
      <c r="F67" s="113" t="s">
        <v>250</v>
      </c>
      <c r="G67" s="190"/>
      <c r="H67" s="114">
        <f t="shared" si="16"/>
        <v>0</v>
      </c>
      <c r="J67" s="114">
        <f t="shared" si="17"/>
        <v>0</v>
      </c>
      <c r="L67" s="115">
        <f t="shared" si="18"/>
        <v>0</v>
      </c>
      <c r="N67" s="112">
        <f t="shared" si="19"/>
        <v>0</v>
      </c>
      <c r="P67" s="113" t="s">
        <v>151</v>
      </c>
      <c r="V67" s="116" t="s">
        <v>152</v>
      </c>
      <c r="W67" s="117">
        <v>71861.888</v>
      </c>
      <c r="X67" s="110" t="s">
        <v>210</v>
      </c>
      <c r="Y67" s="110" t="s">
        <v>262</v>
      </c>
      <c r="Z67" s="113" t="s">
        <v>211</v>
      </c>
      <c r="AB67" s="113">
        <v>7</v>
      </c>
      <c r="AJ67" s="86" t="s">
        <v>155</v>
      </c>
      <c r="AK67" s="86" t="s">
        <v>156</v>
      </c>
    </row>
    <row r="68" spans="1:37" ht="9.75">
      <c r="A68" s="108">
        <v>45</v>
      </c>
      <c r="B68" s="109" t="s">
        <v>206</v>
      </c>
      <c r="C68" s="110" t="s">
        <v>264</v>
      </c>
      <c r="D68" s="111" t="s">
        <v>265</v>
      </c>
      <c r="E68" s="112">
        <v>18</v>
      </c>
      <c r="F68" s="113" t="s">
        <v>199</v>
      </c>
      <c r="G68" s="190"/>
      <c r="H68" s="114">
        <f t="shared" si="16"/>
        <v>0</v>
      </c>
      <c r="J68" s="114">
        <f t="shared" si="17"/>
        <v>0</v>
      </c>
      <c r="L68" s="115">
        <f t="shared" si="18"/>
        <v>0</v>
      </c>
      <c r="N68" s="112">
        <f t="shared" si="19"/>
        <v>0</v>
      </c>
      <c r="P68" s="113" t="s">
        <v>151</v>
      </c>
      <c r="V68" s="116" t="s">
        <v>152</v>
      </c>
      <c r="W68" s="117">
        <v>15.732</v>
      </c>
      <c r="X68" s="110" t="s">
        <v>210</v>
      </c>
      <c r="Y68" s="110" t="s">
        <v>264</v>
      </c>
      <c r="Z68" s="113" t="s">
        <v>211</v>
      </c>
      <c r="AB68" s="113">
        <v>7</v>
      </c>
      <c r="AJ68" s="86" t="s">
        <v>155</v>
      </c>
      <c r="AK68" s="86" t="s">
        <v>156</v>
      </c>
    </row>
    <row r="69" spans="1:37" ht="9.75">
      <c r="A69" s="108">
        <v>46</v>
      </c>
      <c r="B69" s="109" t="s">
        <v>206</v>
      </c>
      <c r="C69" s="110" t="s">
        <v>266</v>
      </c>
      <c r="D69" s="111" t="s">
        <v>267</v>
      </c>
      <c r="E69" s="112">
        <v>44</v>
      </c>
      <c r="F69" s="113" t="s">
        <v>199</v>
      </c>
      <c r="G69" s="190"/>
      <c r="H69" s="114">
        <f t="shared" si="16"/>
        <v>0</v>
      </c>
      <c r="J69" s="114">
        <f t="shared" si="17"/>
        <v>0</v>
      </c>
      <c r="L69" s="115">
        <f t="shared" si="18"/>
        <v>0</v>
      </c>
      <c r="N69" s="112">
        <f t="shared" si="19"/>
        <v>0</v>
      </c>
      <c r="P69" s="113" t="s">
        <v>151</v>
      </c>
      <c r="V69" s="116" t="s">
        <v>152</v>
      </c>
      <c r="W69" s="117">
        <v>38.456</v>
      </c>
      <c r="X69" s="110" t="s">
        <v>210</v>
      </c>
      <c r="Y69" s="110" t="s">
        <v>266</v>
      </c>
      <c r="Z69" s="113" t="s">
        <v>211</v>
      </c>
      <c r="AB69" s="113">
        <v>7</v>
      </c>
      <c r="AJ69" s="86" t="s">
        <v>155</v>
      </c>
      <c r="AK69" s="86" t="s">
        <v>156</v>
      </c>
    </row>
    <row r="70" spans="1:37" ht="9.75">
      <c r="A70" s="108">
        <v>47</v>
      </c>
      <c r="B70" s="109" t="s">
        <v>206</v>
      </c>
      <c r="C70" s="110" t="s">
        <v>268</v>
      </c>
      <c r="D70" s="111" t="s">
        <v>269</v>
      </c>
      <c r="E70" s="112">
        <v>488</v>
      </c>
      <c r="F70" s="113" t="s">
        <v>150</v>
      </c>
      <c r="G70" s="190"/>
      <c r="H70" s="114">
        <f t="shared" si="16"/>
        <v>0</v>
      </c>
      <c r="J70" s="114">
        <f t="shared" si="17"/>
        <v>0</v>
      </c>
      <c r="L70" s="115">
        <f t="shared" si="18"/>
        <v>0</v>
      </c>
      <c r="N70" s="112">
        <f t="shared" si="19"/>
        <v>0</v>
      </c>
      <c r="P70" s="113" t="s">
        <v>151</v>
      </c>
      <c r="V70" s="116" t="s">
        <v>152</v>
      </c>
      <c r="W70" s="117">
        <v>426.512</v>
      </c>
      <c r="X70" s="110" t="s">
        <v>210</v>
      </c>
      <c r="Y70" s="110" t="s">
        <v>268</v>
      </c>
      <c r="Z70" s="113" t="s">
        <v>211</v>
      </c>
      <c r="AB70" s="113">
        <v>7</v>
      </c>
      <c r="AJ70" s="86" t="s">
        <v>155</v>
      </c>
      <c r="AK70" s="86" t="s">
        <v>156</v>
      </c>
    </row>
    <row r="71" spans="1:37" ht="9.75">
      <c r="A71" s="108">
        <v>48</v>
      </c>
      <c r="B71" s="109" t="s">
        <v>206</v>
      </c>
      <c r="C71" s="110" t="s">
        <v>270</v>
      </c>
      <c r="D71" s="111" t="s">
        <v>269</v>
      </c>
      <c r="E71" s="112">
        <v>488</v>
      </c>
      <c r="F71" s="113" t="s">
        <v>150</v>
      </c>
      <c r="G71" s="190"/>
      <c r="H71" s="114">
        <f t="shared" si="16"/>
        <v>0</v>
      </c>
      <c r="J71" s="114">
        <f t="shared" si="17"/>
        <v>0</v>
      </c>
      <c r="L71" s="115">
        <f t="shared" si="18"/>
        <v>0</v>
      </c>
      <c r="N71" s="112">
        <f t="shared" si="19"/>
        <v>0</v>
      </c>
      <c r="P71" s="113" t="s">
        <v>151</v>
      </c>
      <c r="V71" s="116" t="s">
        <v>152</v>
      </c>
      <c r="W71" s="117">
        <v>426.512</v>
      </c>
      <c r="X71" s="110" t="s">
        <v>210</v>
      </c>
      <c r="Y71" s="110" t="s">
        <v>270</v>
      </c>
      <c r="Z71" s="113" t="s">
        <v>211</v>
      </c>
      <c r="AB71" s="113">
        <v>7</v>
      </c>
      <c r="AJ71" s="86" t="s">
        <v>155</v>
      </c>
      <c r="AK71" s="86" t="s">
        <v>156</v>
      </c>
    </row>
    <row r="72" spans="1:37" ht="9.75">
      <c r="A72" s="108">
        <v>49</v>
      </c>
      <c r="B72" s="109" t="s">
        <v>206</v>
      </c>
      <c r="C72" s="110" t="s">
        <v>271</v>
      </c>
      <c r="D72" s="111" t="s">
        <v>272</v>
      </c>
      <c r="E72" s="112">
        <v>488</v>
      </c>
      <c r="F72" s="113" t="s">
        <v>150</v>
      </c>
      <c r="G72" s="190"/>
      <c r="H72" s="114">
        <f t="shared" si="16"/>
        <v>0</v>
      </c>
      <c r="J72" s="114">
        <f t="shared" si="17"/>
        <v>0</v>
      </c>
      <c r="L72" s="115">
        <f t="shared" si="18"/>
        <v>0</v>
      </c>
      <c r="N72" s="112">
        <f t="shared" si="19"/>
        <v>0</v>
      </c>
      <c r="P72" s="113" t="s">
        <v>151</v>
      </c>
      <c r="V72" s="116" t="s">
        <v>152</v>
      </c>
      <c r="W72" s="117">
        <v>426.512</v>
      </c>
      <c r="X72" s="110" t="s">
        <v>210</v>
      </c>
      <c r="Y72" s="110" t="s">
        <v>271</v>
      </c>
      <c r="Z72" s="113" t="s">
        <v>211</v>
      </c>
      <c r="AB72" s="113">
        <v>7</v>
      </c>
      <c r="AJ72" s="86" t="s">
        <v>155</v>
      </c>
      <c r="AK72" s="86" t="s">
        <v>156</v>
      </c>
    </row>
    <row r="73" spans="1:37" ht="9.75">
      <c r="A73" s="108">
        <v>50</v>
      </c>
      <c r="B73" s="109" t="s">
        <v>206</v>
      </c>
      <c r="C73" s="110" t="s">
        <v>273</v>
      </c>
      <c r="D73" s="111" t="s">
        <v>274</v>
      </c>
      <c r="E73" s="112">
        <v>2</v>
      </c>
      <c r="F73" s="113" t="s">
        <v>209</v>
      </c>
      <c r="G73" s="190"/>
      <c r="H73" s="114">
        <f t="shared" si="16"/>
        <v>0</v>
      </c>
      <c r="J73" s="114">
        <f t="shared" si="17"/>
        <v>0</v>
      </c>
      <c r="L73" s="115">
        <f t="shared" si="18"/>
        <v>0</v>
      </c>
      <c r="N73" s="112">
        <f t="shared" si="19"/>
        <v>0</v>
      </c>
      <c r="P73" s="113" t="s">
        <v>151</v>
      </c>
      <c r="V73" s="116" t="s">
        <v>152</v>
      </c>
      <c r="W73" s="117">
        <v>1.748</v>
      </c>
      <c r="X73" s="110" t="s">
        <v>210</v>
      </c>
      <c r="Y73" s="110" t="s">
        <v>273</v>
      </c>
      <c r="Z73" s="113" t="s">
        <v>211</v>
      </c>
      <c r="AB73" s="113">
        <v>7</v>
      </c>
      <c r="AJ73" s="86" t="s">
        <v>155</v>
      </c>
      <c r="AK73" s="86" t="s">
        <v>156</v>
      </c>
    </row>
    <row r="74" spans="1:37" ht="9.75">
      <c r="A74" s="108">
        <v>51</v>
      </c>
      <c r="B74" s="109" t="s">
        <v>206</v>
      </c>
      <c r="C74" s="110" t="s">
        <v>275</v>
      </c>
      <c r="D74" s="111" t="s">
        <v>276</v>
      </c>
      <c r="E74" s="112">
        <v>2</v>
      </c>
      <c r="F74" s="113" t="s">
        <v>209</v>
      </c>
      <c r="G74" s="190"/>
      <c r="H74" s="114">
        <f t="shared" si="16"/>
        <v>0</v>
      </c>
      <c r="J74" s="114">
        <f t="shared" si="17"/>
        <v>0</v>
      </c>
      <c r="L74" s="115">
        <f t="shared" si="18"/>
        <v>0</v>
      </c>
      <c r="N74" s="112">
        <f t="shared" si="19"/>
        <v>0</v>
      </c>
      <c r="P74" s="113" t="s">
        <v>151</v>
      </c>
      <c r="V74" s="116" t="s">
        <v>152</v>
      </c>
      <c r="W74" s="117">
        <v>1.748</v>
      </c>
      <c r="X74" s="110" t="s">
        <v>210</v>
      </c>
      <c r="Y74" s="110" t="s">
        <v>275</v>
      </c>
      <c r="Z74" s="113" t="s">
        <v>211</v>
      </c>
      <c r="AB74" s="113">
        <v>7</v>
      </c>
      <c r="AJ74" s="86" t="s">
        <v>155</v>
      </c>
      <c r="AK74" s="86" t="s">
        <v>156</v>
      </c>
    </row>
    <row r="75" spans="1:37" ht="20.25">
      <c r="A75" s="108">
        <v>52</v>
      </c>
      <c r="B75" s="109" t="s">
        <v>206</v>
      </c>
      <c r="C75" s="110" t="s">
        <v>277</v>
      </c>
      <c r="D75" s="111" t="s">
        <v>278</v>
      </c>
      <c r="E75" s="112">
        <v>1</v>
      </c>
      <c r="F75" s="113" t="s">
        <v>209</v>
      </c>
      <c r="G75" s="190"/>
      <c r="H75" s="114">
        <f t="shared" si="16"/>
        <v>0</v>
      </c>
      <c r="J75" s="114">
        <f t="shared" si="17"/>
        <v>0</v>
      </c>
      <c r="L75" s="115">
        <f t="shared" si="18"/>
        <v>0</v>
      </c>
      <c r="N75" s="112">
        <f t="shared" si="19"/>
        <v>0</v>
      </c>
      <c r="P75" s="113" t="s">
        <v>151</v>
      </c>
      <c r="V75" s="116" t="s">
        <v>152</v>
      </c>
      <c r="W75" s="117">
        <v>0.874</v>
      </c>
      <c r="X75" s="110" t="s">
        <v>210</v>
      </c>
      <c r="Y75" s="110" t="s">
        <v>277</v>
      </c>
      <c r="Z75" s="113" t="s">
        <v>211</v>
      </c>
      <c r="AB75" s="113">
        <v>7</v>
      </c>
      <c r="AJ75" s="86" t="s">
        <v>155</v>
      </c>
      <c r="AK75" s="86" t="s">
        <v>156</v>
      </c>
    </row>
    <row r="76" spans="1:37" ht="9.75">
      <c r="A76" s="108">
        <v>53</v>
      </c>
      <c r="B76" s="109" t="s">
        <v>206</v>
      </c>
      <c r="C76" s="110" t="s">
        <v>279</v>
      </c>
      <c r="D76" s="111" t="s">
        <v>280</v>
      </c>
      <c r="E76" s="112">
        <v>2</v>
      </c>
      <c r="F76" s="113" t="s">
        <v>209</v>
      </c>
      <c r="G76" s="190"/>
      <c r="H76" s="114">
        <f t="shared" si="16"/>
        <v>0</v>
      </c>
      <c r="J76" s="114">
        <f t="shared" si="17"/>
        <v>0</v>
      </c>
      <c r="L76" s="115">
        <f t="shared" si="18"/>
        <v>0</v>
      </c>
      <c r="N76" s="112">
        <f t="shared" si="19"/>
        <v>0</v>
      </c>
      <c r="P76" s="113" t="s">
        <v>151</v>
      </c>
      <c r="V76" s="116" t="s">
        <v>152</v>
      </c>
      <c r="W76" s="117">
        <v>1.748</v>
      </c>
      <c r="X76" s="110" t="s">
        <v>210</v>
      </c>
      <c r="Y76" s="110" t="s">
        <v>279</v>
      </c>
      <c r="Z76" s="113" t="s">
        <v>211</v>
      </c>
      <c r="AB76" s="113">
        <v>7</v>
      </c>
      <c r="AJ76" s="86" t="s">
        <v>155</v>
      </c>
      <c r="AK76" s="86" t="s">
        <v>156</v>
      </c>
    </row>
    <row r="77" spans="1:37" ht="9.75">
      <c r="A77" s="108">
        <v>54</v>
      </c>
      <c r="B77" s="109" t="s">
        <v>206</v>
      </c>
      <c r="C77" s="110" t="s">
        <v>281</v>
      </c>
      <c r="D77" s="111" t="s">
        <v>282</v>
      </c>
      <c r="E77" s="112">
        <v>1</v>
      </c>
      <c r="F77" s="113" t="s">
        <v>209</v>
      </c>
      <c r="G77" s="190"/>
      <c r="H77" s="114">
        <f t="shared" si="16"/>
        <v>0</v>
      </c>
      <c r="J77" s="114">
        <f t="shared" si="17"/>
        <v>0</v>
      </c>
      <c r="L77" s="115">
        <f t="shared" si="18"/>
        <v>0</v>
      </c>
      <c r="N77" s="112">
        <f t="shared" si="19"/>
        <v>0</v>
      </c>
      <c r="P77" s="113" t="s">
        <v>151</v>
      </c>
      <c r="V77" s="116" t="s">
        <v>152</v>
      </c>
      <c r="W77" s="117">
        <v>0.874</v>
      </c>
      <c r="X77" s="110" t="s">
        <v>210</v>
      </c>
      <c r="Y77" s="110" t="s">
        <v>281</v>
      </c>
      <c r="Z77" s="113" t="s">
        <v>211</v>
      </c>
      <c r="AB77" s="113">
        <v>7</v>
      </c>
      <c r="AJ77" s="86" t="s">
        <v>155</v>
      </c>
      <c r="AK77" s="86" t="s">
        <v>156</v>
      </c>
    </row>
    <row r="78" spans="1:37" ht="9.75">
      <c r="A78" s="108">
        <v>55</v>
      </c>
      <c r="B78" s="109" t="s">
        <v>206</v>
      </c>
      <c r="C78" s="110" t="s">
        <v>283</v>
      </c>
      <c r="D78" s="111" t="s">
        <v>284</v>
      </c>
      <c r="E78" s="112">
        <v>1</v>
      </c>
      <c r="F78" s="113" t="s">
        <v>209</v>
      </c>
      <c r="G78" s="190"/>
      <c r="H78" s="114">
        <f t="shared" si="16"/>
        <v>0</v>
      </c>
      <c r="J78" s="114">
        <f t="shared" si="17"/>
        <v>0</v>
      </c>
      <c r="L78" s="115">
        <f t="shared" si="18"/>
        <v>0</v>
      </c>
      <c r="N78" s="112">
        <f t="shared" si="19"/>
        <v>0</v>
      </c>
      <c r="P78" s="113" t="s">
        <v>151</v>
      </c>
      <c r="V78" s="116" t="s">
        <v>152</v>
      </c>
      <c r="W78" s="117">
        <v>0.874</v>
      </c>
      <c r="X78" s="110" t="s">
        <v>210</v>
      </c>
      <c r="Y78" s="110" t="s">
        <v>283</v>
      </c>
      <c r="Z78" s="113" t="s">
        <v>211</v>
      </c>
      <c r="AB78" s="113">
        <v>7</v>
      </c>
      <c r="AJ78" s="86" t="s">
        <v>155</v>
      </c>
      <c r="AK78" s="86" t="s">
        <v>156</v>
      </c>
    </row>
    <row r="79" spans="1:37" ht="9.75">
      <c r="A79" s="108">
        <v>56</v>
      </c>
      <c r="B79" s="109" t="s">
        <v>206</v>
      </c>
      <c r="C79" s="110" t="s">
        <v>285</v>
      </c>
      <c r="D79" s="111" t="s">
        <v>286</v>
      </c>
      <c r="E79" s="112">
        <v>3</v>
      </c>
      <c r="F79" s="113" t="s">
        <v>209</v>
      </c>
      <c r="G79" s="190"/>
      <c r="H79" s="114">
        <f t="shared" si="16"/>
        <v>0</v>
      </c>
      <c r="J79" s="114">
        <f t="shared" si="17"/>
        <v>0</v>
      </c>
      <c r="L79" s="115">
        <f t="shared" si="18"/>
        <v>0</v>
      </c>
      <c r="N79" s="112">
        <f t="shared" si="19"/>
        <v>0</v>
      </c>
      <c r="P79" s="113" t="s">
        <v>151</v>
      </c>
      <c r="V79" s="116" t="s">
        <v>152</v>
      </c>
      <c r="W79" s="117">
        <v>2.622</v>
      </c>
      <c r="X79" s="110" t="s">
        <v>210</v>
      </c>
      <c r="Y79" s="110" t="s">
        <v>285</v>
      </c>
      <c r="Z79" s="113" t="s">
        <v>211</v>
      </c>
      <c r="AB79" s="113">
        <v>7</v>
      </c>
      <c r="AJ79" s="86" t="s">
        <v>155</v>
      </c>
      <c r="AK79" s="86" t="s">
        <v>156</v>
      </c>
    </row>
    <row r="80" spans="1:37" ht="9.75">
      <c r="A80" s="108">
        <v>57</v>
      </c>
      <c r="B80" s="109" t="s">
        <v>206</v>
      </c>
      <c r="C80" s="110" t="s">
        <v>287</v>
      </c>
      <c r="D80" s="111" t="s">
        <v>288</v>
      </c>
      <c r="E80" s="112">
        <v>1</v>
      </c>
      <c r="F80" s="113" t="s">
        <v>209</v>
      </c>
      <c r="G80" s="190"/>
      <c r="H80" s="114">
        <f t="shared" si="16"/>
        <v>0</v>
      </c>
      <c r="J80" s="114">
        <f t="shared" si="17"/>
        <v>0</v>
      </c>
      <c r="L80" s="115">
        <f t="shared" si="18"/>
        <v>0</v>
      </c>
      <c r="N80" s="112">
        <f t="shared" si="19"/>
        <v>0</v>
      </c>
      <c r="P80" s="113" t="s">
        <v>151</v>
      </c>
      <c r="V80" s="116" t="s">
        <v>152</v>
      </c>
      <c r="W80" s="117">
        <v>0.874</v>
      </c>
      <c r="X80" s="110" t="s">
        <v>210</v>
      </c>
      <c r="Y80" s="110" t="s">
        <v>287</v>
      </c>
      <c r="Z80" s="113" t="s">
        <v>211</v>
      </c>
      <c r="AB80" s="113">
        <v>7</v>
      </c>
      <c r="AJ80" s="86" t="s">
        <v>155</v>
      </c>
      <c r="AK80" s="86" t="s">
        <v>156</v>
      </c>
    </row>
    <row r="81" spans="1:37" ht="9.75">
      <c r="A81" s="108">
        <v>58</v>
      </c>
      <c r="B81" s="109" t="s">
        <v>206</v>
      </c>
      <c r="C81" s="110" t="s">
        <v>289</v>
      </c>
      <c r="D81" s="111" t="s">
        <v>290</v>
      </c>
      <c r="E81" s="112">
        <v>1</v>
      </c>
      <c r="F81" s="113" t="s">
        <v>209</v>
      </c>
      <c r="G81" s="190"/>
      <c r="H81" s="114">
        <f t="shared" si="16"/>
        <v>0</v>
      </c>
      <c r="J81" s="114">
        <f t="shared" si="17"/>
        <v>0</v>
      </c>
      <c r="L81" s="115">
        <f t="shared" si="18"/>
        <v>0</v>
      </c>
      <c r="N81" s="112">
        <f t="shared" si="19"/>
        <v>0</v>
      </c>
      <c r="P81" s="113" t="s">
        <v>151</v>
      </c>
      <c r="V81" s="116" t="s">
        <v>152</v>
      </c>
      <c r="W81" s="117">
        <v>0.874</v>
      </c>
      <c r="X81" s="110" t="s">
        <v>210</v>
      </c>
      <c r="Y81" s="110" t="s">
        <v>289</v>
      </c>
      <c r="Z81" s="113" t="s">
        <v>211</v>
      </c>
      <c r="AB81" s="113">
        <v>7</v>
      </c>
      <c r="AJ81" s="86" t="s">
        <v>155</v>
      </c>
      <c r="AK81" s="86" t="s">
        <v>156</v>
      </c>
    </row>
    <row r="82" spans="1:37" ht="20.25">
      <c r="A82" s="108">
        <v>59</v>
      </c>
      <c r="B82" s="109" t="s">
        <v>206</v>
      </c>
      <c r="C82" s="110" t="s">
        <v>291</v>
      </c>
      <c r="D82" s="111" t="s">
        <v>292</v>
      </c>
      <c r="E82" s="112">
        <v>1</v>
      </c>
      <c r="F82" s="113" t="s">
        <v>209</v>
      </c>
      <c r="G82" s="190"/>
      <c r="H82" s="114">
        <f t="shared" si="16"/>
        <v>0</v>
      </c>
      <c r="J82" s="114">
        <f t="shared" si="17"/>
        <v>0</v>
      </c>
      <c r="L82" s="115">
        <f t="shared" si="18"/>
        <v>0</v>
      </c>
      <c r="N82" s="112">
        <f t="shared" si="19"/>
        <v>0</v>
      </c>
      <c r="P82" s="113" t="s">
        <v>151</v>
      </c>
      <c r="V82" s="116" t="s">
        <v>152</v>
      </c>
      <c r="W82" s="117">
        <v>0.874</v>
      </c>
      <c r="X82" s="110" t="s">
        <v>210</v>
      </c>
      <c r="Y82" s="110" t="s">
        <v>291</v>
      </c>
      <c r="Z82" s="113" t="s">
        <v>211</v>
      </c>
      <c r="AB82" s="113">
        <v>7</v>
      </c>
      <c r="AJ82" s="86" t="s">
        <v>155</v>
      </c>
      <c r="AK82" s="86" t="s">
        <v>156</v>
      </c>
    </row>
    <row r="83" spans="1:37" ht="20.25">
      <c r="A83" s="108">
        <v>60</v>
      </c>
      <c r="B83" s="109" t="s">
        <v>206</v>
      </c>
      <c r="C83" s="110" t="s">
        <v>293</v>
      </c>
      <c r="D83" s="111" t="s">
        <v>294</v>
      </c>
      <c r="E83" s="112">
        <v>1</v>
      </c>
      <c r="F83" s="113" t="s">
        <v>209</v>
      </c>
      <c r="G83" s="190"/>
      <c r="H83" s="114">
        <f t="shared" si="16"/>
        <v>0</v>
      </c>
      <c r="J83" s="114">
        <f t="shared" si="17"/>
        <v>0</v>
      </c>
      <c r="L83" s="115">
        <f t="shared" si="18"/>
        <v>0</v>
      </c>
      <c r="N83" s="112">
        <f t="shared" si="19"/>
        <v>0</v>
      </c>
      <c r="P83" s="113" t="s">
        <v>151</v>
      </c>
      <c r="V83" s="116" t="s">
        <v>152</v>
      </c>
      <c r="W83" s="117">
        <v>0.874</v>
      </c>
      <c r="X83" s="110" t="s">
        <v>210</v>
      </c>
      <c r="Y83" s="110" t="s">
        <v>293</v>
      </c>
      <c r="Z83" s="113" t="s">
        <v>211</v>
      </c>
      <c r="AB83" s="113">
        <v>7</v>
      </c>
      <c r="AJ83" s="86" t="s">
        <v>155</v>
      </c>
      <c r="AK83" s="86" t="s">
        <v>156</v>
      </c>
    </row>
    <row r="84" spans="1:37" ht="9.75">
      <c r="A84" s="108">
        <v>61</v>
      </c>
      <c r="B84" s="109" t="s">
        <v>206</v>
      </c>
      <c r="C84" s="110" t="s">
        <v>295</v>
      </c>
      <c r="D84" s="111" t="s">
        <v>296</v>
      </c>
      <c r="E84" s="112">
        <v>1</v>
      </c>
      <c r="F84" s="113" t="s">
        <v>209</v>
      </c>
      <c r="G84" s="190"/>
      <c r="H84" s="114">
        <f t="shared" si="16"/>
        <v>0</v>
      </c>
      <c r="J84" s="114">
        <f t="shared" si="17"/>
        <v>0</v>
      </c>
      <c r="L84" s="115">
        <f t="shared" si="18"/>
        <v>0</v>
      </c>
      <c r="N84" s="112">
        <f t="shared" si="19"/>
        <v>0</v>
      </c>
      <c r="P84" s="113" t="s">
        <v>151</v>
      </c>
      <c r="V84" s="116" t="s">
        <v>152</v>
      </c>
      <c r="W84" s="117">
        <v>0.874</v>
      </c>
      <c r="X84" s="110" t="s">
        <v>210</v>
      </c>
      <c r="Y84" s="110" t="s">
        <v>295</v>
      </c>
      <c r="Z84" s="113" t="s">
        <v>211</v>
      </c>
      <c r="AB84" s="113">
        <v>7</v>
      </c>
      <c r="AJ84" s="86" t="s">
        <v>155</v>
      </c>
      <c r="AK84" s="86" t="s">
        <v>156</v>
      </c>
    </row>
    <row r="85" spans="1:37" ht="9.75">
      <c r="A85" s="108">
        <v>62</v>
      </c>
      <c r="B85" s="109" t="s">
        <v>206</v>
      </c>
      <c r="C85" s="110" t="s">
        <v>297</v>
      </c>
      <c r="D85" s="111" t="s">
        <v>298</v>
      </c>
      <c r="E85" s="112">
        <v>1</v>
      </c>
      <c r="F85" s="113" t="s">
        <v>209</v>
      </c>
      <c r="G85" s="190"/>
      <c r="H85" s="114">
        <f t="shared" si="16"/>
        <v>0</v>
      </c>
      <c r="J85" s="114">
        <f t="shared" si="17"/>
        <v>0</v>
      </c>
      <c r="L85" s="115">
        <f t="shared" si="18"/>
        <v>0</v>
      </c>
      <c r="N85" s="112">
        <f t="shared" si="19"/>
        <v>0</v>
      </c>
      <c r="P85" s="113" t="s">
        <v>151</v>
      </c>
      <c r="V85" s="116" t="s">
        <v>152</v>
      </c>
      <c r="W85" s="117">
        <v>0.874</v>
      </c>
      <c r="X85" s="110" t="s">
        <v>210</v>
      </c>
      <c r="Y85" s="110" t="s">
        <v>297</v>
      </c>
      <c r="Z85" s="113" t="s">
        <v>211</v>
      </c>
      <c r="AB85" s="113">
        <v>7</v>
      </c>
      <c r="AJ85" s="86" t="s">
        <v>155</v>
      </c>
      <c r="AK85" s="86" t="s">
        <v>156</v>
      </c>
    </row>
    <row r="86" spans="1:37" ht="9.75">
      <c r="A86" s="108">
        <v>63</v>
      </c>
      <c r="B86" s="109" t="s">
        <v>206</v>
      </c>
      <c r="C86" s="110" t="s">
        <v>299</v>
      </c>
      <c r="D86" s="111" t="s">
        <v>300</v>
      </c>
      <c r="E86" s="112">
        <v>2</v>
      </c>
      <c r="F86" s="113" t="s">
        <v>209</v>
      </c>
      <c r="G86" s="190"/>
      <c r="H86" s="114">
        <f t="shared" si="16"/>
        <v>0</v>
      </c>
      <c r="J86" s="114">
        <f t="shared" si="17"/>
        <v>0</v>
      </c>
      <c r="L86" s="115">
        <f t="shared" si="18"/>
        <v>0</v>
      </c>
      <c r="N86" s="112">
        <f t="shared" si="19"/>
        <v>0</v>
      </c>
      <c r="P86" s="113" t="s">
        <v>151</v>
      </c>
      <c r="V86" s="116" t="s">
        <v>152</v>
      </c>
      <c r="W86" s="117">
        <v>1.748</v>
      </c>
      <c r="X86" s="110" t="s">
        <v>210</v>
      </c>
      <c r="Y86" s="110" t="s">
        <v>299</v>
      </c>
      <c r="Z86" s="113" t="s">
        <v>211</v>
      </c>
      <c r="AB86" s="113">
        <v>7</v>
      </c>
      <c r="AJ86" s="86" t="s">
        <v>155</v>
      </c>
      <c r="AK86" s="86" t="s">
        <v>156</v>
      </c>
    </row>
    <row r="87" spans="1:37" ht="9.75">
      <c r="A87" s="108">
        <v>64</v>
      </c>
      <c r="B87" s="109" t="s">
        <v>206</v>
      </c>
      <c r="C87" s="110" t="s">
        <v>301</v>
      </c>
      <c r="D87" s="111" t="s">
        <v>302</v>
      </c>
      <c r="E87" s="112">
        <v>2</v>
      </c>
      <c r="F87" s="113" t="s">
        <v>209</v>
      </c>
      <c r="G87" s="190"/>
      <c r="H87" s="114">
        <f t="shared" si="16"/>
        <v>0</v>
      </c>
      <c r="J87" s="114">
        <f t="shared" si="17"/>
        <v>0</v>
      </c>
      <c r="L87" s="115">
        <f t="shared" si="18"/>
        <v>0</v>
      </c>
      <c r="N87" s="112">
        <f t="shared" si="19"/>
        <v>0</v>
      </c>
      <c r="P87" s="113" t="s">
        <v>151</v>
      </c>
      <c r="V87" s="116" t="s">
        <v>152</v>
      </c>
      <c r="W87" s="117">
        <v>1.748</v>
      </c>
      <c r="X87" s="110" t="s">
        <v>210</v>
      </c>
      <c r="Y87" s="110" t="s">
        <v>301</v>
      </c>
      <c r="Z87" s="113" t="s">
        <v>211</v>
      </c>
      <c r="AB87" s="113">
        <v>7</v>
      </c>
      <c r="AJ87" s="86" t="s">
        <v>155</v>
      </c>
      <c r="AK87" s="86" t="s">
        <v>156</v>
      </c>
    </row>
    <row r="88" spans="1:37" ht="9.75">
      <c r="A88" s="108">
        <v>65</v>
      </c>
      <c r="B88" s="109" t="s">
        <v>206</v>
      </c>
      <c r="C88" s="110" t="s">
        <v>303</v>
      </c>
      <c r="D88" s="111" t="s">
        <v>304</v>
      </c>
      <c r="E88" s="112">
        <v>2</v>
      </c>
      <c r="F88" s="113" t="s">
        <v>209</v>
      </c>
      <c r="G88" s="190"/>
      <c r="H88" s="114">
        <f t="shared" si="16"/>
        <v>0</v>
      </c>
      <c r="J88" s="114">
        <f t="shared" si="17"/>
        <v>0</v>
      </c>
      <c r="L88" s="115">
        <f t="shared" si="18"/>
        <v>0</v>
      </c>
      <c r="N88" s="112">
        <f t="shared" si="19"/>
        <v>0</v>
      </c>
      <c r="P88" s="113" t="s">
        <v>151</v>
      </c>
      <c r="V88" s="116" t="s">
        <v>152</v>
      </c>
      <c r="W88" s="117">
        <v>1.748</v>
      </c>
      <c r="X88" s="110" t="s">
        <v>210</v>
      </c>
      <c r="Y88" s="110" t="s">
        <v>303</v>
      </c>
      <c r="Z88" s="113" t="s">
        <v>211</v>
      </c>
      <c r="AB88" s="113">
        <v>7</v>
      </c>
      <c r="AJ88" s="86" t="s">
        <v>155</v>
      </c>
      <c r="AK88" s="86" t="s">
        <v>156</v>
      </c>
    </row>
    <row r="89" spans="1:37" ht="20.25">
      <c r="A89" s="108">
        <v>66</v>
      </c>
      <c r="B89" s="109" t="s">
        <v>206</v>
      </c>
      <c r="C89" s="110" t="s">
        <v>305</v>
      </c>
      <c r="D89" s="111" t="s">
        <v>306</v>
      </c>
      <c r="E89" s="112">
        <v>1</v>
      </c>
      <c r="F89" s="113" t="s">
        <v>209</v>
      </c>
      <c r="G89" s="190"/>
      <c r="H89" s="114">
        <f t="shared" si="16"/>
        <v>0</v>
      </c>
      <c r="J89" s="114">
        <f t="shared" si="17"/>
        <v>0</v>
      </c>
      <c r="L89" s="115">
        <f t="shared" si="18"/>
        <v>0</v>
      </c>
      <c r="N89" s="112">
        <f t="shared" si="19"/>
        <v>0</v>
      </c>
      <c r="P89" s="113" t="s">
        <v>151</v>
      </c>
      <c r="V89" s="116" t="s">
        <v>152</v>
      </c>
      <c r="W89" s="117">
        <v>0.874</v>
      </c>
      <c r="X89" s="110" t="s">
        <v>210</v>
      </c>
      <c r="Y89" s="110" t="s">
        <v>305</v>
      </c>
      <c r="Z89" s="113" t="s">
        <v>211</v>
      </c>
      <c r="AB89" s="113">
        <v>7</v>
      </c>
      <c r="AJ89" s="86" t="s">
        <v>155</v>
      </c>
      <c r="AK89" s="86" t="s">
        <v>156</v>
      </c>
    </row>
    <row r="90" spans="1:37" ht="9.75">
      <c r="A90" s="108">
        <v>67</v>
      </c>
      <c r="B90" s="109" t="s">
        <v>206</v>
      </c>
      <c r="C90" s="110" t="s">
        <v>307</v>
      </c>
      <c r="D90" s="111" t="s">
        <v>308</v>
      </c>
      <c r="E90" s="112">
        <v>1</v>
      </c>
      <c r="F90" s="113" t="s">
        <v>209</v>
      </c>
      <c r="G90" s="190"/>
      <c r="H90" s="114">
        <f t="shared" si="16"/>
        <v>0</v>
      </c>
      <c r="J90" s="114">
        <f t="shared" si="17"/>
        <v>0</v>
      </c>
      <c r="L90" s="115">
        <f t="shared" si="18"/>
        <v>0</v>
      </c>
      <c r="N90" s="112">
        <f t="shared" si="19"/>
        <v>0</v>
      </c>
      <c r="P90" s="113" t="s">
        <v>151</v>
      </c>
      <c r="V90" s="116" t="s">
        <v>152</v>
      </c>
      <c r="W90" s="117">
        <v>0.874</v>
      </c>
      <c r="X90" s="110" t="s">
        <v>210</v>
      </c>
      <c r="Y90" s="110" t="s">
        <v>307</v>
      </c>
      <c r="Z90" s="113" t="s">
        <v>211</v>
      </c>
      <c r="AB90" s="113">
        <v>7</v>
      </c>
      <c r="AJ90" s="86" t="s">
        <v>155</v>
      </c>
      <c r="AK90" s="86" t="s">
        <v>156</v>
      </c>
    </row>
    <row r="91" spans="1:37" ht="9.75">
      <c r="A91" s="108">
        <v>68</v>
      </c>
      <c r="B91" s="109" t="s">
        <v>206</v>
      </c>
      <c r="C91" s="110" t="s">
        <v>309</v>
      </c>
      <c r="D91" s="111" t="s">
        <v>310</v>
      </c>
      <c r="E91" s="112">
        <v>1</v>
      </c>
      <c r="F91" s="113" t="s">
        <v>209</v>
      </c>
      <c r="G91" s="190"/>
      <c r="H91" s="114">
        <f t="shared" si="16"/>
        <v>0</v>
      </c>
      <c r="J91" s="114">
        <f t="shared" si="17"/>
        <v>0</v>
      </c>
      <c r="L91" s="115">
        <f t="shared" si="18"/>
        <v>0</v>
      </c>
      <c r="N91" s="112">
        <f t="shared" si="19"/>
        <v>0</v>
      </c>
      <c r="P91" s="113" t="s">
        <v>151</v>
      </c>
      <c r="V91" s="116" t="s">
        <v>152</v>
      </c>
      <c r="W91" s="117">
        <v>0.874</v>
      </c>
      <c r="X91" s="110" t="s">
        <v>210</v>
      </c>
      <c r="Y91" s="110" t="s">
        <v>309</v>
      </c>
      <c r="Z91" s="113" t="s">
        <v>211</v>
      </c>
      <c r="AB91" s="113">
        <v>7</v>
      </c>
      <c r="AJ91" s="86" t="s">
        <v>155</v>
      </c>
      <c r="AK91" s="86" t="s">
        <v>156</v>
      </c>
    </row>
    <row r="92" spans="1:37" ht="20.25">
      <c r="A92" s="108">
        <v>69</v>
      </c>
      <c r="B92" s="109" t="s">
        <v>206</v>
      </c>
      <c r="C92" s="110" t="s">
        <v>311</v>
      </c>
      <c r="D92" s="111" t="s">
        <v>312</v>
      </c>
      <c r="E92" s="112">
        <v>4632.361</v>
      </c>
      <c r="F92" s="113" t="s">
        <v>59</v>
      </c>
      <c r="G92" s="190"/>
      <c r="H92" s="114">
        <f t="shared" si="16"/>
        <v>0</v>
      </c>
      <c r="J92" s="114">
        <f t="shared" si="17"/>
        <v>0</v>
      </c>
      <c r="L92" s="115">
        <f t="shared" si="18"/>
        <v>0</v>
      </c>
      <c r="N92" s="112">
        <f t="shared" si="19"/>
        <v>0</v>
      </c>
      <c r="P92" s="113" t="s">
        <v>151</v>
      </c>
      <c r="V92" s="116" t="s">
        <v>152</v>
      </c>
      <c r="X92" s="110" t="s">
        <v>313</v>
      </c>
      <c r="Y92" s="110" t="s">
        <v>311</v>
      </c>
      <c r="Z92" s="113" t="s">
        <v>211</v>
      </c>
      <c r="AB92" s="113">
        <v>1</v>
      </c>
      <c r="AJ92" s="86" t="s">
        <v>155</v>
      </c>
      <c r="AK92" s="86" t="s">
        <v>156</v>
      </c>
    </row>
    <row r="93" spans="4:23" ht="9.75">
      <c r="D93" s="158" t="s">
        <v>314</v>
      </c>
      <c r="E93" s="159">
        <f>J93</f>
        <v>0</v>
      </c>
      <c r="H93" s="159">
        <f>SUM(H53:H92)</f>
        <v>0</v>
      </c>
      <c r="I93" s="159">
        <f>SUM(I53:I92)</f>
        <v>0</v>
      </c>
      <c r="J93" s="159">
        <f>SUM(J53:J92)</f>
        <v>0</v>
      </c>
      <c r="L93" s="160"/>
      <c r="N93" s="161">
        <f>SUM(N53:N92)</f>
        <v>0</v>
      </c>
      <c r="W93" s="117">
        <f>SUM(W53:W92)</f>
        <v>291549.3220000002</v>
      </c>
    </row>
    <row r="95" spans="4:23" ht="9.75">
      <c r="D95" s="158" t="s">
        <v>315</v>
      </c>
      <c r="E95" s="161">
        <f>J95</f>
        <v>0</v>
      </c>
      <c r="H95" s="159">
        <f>+H21+H36+H51+H93</f>
        <v>0</v>
      </c>
      <c r="I95" s="159">
        <f>+I21+I36+I51+I93</f>
        <v>0</v>
      </c>
      <c r="J95" s="159">
        <f>+J21+J36+J51+J93</f>
        <v>0</v>
      </c>
      <c r="L95" s="160">
        <f>+L21+L36+L51+L93</f>
        <v>0</v>
      </c>
      <c r="N95" s="161">
        <f>+N21+N36+N51+N93</f>
        <v>0</v>
      </c>
      <c r="W95" s="117">
        <f>+W21+W36+W51+W93</f>
        <v>301107.49900000024</v>
      </c>
    </row>
    <row r="97" ht="9.75">
      <c r="B97" s="157" t="s">
        <v>316</v>
      </c>
    </row>
    <row r="98" ht="9.75">
      <c r="B98" s="110" t="s">
        <v>316</v>
      </c>
    </row>
    <row r="99" spans="1:37" ht="9.75">
      <c r="A99" s="108">
        <v>70</v>
      </c>
      <c r="B99" s="109" t="s">
        <v>317</v>
      </c>
      <c r="C99" s="110" t="s">
        <v>318</v>
      </c>
      <c r="D99" s="111" t="s">
        <v>319</v>
      </c>
      <c r="E99" s="112">
        <v>1</v>
      </c>
      <c r="F99" s="113" t="s">
        <v>320</v>
      </c>
      <c r="G99" s="114">
        <f>'Ohrev TÚV'!G14</f>
        <v>0</v>
      </c>
      <c r="H99" s="114">
        <f>ROUND(E99*G99,2)</f>
        <v>0</v>
      </c>
      <c r="J99" s="114">
        <f>ROUND(E99*G99,2)</f>
        <v>0</v>
      </c>
      <c r="L99" s="115">
        <f>E99*K99</f>
        <v>0</v>
      </c>
      <c r="N99" s="112">
        <f>E99*M99</f>
        <v>0</v>
      </c>
      <c r="P99" s="113" t="s">
        <v>151</v>
      </c>
      <c r="V99" s="116" t="s">
        <v>321</v>
      </c>
      <c r="X99" s="110" t="s">
        <v>322</v>
      </c>
      <c r="Y99" s="110" t="s">
        <v>318</v>
      </c>
      <c r="Z99" s="113" t="s">
        <v>323</v>
      </c>
      <c r="AB99" s="113">
        <v>7</v>
      </c>
      <c r="AJ99" s="86" t="s">
        <v>324</v>
      </c>
      <c r="AK99" s="86" t="s">
        <v>156</v>
      </c>
    </row>
    <row r="100" spans="1:37" ht="9.75">
      <c r="A100" s="108">
        <v>71</v>
      </c>
      <c r="B100" s="109" t="s">
        <v>317</v>
      </c>
      <c r="C100" s="110" t="s">
        <v>325</v>
      </c>
      <c r="D100" s="111" t="s">
        <v>326</v>
      </c>
      <c r="E100" s="112">
        <v>1</v>
      </c>
      <c r="F100" s="113" t="s">
        <v>320</v>
      </c>
      <c r="G100" s="114">
        <f>'Centrálna rekuperácia'!G78</f>
        <v>0</v>
      </c>
      <c r="H100" s="114">
        <f>ROUND(E100*G100,2)</f>
        <v>0</v>
      </c>
      <c r="J100" s="114">
        <f>ROUND(E100*G100,2)</f>
        <v>0</v>
      </c>
      <c r="L100" s="115">
        <f>E100*K100</f>
        <v>0</v>
      </c>
      <c r="N100" s="112">
        <f>E100*M100</f>
        <v>0</v>
      </c>
      <c r="P100" s="113" t="s">
        <v>151</v>
      </c>
      <c r="V100" s="116" t="s">
        <v>321</v>
      </c>
      <c r="X100" s="110" t="s">
        <v>322</v>
      </c>
      <c r="Y100" s="110" t="s">
        <v>325</v>
      </c>
      <c r="Z100" s="113" t="s">
        <v>323</v>
      </c>
      <c r="AB100" s="113">
        <v>7</v>
      </c>
      <c r="AJ100" s="86" t="s">
        <v>324</v>
      </c>
      <c r="AK100" s="86" t="s">
        <v>156</v>
      </c>
    </row>
    <row r="101" spans="1:37" ht="9.75">
      <c r="A101" s="108">
        <v>72</v>
      </c>
      <c r="B101" s="109" t="s">
        <v>317</v>
      </c>
      <c r="C101" s="110" t="s">
        <v>327</v>
      </c>
      <c r="D101" s="111" t="s">
        <v>328</v>
      </c>
      <c r="E101" s="112">
        <v>1</v>
      </c>
      <c r="F101" s="113" t="s">
        <v>320</v>
      </c>
      <c r="G101" s="114">
        <f>'Decentrálna rekuprácia'!G19</f>
        <v>0</v>
      </c>
      <c r="H101" s="114">
        <f>ROUND(E101*G101,2)</f>
        <v>0</v>
      </c>
      <c r="J101" s="114">
        <f>ROUND(E101*G101,2)</f>
        <v>0</v>
      </c>
      <c r="L101" s="115">
        <f>E101*K101</f>
        <v>0</v>
      </c>
      <c r="N101" s="112">
        <f>E101*M101</f>
        <v>0</v>
      </c>
      <c r="P101" s="113" t="s">
        <v>151</v>
      </c>
      <c r="V101" s="116" t="s">
        <v>321</v>
      </c>
      <c r="X101" s="110" t="s">
        <v>322</v>
      </c>
      <c r="Y101" s="110" t="s">
        <v>327</v>
      </c>
      <c r="Z101" s="113" t="s">
        <v>323</v>
      </c>
      <c r="AB101" s="113">
        <v>7</v>
      </c>
      <c r="AJ101" s="86" t="s">
        <v>324</v>
      </c>
      <c r="AK101" s="86" t="s">
        <v>156</v>
      </c>
    </row>
    <row r="102" spans="1:37" ht="9.75">
      <c r="A102" s="108">
        <v>73</v>
      </c>
      <c r="B102" s="109" t="s">
        <v>317</v>
      </c>
      <c r="C102" s="110" t="s">
        <v>329</v>
      </c>
      <c r="D102" s="111" t="s">
        <v>330</v>
      </c>
      <c r="E102" s="112">
        <v>1</v>
      </c>
      <c r="F102" s="113" t="s">
        <v>320</v>
      </c>
      <c r="G102" s="114">
        <f>Vykurovanie!G23</f>
        <v>0</v>
      </c>
      <c r="H102" s="114">
        <f>ROUND(E102*G102,2)</f>
        <v>0</v>
      </c>
      <c r="J102" s="114">
        <f>ROUND(E102*G102,2)</f>
        <v>0</v>
      </c>
      <c r="L102" s="115">
        <f>E102*K102</f>
        <v>0</v>
      </c>
      <c r="N102" s="112">
        <f>E102*M102</f>
        <v>0</v>
      </c>
      <c r="P102" s="113" t="s">
        <v>151</v>
      </c>
      <c r="V102" s="116" t="s">
        <v>321</v>
      </c>
      <c r="X102" s="110" t="s">
        <v>322</v>
      </c>
      <c r="Y102" s="110" t="s">
        <v>329</v>
      </c>
      <c r="Z102" s="113" t="s">
        <v>323</v>
      </c>
      <c r="AB102" s="113">
        <v>7</v>
      </c>
      <c r="AJ102" s="86" t="s">
        <v>324</v>
      </c>
      <c r="AK102" s="86" t="s">
        <v>156</v>
      </c>
    </row>
    <row r="103" spans="4:23" ht="9.75">
      <c r="D103" s="158" t="s">
        <v>331</v>
      </c>
      <c r="E103" s="159">
        <f>J103</f>
        <v>0</v>
      </c>
      <c r="H103" s="159">
        <f>SUM(H97:H102)</f>
        <v>0</v>
      </c>
      <c r="I103" s="159">
        <f>SUM(I97:I102)</f>
        <v>0</v>
      </c>
      <c r="J103" s="159">
        <f>SUM(J97:J102)</f>
        <v>0</v>
      </c>
      <c r="L103" s="160">
        <f>SUM(L97:L102)</f>
        <v>0</v>
      </c>
      <c r="N103" s="161">
        <f>SUM(N97:N102)</f>
        <v>0</v>
      </c>
      <c r="W103" s="117">
        <f>SUM(W97:W102)</f>
        <v>0</v>
      </c>
    </row>
    <row r="105" spans="4:23" ht="9.75">
      <c r="D105" s="158" t="s">
        <v>331</v>
      </c>
      <c r="E105" s="159">
        <f>J105</f>
        <v>0</v>
      </c>
      <c r="H105" s="159">
        <f>+H103</f>
        <v>0</v>
      </c>
      <c r="I105" s="159">
        <f>+I103</f>
        <v>0</v>
      </c>
      <c r="J105" s="159">
        <f>+J103</f>
        <v>0</v>
      </c>
      <c r="L105" s="160">
        <f>+L103</f>
        <v>0</v>
      </c>
      <c r="N105" s="161">
        <f>+N103</f>
        <v>0</v>
      </c>
      <c r="W105" s="117">
        <f>+W103</f>
        <v>0</v>
      </c>
    </row>
    <row r="107" spans="4:23" ht="9.75">
      <c r="D107" s="169" t="s">
        <v>332</v>
      </c>
      <c r="E107" s="159">
        <f>J107</f>
        <v>0</v>
      </c>
      <c r="H107" s="159">
        <f>+H95+H105</f>
        <v>0</v>
      </c>
      <c r="I107" s="159">
        <f>+I95+I105</f>
        <v>0</v>
      </c>
      <c r="J107" s="159">
        <f>+J95+J105</f>
        <v>0</v>
      </c>
      <c r="L107" s="160">
        <f>+L95+L105</f>
        <v>0</v>
      </c>
      <c r="N107" s="161">
        <f>+N95+N105</f>
        <v>0</v>
      </c>
      <c r="W107" s="117">
        <f>+W95+W105</f>
        <v>301107.49900000024</v>
      </c>
    </row>
  </sheetData>
  <sheetProtection/>
  <printOptions horizontalCentered="1"/>
  <pageMargins left="0.393056" right="0.354167" top="0.629167" bottom="0.590278" header="0.511806" footer="0.354167"/>
  <pageSetup fitToWidth="0" horizontalDpi="600" verticalDpi="600" orientation="portrait" paperSize="9" r:id="rId1"/>
  <headerFooter>
    <oddFooter>&amp;R&amp;"Arial Narrow"&amp;8Strana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G25"/>
  <sheetViews>
    <sheetView zoomScalePageLayoutView="0" workbookViewId="0" topLeftCell="A1">
      <selection activeCell="F12" sqref="F12"/>
    </sheetView>
  </sheetViews>
  <sheetFormatPr defaultColWidth="9.140625" defaultRowHeight="12.75"/>
  <cols>
    <col min="1" max="1" width="4.140625" style="0" customWidth="1"/>
    <col min="2" max="2" width="1.1484375" style="0" customWidth="1"/>
    <col min="3" max="3" width="45.7109375" style="0" customWidth="1"/>
    <col min="4" max="4" width="8.8515625" style="171" customWidth="1"/>
    <col min="5" max="5" width="6.7109375" style="0" customWidth="1"/>
  </cols>
  <sheetData>
    <row r="1" spans="1:33" s="86" customFormat="1" ht="9.75">
      <c r="A1" s="108"/>
      <c r="B1" s="157"/>
      <c r="C1" s="111"/>
      <c r="D1" s="112"/>
      <c r="E1" s="113"/>
      <c r="F1" s="114"/>
      <c r="G1" s="114"/>
      <c r="H1" s="114"/>
      <c r="I1" s="114"/>
      <c r="J1" s="115"/>
      <c r="K1" s="115"/>
      <c r="L1" s="112"/>
      <c r="M1" s="112"/>
      <c r="N1" s="113"/>
      <c r="O1" s="113"/>
      <c r="P1" s="112"/>
      <c r="Q1" s="112"/>
      <c r="R1" s="112"/>
      <c r="S1" s="116"/>
      <c r="T1" s="116"/>
      <c r="U1" s="116"/>
      <c r="V1" s="117"/>
      <c r="W1" s="113"/>
      <c r="X1" s="113"/>
      <c r="Y1" s="113"/>
      <c r="Z1" s="113"/>
      <c r="AA1" s="113"/>
      <c r="AB1" s="113"/>
      <c r="AC1" s="113"/>
      <c r="AD1" s="113"/>
      <c r="AE1" s="113"/>
      <c r="AF1" s="113"/>
      <c r="AG1" s="113"/>
    </row>
    <row r="2" ht="12.75">
      <c r="C2" t="s">
        <v>316</v>
      </c>
    </row>
    <row r="3" ht="12.75">
      <c r="C3" t="s">
        <v>360</v>
      </c>
    </row>
    <row r="5" spans="1:7" s="86" customFormat="1" ht="9.75">
      <c r="A5" s="128" t="s">
        <v>25</v>
      </c>
      <c r="B5" s="128" t="s">
        <v>26</v>
      </c>
      <c r="C5" s="128" t="s">
        <v>28</v>
      </c>
      <c r="D5" s="172" t="s">
        <v>29</v>
      </c>
      <c r="E5" s="128" t="s">
        <v>30</v>
      </c>
      <c r="F5" s="128" t="s">
        <v>31</v>
      </c>
      <c r="G5" s="128" t="s">
        <v>34</v>
      </c>
    </row>
    <row r="6" spans="1:7" s="86" customFormat="1" ht="9.75">
      <c r="A6" s="132" t="s">
        <v>51</v>
      </c>
      <c r="B6" s="132" t="s">
        <v>52</v>
      </c>
      <c r="C6" s="132" t="s">
        <v>53</v>
      </c>
      <c r="D6" s="173" t="s">
        <v>54</v>
      </c>
      <c r="E6" s="132" t="s">
        <v>55</v>
      </c>
      <c r="F6" s="132" t="s">
        <v>56</v>
      </c>
      <c r="G6" s="132"/>
    </row>
    <row r="7" spans="1:7" s="86" customFormat="1" ht="9.75">
      <c r="A7" s="108"/>
      <c r="B7" s="110"/>
      <c r="C7" s="111"/>
      <c r="D7" s="114"/>
      <c r="E7" s="113"/>
      <c r="F7" s="114"/>
      <c r="G7" s="114"/>
    </row>
    <row r="8" spans="1:25" s="86" customFormat="1" ht="9.75" customHeight="1">
      <c r="A8" s="108">
        <v>1</v>
      </c>
      <c r="B8" s="109"/>
      <c r="C8" s="183" t="s">
        <v>361</v>
      </c>
      <c r="D8" s="177">
        <v>1</v>
      </c>
      <c r="E8" s="176" t="s">
        <v>347</v>
      </c>
      <c r="F8" s="187"/>
      <c r="G8" s="177">
        <f>D8*F8</f>
        <v>0</v>
      </c>
      <c r="H8" s="175"/>
      <c r="J8" s="183"/>
      <c r="K8" s="183"/>
      <c r="L8" s="183"/>
      <c r="M8" s="183"/>
      <c r="N8" s="183"/>
      <c r="O8" s="183"/>
      <c r="P8" s="183"/>
      <c r="Q8" s="183"/>
      <c r="R8" s="183"/>
      <c r="S8" s="183"/>
      <c r="T8" s="183"/>
      <c r="U8" s="183"/>
      <c r="V8" s="183"/>
      <c r="W8" s="183"/>
      <c r="X8" s="180"/>
      <c r="Y8" s="180"/>
    </row>
    <row r="9" spans="1:25" s="86" customFormat="1" ht="13.5">
      <c r="A9" s="108">
        <v>2</v>
      </c>
      <c r="B9" s="109"/>
      <c r="C9" s="182" t="s">
        <v>362</v>
      </c>
      <c r="D9" s="177">
        <v>1</v>
      </c>
      <c r="E9" s="176" t="s">
        <v>347</v>
      </c>
      <c r="F9" s="187"/>
      <c r="G9" s="177">
        <f>D9*F9</f>
        <v>0</v>
      </c>
      <c r="H9" s="175"/>
      <c r="J9" s="183"/>
      <c r="K9" s="183"/>
      <c r="L9" s="183"/>
      <c r="M9" s="183"/>
      <c r="N9" s="183"/>
      <c r="O9" s="183"/>
      <c r="P9" s="183"/>
      <c r="Q9" s="183"/>
      <c r="R9" s="183"/>
      <c r="S9" s="183"/>
      <c r="T9" s="183"/>
      <c r="U9" s="183"/>
      <c r="V9" s="183"/>
      <c r="W9" s="183"/>
      <c r="X9" s="181"/>
      <c r="Y9" s="181"/>
    </row>
    <row r="10" spans="1:25" s="86" customFormat="1" ht="9.75" customHeight="1">
      <c r="A10" s="108">
        <v>3</v>
      </c>
      <c r="B10" s="109"/>
      <c r="C10" s="182" t="s">
        <v>363</v>
      </c>
      <c r="D10" s="177">
        <v>1</v>
      </c>
      <c r="E10" s="176" t="s">
        <v>347</v>
      </c>
      <c r="F10" s="187"/>
      <c r="G10" s="177">
        <f>D10*F10</f>
        <v>0</v>
      </c>
      <c r="H10" s="175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 s="180"/>
      <c r="Y10" s="180"/>
    </row>
    <row r="11" spans="1:25" s="86" customFormat="1" ht="13.5" customHeight="1">
      <c r="A11" s="108">
        <v>4</v>
      </c>
      <c r="B11" s="109"/>
      <c r="C11" s="182" t="s">
        <v>364</v>
      </c>
      <c r="D11" s="177">
        <v>2</v>
      </c>
      <c r="E11" s="176" t="s">
        <v>347</v>
      </c>
      <c r="F11" s="187"/>
      <c r="G11" s="177">
        <f>D11*F11</f>
        <v>0</v>
      </c>
      <c r="H11" s="175"/>
      <c r="J11" s="182"/>
      <c r="K11" s="182"/>
      <c r="L11" s="182"/>
      <c r="M11" s="182"/>
      <c r="N11" s="182"/>
      <c r="O11" s="182"/>
      <c r="P11" s="182"/>
      <c r="Q11" s="182"/>
      <c r="R11" s="182"/>
      <c r="S11" s="182"/>
      <c r="T11" s="182"/>
      <c r="U11" s="182"/>
      <c r="V11" s="182"/>
      <c r="W11" s="182"/>
      <c r="X11" s="181"/>
      <c r="Y11" s="181"/>
    </row>
    <row r="12" spans="1:25" s="86" customFormat="1" ht="9.75" customHeight="1">
      <c r="A12" s="108">
        <v>5</v>
      </c>
      <c r="B12" s="109"/>
      <c r="C12" s="182" t="s">
        <v>365</v>
      </c>
      <c r="D12" s="178">
        <v>3</v>
      </c>
      <c r="E12" s="176" t="s">
        <v>347</v>
      </c>
      <c r="F12" s="188"/>
      <c r="G12" s="177">
        <f>D12*F12</f>
        <v>0</v>
      </c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 s="180"/>
      <c r="Y12" s="180"/>
    </row>
    <row r="13" spans="4:25" s="86" customFormat="1" ht="9.75" customHeight="1">
      <c r="D13" s="87"/>
      <c r="I13"/>
      <c r="J13" s="182"/>
      <c r="K13" s="182"/>
      <c r="L13" s="182"/>
      <c r="M13" s="182"/>
      <c r="N13" s="182"/>
      <c r="O13" s="182"/>
      <c r="P13" s="182"/>
      <c r="Q13" s="182"/>
      <c r="R13" s="182"/>
      <c r="S13" s="182"/>
      <c r="T13" s="182"/>
      <c r="U13" s="182"/>
      <c r="V13" s="182"/>
      <c r="W13" s="182"/>
      <c r="X13" s="180"/>
      <c r="Y13" s="180"/>
    </row>
    <row r="14" spans="4:25" ht="12.75" customHeight="1">
      <c r="D14" s="174"/>
      <c r="E14" s="170"/>
      <c r="F14" s="170"/>
      <c r="G14" s="179">
        <f>SUM(G8:G13)</f>
        <v>0</v>
      </c>
      <c r="H14" s="170"/>
      <c r="I14" s="170"/>
      <c r="X14" s="180"/>
      <c r="Y14" s="180"/>
    </row>
    <row r="15" spans="10:23" ht="12.75" customHeight="1">
      <c r="J15" s="182"/>
      <c r="K15" s="182"/>
      <c r="L15" s="182"/>
      <c r="M15" s="182"/>
      <c r="N15" s="182"/>
      <c r="O15" s="182"/>
      <c r="P15" s="182"/>
      <c r="Q15" s="182"/>
      <c r="R15" s="182"/>
      <c r="S15" s="182"/>
      <c r="T15" s="182"/>
      <c r="U15" s="182"/>
      <c r="V15" s="182"/>
      <c r="W15" s="182"/>
    </row>
    <row r="16" spans="4:9" ht="12.75">
      <c r="D16" s="174"/>
      <c r="E16" s="170"/>
      <c r="F16" s="170"/>
      <c r="G16" s="170"/>
      <c r="H16" s="170"/>
      <c r="I16" s="170"/>
    </row>
    <row r="17" spans="10:23" ht="12.75" customHeight="1">
      <c r="J17" s="182"/>
      <c r="K17" s="182"/>
      <c r="L17" s="182"/>
      <c r="M17" s="182"/>
      <c r="N17" s="182"/>
      <c r="O17" s="182"/>
      <c r="P17" s="182"/>
      <c r="Q17" s="182"/>
      <c r="R17" s="182"/>
      <c r="S17" s="182"/>
      <c r="T17" s="182"/>
      <c r="U17" s="182"/>
      <c r="V17" s="182"/>
      <c r="W17" s="182"/>
    </row>
    <row r="18" spans="4:23" ht="12.75" customHeight="1">
      <c r="D18" s="174"/>
      <c r="E18" s="170"/>
      <c r="F18" s="170"/>
      <c r="G18" s="170"/>
      <c r="H18" s="170"/>
      <c r="I18" s="170"/>
      <c r="J18" s="182"/>
      <c r="K18" s="182"/>
      <c r="L18" s="182"/>
      <c r="M18" s="182"/>
      <c r="N18" s="182"/>
      <c r="O18" s="182"/>
      <c r="P18" s="182"/>
      <c r="Q18" s="182"/>
      <c r="R18" s="182"/>
      <c r="S18" s="182"/>
      <c r="T18" s="182"/>
      <c r="U18" s="182"/>
      <c r="V18" s="182"/>
      <c r="W18" s="182"/>
    </row>
    <row r="19" ht="12.75">
      <c r="I19" s="170"/>
    </row>
    <row r="20" spans="4:17" ht="12.75">
      <c r="D20" s="174"/>
      <c r="E20" s="170"/>
      <c r="F20" s="170"/>
      <c r="G20" s="170"/>
      <c r="H20" s="170"/>
      <c r="J20" s="170"/>
      <c r="L20" s="170"/>
      <c r="M20" s="170"/>
      <c r="N20" s="170"/>
      <c r="O20" s="170"/>
      <c r="P20" s="170"/>
      <c r="Q20" s="170"/>
    </row>
    <row r="22" spans="4:17" ht="12.75">
      <c r="D22" s="174"/>
      <c r="E22" s="170"/>
      <c r="F22" s="170"/>
      <c r="G22" s="170"/>
      <c r="H22" s="170"/>
      <c r="J22" s="170"/>
      <c r="L22" s="170"/>
      <c r="M22" s="170"/>
      <c r="N22" s="170"/>
      <c r="O22" s="170"/>
      <c r="P22" s="170"/>
      <c r="Q22" s="170"/>
    </row>
    <row r="24" spans="4:17" ht="12.75">
      <c r="D24" s="174"/>
      <c r="E24" s="170"/>
      <c r="F24" s="170"/>
      <c r="G24" s="170"/>
      <c r="H24" s="170"/>
      <c r="J24" s="170"/>
      <c r="L24" s="170"/>
      <c r="M24" s="170"/>
      <c r="N24" s="170"/>
      <c r="O24" s="170"/>
      <c r="P24" s="170"/>
      <c r="Q24" s="170"/>
    </row>
    <row r="25" spans="4:17" ht="12.75">
      <c r="D25" s="174"/>
      <c r="E25" s="170"/>
      <c r="F25" s="170"/>
      <c r="G25" s="170"/>
      <c r="H25" s="170"/>
      <c r="J25" s="170"/>
      <c r="L25" s="170"/>
      <c r="M25" s="170"/>
      <c r="N25" s="170"/>
      <c r="O25" s="170"/>
      <c r="P25" s="170"/>
      <c r="Q25" s="170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F140"/>
  <sheetViews>
    <sheetView zoomScalePageLayoutView="0" workbookViewId="0" topLeftCell="A1">
      <selection activeCell="J16" sqref="J16"/>
    </sheetView>
  </sheetViews>
  <sheetFormatPr defaultColWidth="9.140625" defaultRowHeight="12.75"/>
  <cols>
    <col min="1" max="1" width="4.140625" style="0" customWidth="1"/>
    <col min="2" max="2" width="1.1484375" style="0" customWidth="1"/>
    <col min="3" max="3" width="35.00390625" style="0" customWidth="1"/>
    <col min="4" max="4" width="8.8515625" style="171" customWidth="1"/>
    <col min="5" max="5" width="6.7109375" style="0" customWidth="1"/>
  </cols>
  <sheetData>
    <row r="1" spans="1:32" s="86" customFormat="1" ht="9.75">
      <c r="A1" s="108"/>
      <c r="B1" s="157"/>
      <c r="C1" s="111"/>
      <c r="D1" s="112"/>
      <c r="E1" s="113"/>
      <c r="F1" s="114"/>
      <c r="G1" s="114"/>
      <c r="H1" s="114"/>
      <c r="I1" s="114"/>
      <c r="J1" s="115"/>
      <c r="K1" s="112"/>
      <c r="L1" s="112"/>
      <c r="M1" s="113"/>
      <c r="N1" s="113"/>
      <c r="O1" s="112"/>
      <c r="P1" s="112"/>
      <c r="Q1" s="112"/>
      <c r="R1" s="116"/>
      <c r="S1" s="116"/>
      <c r="T1" s="116"/>
      <c r="U1" s="117"/>
      <c r="V1" s="113"/>
      <c r="W1" s="113"/>
      <c r="X1" s="113"/>
      <c r="Y1" s="113"/>
      <c r="Z1" s="113"/>
      <c r="AA1" s="113"/>
      <c r="AB1" s="113"/>
      <c r="AC1" s="113"/>
      <c r="AD1" s="113"/>
      <c r="AE1" s="113"/>
      <c r="AF1" s="113"/>
    </row>
    <row r="2" ht="12.75">
      <c r="C2" t="s">
        <v>316</v>
      </c>
    </row>
    <row r="3" ht="12.75">
      <c r="C3" t="s">
        <v>434</v>
      </c>
    </row>
    <row r="5" spans="1:7" s="86" customFormat="1" ht="9.75">
      <c r="A5" s="128" t="s">
        <v>25</v>
      </c>
      <c r="B5" s="128" t="s">
        <v>26</v>
      </c>
      <c r="C5" s="128" t="s">
        <v>28</v>
      </c>
      <c r="D5" s="172" t="s">
        <v>29</v>
      </c>
      <c r="E5" s="128" t="s">
        <v>30</v>
      </c>
      <c r="F5" s="128" t="s">
        <v>31</v>
      </c>
      <c r="G5" s="128" t="s">
        <v>34</v>
      </c>
    </row>
    <row r="6" spans="1:7" s="86" customFormat="1" ht="9.75">
      <c r="A6" s="132" t="s">
        <v>51</v>
      </c>
      <c r="B6" s="132" t="s">
        <v>52</v>
      </c>
      <c r="C6" s="132" t="s">
        <v>53</v>
      </c>
      <c r="D6" s="173" t="s">
        <v>54</v>
      </c>
      <c r="E6" s="132" t="s">
        <v>55</v>
      </c>
      <c r="F6" s="132" t="s">
        <v>56</v>
      </c>
      <c r="G6" s="132"/>
    </row>
    <row r="7" spans="1:7" s="86" customFormat="1" ht="9.75">
      <c r="A7" s="108"/>
      <c r="B7" s="110"/>
      <c r="C7" s="111"/>
      <c r="D7" s="114"/>
      <c r="E7" s="113"/>
      <c r="F7" s="114"/>
      <c r="G7" s="114"/>
    </row>
    <row r="8" spans="1:23" s="86" customFormat="1" ht="9.75" customHeight="1">
      <c r="A8" s="108">
        <v>1</v>
      </c>
      <c r="B8" s="109"/>
      <c r="C8" s="183" t="s">
        <v>436</v>
      </c>
      <c r="D8" s="186">
        <v>1</v>
      </c>
      <c r="E8" s="175" t="s">
        <v>347</v>
      </c>
      <c r="F8" s="189"/>
      <c r="G8" s="177">
        <f>D8*F8</f>
        <v>0</v>
      </c>
      <c r="H8" s="175"/>
      <c r="I8" s="175"/>
      <c r="J8" s="184"/>
      <c r="K8" s="185"/>
      <c r="L8" s="185"/>
      <c r="M8" s="185"/>
      <c r="N8" s="185"/>
      <c r="O8" s="185"/>
      <c r="P8" s="185"/>
      <c r="Q8" s="185"/>
      <c r="R8" s="183"/>
      <c r="S8" s="183"/>
      <c r="T8" s="183"/>
      <c r="U8" s="183"/>
      <c r="V8" s="183"/>
      <c r="W8" s="183"/>
    </row>
    <row r="9" spans="1:23" s="86" customFormat="1" ht="12.75">
      <c r="A9" s="108">
        <v>2</v>
      </c>
      <c r="B9" s="109"/>
      <c r="C9" s="183" t="s">
        <v>366</v>
      </c>
      <c r="D9" s="186">
        <v>3</v>
      </c>
      <c r="E9" s="175" t="s">
        <v>347</v>
      </c>
      <c r="F9" s="189"/>
      <c r="G9" s="177">
        <f aca="true" t="shared" si="0" ref="G9:G72">D9*F9</f>
        <v>0</v>
      </c>
      <c r="H9" s="175"/>
      <c r="I9" s="175"/>
      <c r="J9" s="184"/>
      <c r="K9" s="185"/>
      <c r="L9"/>
      <c r="M9"/>
      <c r="N9"/>
      <c r="O9"/>
      <c r="P9"/>
      <c r="Q9"/>
      <c r="R9" s="183"/>
      <c r="S9" s="183"/>
      <c r="T9" s="183"/>
      <c r="U9" s="183"/>
      <c r="V9" s="183"/>
      <c r="W9" s="183"/>
    </row>
    <row r="10" spans="1:23" s="86" customFormat="1" ht="12.75">
      <c r="A10" s="108">
        <v>3</v>
      </c>
      <c r="B10" s="109"/>
      <c r="C10" s="183" t="s">
        <v>367</v>
      </c>
      <c r="D10" s="186">
        <v>1</v>
      </c>
      <c r="E10" s="175" t="s">
        <v>347</v>
      </c>
      <c r="F10" s="189"/>
      <c r="G10" s="177">
        <f t="shared" si="0"/>
        <v>0</v>
      </c>
      <c r="H10" s="175"/>
      <c r="I10" s="175"/>
      <c r="J10" s="184"/>
      <c r="K10" s="185"/>
      <c r="L10"/>
      <c r="M10"/>
      <c r="N10"/>
      <c r="O10"/>
      <c r="P10"/>
      <c r="Q10"/>
      <c r="R10"/>
      <c r="S10"/>
      <c r="T10"/>
      <c r="U10"/>
      <c r="V10"/>
      <c r="W10"/>
    </row>
    <row r="11" spans="1:23" s="86" customFormat="1" ht="9.75" customHeight="1">
      <c r="A11" s="108">
        <v>4</v>
      </c>
      <c r="B11" s="109"/>
      <c r="C11" s="183" t="s">
        <v>368</v>
      </c>
      <c r="D11" s="186">
        <v>5</v>
      </c>
      <c r="E11" s="175" t="s">
        <v>347</v>
      </c>
      <c r="F11" s="189"/>
      <c r="G11" s="177">
        <f t="shared" si="0"/>
        <v>0</v>
      </c>
      <c r="H11" s="175"/>
      <c r="I11" s="175"/>
      <c r="J11" s="184"/>
      <c r="K11" s="185"/>
      <c r="L11" s="185"/>
      <c r="M11" s="185"/>
      <c r="N11" s="185"/>
      <c r="O11" s="185"/>
      <c r="P11" s="185"/>
      <c r="Q11" s="185"/>
      <c r="R11" s="183"/>
      <c r="S11" s="183"/>
      <c r="T11" s="183"/>
      <c r="U11" s="183"/>
      <c r="V11" s="183"/>
      <c r="W11" s="183"/>
    </row>
    <row r="12" spans="1:23" s="86" customFormat="1" ht="12.75">
      <c r="A12" s="108">
        <v>5</v>
      </c>
      <c r="B12" s="109"/>
      <c r="C12" s="183" t="s">
        <v>369</v>
      </c>
      <c r="D12" s="186">
        <v>4</v>
      </c>
      <c r="E12" s="175" t="s">
        <v>347</v>
      </c>
      <c r="F12" s="189"/>
      <c r="G12" s="177">
        <f t="shared" si="0"/>
        <v>0</v>
      </c>
      <c r="J12" s="184"/>
      <c r="K12" s="185"/>
      <c r="L12"/>
      <c r="M12"/>
      <c r="N12"/>
      <c r="O12"/>
      <c r="P12"/>
      <c r="Q12"/>
      <c r="R12"/>
      <c r="S12"/>
      <c r="T12"/>
      <c r="U12"/>
      <c r="V12"/>
      <c r="W12"/>
    </row>
    <row r="13" spans="1:23" s="86" customFormat="1" ht="9.75" customHeight="1">
      <c r="A13" s="108">
        <v>6</v>
      </c>
      <c r="B13" s="109"/>
      <c r="C13" s="183" t="s">
        <v>370</v>
      </c>
      <c r="D13" s="186">
        <v>6</v>
      </c>
      <c r="E13" s="175" t="s">
        <v>347</v>
      </c>
      <c r="F13" s="189"/>
      <c r="G13" s="177">
        <f t="shared" si="0"/>
        <v>0</v>
      </c>
      <c r="H13" s="176"/>
      <c r="I13" s="176"/>
      <c r="J13" s="184"/>
      <c r="K13" s="185"/>
      <c r="L13" s="185"/>
      <c r="M13" s="185"/>
      <c r="N13" s="185"/>
      <c r="O13" s="185"/>
      <c r="P13" s="185"/>
      <c r="Q13" s="185"/>
      <c r="R13" s="183"/>
      <c r="S13" s="183"/>
      <c r="T13" s="183"/>
      <c r="U13" s="183"/>
      <c r="V13" s="183"/>
      <c r="W13" s="183"/>
    </row>
    <row r="14" spans="1:23" s="86" customFormat="1" ht="12.75">
      <c r="A14" s="108">
        <v>7</v>
      </c>
      <c r="B14" s="109"/>
      <c r="C14" s="183" t="s">
        <v>371</v>
      </c>
      <c r="D14" s="186">
        <v>6</v>
      </c>
      <c r="E14" s="175" t="s">
        <v>347</v>
      </c>
      <c r="F14" s="189"/>
      <c r="G14" s="177">
        <f t="shared" si="0"/>
        <v>0</v>
      </c>
      <c r="J14" s="184"/>
      <c r="K14" s="185"/>
      <c r="L14"/>
      <c r="M14"/>
      <c r="N14"/>
      <c r="O14"/>
      <c r="P14"/>
      <c r="Q14"/>
      <c r="R14"/>
      <c r="S14"/>
      <c r="T14"/>
      <c r="U14"/>
      <c r="V14"/>
      <c r="W14"/>
    </row>
    <row r="15" spans="1:23" s="86" customFormat="1" ht="9.75" customHeight="1">
      <c r="A15" s="108">
        <v>8</v>
      </c>
      <c r="B15" s="109"/>
      <c r="C15" s="183" t="s">
        <v>372</v>
      </c>
      <c r="D15" s="186">
        <v>2</v>
      </c>
      <c r="E15" s="175" t="s">
        <v>347</v>
      </c>
      <c r="F15" s="189"/>
      <c r="G15" s="177">
        <f t="shared" si="0"/>
        <v>0</v>
      </c>
      <c r="H15" s="176"/>
      <c r="I15" s="176"/>
      <c r="J15" s="184"/>
      <c r="K15" s="185"/>
      <c r="L15" s="185"/>
      <c r="M15" s="185"/>
      <c r="N15" s="185"/>
      <c r="O15" s="185"/>
      <c r="P15" s="185"/>
      <c r="Q15" s="185"/>
      <c r="R15" s="183"/>
      <c r="S15" s="183"/>
      <c r="T15" s="183"/>
      <c r="U15" s="183"/>
      <c r="V15" s="183"/>
      <c r="W15" s="183"/>
    </row>
    <row r="16" spans="1:23" s="86" customFormat="1" ht="12.75">
      <c r="A16" s="108">
        <v>9</v>
      </c>
      <c r="C16" s="183" t="s">
        <v>373</v>
      </c>
      <c r="D16" s="186">
        <v>4</v>
      </c>
      <c r="E16" s="175" t="s">
        <v>347</v>
      </c>
      <c r="F16" s="189"/>
      <c r="G16" s="177">
        <f t="shared" si="0"/>
        <v>0</v>
      </c>
      <c r="J16" s="184"/>
      <c r="K16" s="185"/>
      <c r="L16"/>
      <c r="M16"/>
      <c r="N16"/>
      <c r="O16"/>
      <c r="P16"/>
      <c r="Q16"/>
      <c r="R16"/>
      <c r="S16"/>
      <c r="T16"/>
      <c r="U16"/>
      <c r="V16"/>
      <c r="W16"/>
    </row>
    <row r="17" spans="1:23" s="86" customFormat="1" ht="9.75" customHeight="1">
      <c r="A17" s="108">
        <v>10</v>
      </c>
      <c r="C17" s="183" t="s">
        <v>374</v>
      </c>
      <c r="D17" s="186">
        <v>4</v>
      </c>
      <c r="E17" s="175" t="s">
        <v>347</v>
      </c>
      <c r="F17" s="189"/>
      <c r="G17" s="177">
        <f t="shared" si="0"/>
        <v>0</v>
      </c>
      <c r="H17" s="176"/>
      <c r="I17" s="176"/>
      <c r="J17" s="184"/>
      <c r="K17" s="185"/>
      <c r="L17" s="185"/>
      <c r="M17" s="185"/>
      <c r="N17" s="185"/>
      <c r="O17" s="185"/>
      <c r="P17" s="185"/>
      <c r="Q17" s="185"/>
      <c r="R17" s="183"/>
      <c r="S17" s="183"/>
      <c r="T17" s="183"/>
      <c r="U17" s="183"/>
      <c r="V17" s="183"/>
      <c r="W17" s="183"/>
    </row>
    <row r="18" spans="1:23" s="86" customFormat="1" ht="12.75">
      <c r="A18" s="108">
        <v>11</v>
      </c>
      <c r="C18" s="183" t="s">
        <v>375</v>
      </c>
      <c r="D18" s="186">
        <v>13</v>
      </c>
      <c r="E18" s="175" t="s">
        <v>347</v>
      </c>
      <c r="F18" s="189"/>
      <c r="G18" s="177">
        <f t="shared" si="0"/>
        <v>0</v>
      </c>
      <c r="J18" s="184"/>
      <c r="K18" s="185"/>
      <c r="L18"/>
      <c r="M18"/>
      <c r="N18"/>
      <c r="O18"/>
      <c r="P18"/>
      <c r="Q18"/>
      <c r="R18"/>
      <c r="S18"/>
      <c r="T18"/>
      <c r="U18"/>
      <c r="V18"/>
      <c r="W18"/>
    </row>
    <row r="19" spans="1:23" s="86" customFormat="1" ht="9.75" customHeight="1">
      <c r="A19" s="108">
        <v>12</v>
      </c>
      <c r="C19" s="183" t="s">
        <v>376</v>
      </c>
      <c r="D19" s="186">
        <v>1</v>
      </c>
      <c r="E19" s="175" t="s">
        <v>347</v>
      </c>
      <c r="F19" s="189"/>
      <c r="G19" s="177">
        <f t="shared" si="0"/>
        <v>0</v>
      </c>
      <c r="H19" s="176"/>
      <c r="I19" s="176"/>
      <c r="J19" s="184"/>
      <c r="K19" s="185"/>
      <c r="L19" s="185"/>
      <c r="M19" s="185"/>
      <c r="N19" s="185"/>
      <c r="O19" s="185"/>
      <c r="P19" s="185"/>
      <c r="Q19" s="185"/>
      <c r="R19" s="183"/>
      <c r="S19" s="183"/>
      <c r="T19" s="183"/>
      <c r="U19" s="183"/>
      <c r="V19" s="183"/>
      <c r="W19" s="183"/>
    </row>
    <row r="20" spans="1:23" s="86" customFormat="1" ht="9.75" customHeight="1">
      <c r="A20" s="108">
        <v>13</v>
      </c>
      <c r="C20" s="183" t="s">
        <v>377</v>
      </c>
      <c r="D20" s="186">
        <v>2</v>
      </c>
      <c r="E20" s="175" t="s">
        <v>347</v>
      </c>
      <c r="F20" s="189"/>
      <c r="G20" s="177">
        <f t="shared" si="0"/>
        <v>0</v>
      </c>
      <c r="J20" s="184"/>
      <c r="K20" s="185"/>
      <c r="L20" s="185"/>
      <c r="M20" s="185"/>
      <c r="N20" s="185"/>
      <c r="O20" s="185"/>
      <c r="P20" s="185"/>
      <c r="Q20" s="185"/>
      <c r="R20" s="183"/>
      <c r="S20" s="183"/>
      <c r="T20" s="183"/>
      <c r="U20" s="183"/>
      <c r="V20" s="183"/>
      <c r="W20" s="183"/>
    </row>
    <row r="21" spans="1:23" s="86" customFormat="1" ht="9.75" customHeight="1">
      <c r="A21" s="108">
        <v>14</v>
      </c>
      <c r="C21" s="183" t="s">
        <v>378</v>
      </c>
      <c r="D21" s="186">
        <v>1</v>
      </c>
      <c r="E21" s="175" t="s">
        <v>347</v>
      </c>
      <c r="F21" s="189"/>
      <c r="G21" s="177">
        <f t="shared" si="0"/>
        <v>0</v>
      </c>
      <c r="H21" s="176"/>
      <c r="I21" s="176"/>
      <c r="J21" s="184"/>
      <c r="K21" s="185"/>
      <c r="L21" s="185"/>
      <c r="M21" s="185"/>
      <c r="N21" s="185"/>
      <c r="O21" s="185"/>
      <c r="P21" s="185"/>
      <c r="Q21" s="185"/>
      <c r="R21" s="183"/>
      <c r="S21" s="183"/>
      <c r="T21" s="183"/>
      <c r="U21" s="183"/>
      <c r="V21" s="183"/>
      <c r="W21" s="183"/>
    </row>
    <row r="22" spans="1:23" s="86" customFormat="1" ht="12.75">
      <c r="A22" s="108">
        <v>15</v>
      </c>
      <c r="C22" s="183" t="s">
        <v>379</v>
      </c>
      <c r="D22" s="186">
        <v>1</v>
      </c>
      <c r="E22" s="175" t="s">
        <v>347</v>
      </c>
      <c r="F22" s="189"/>
      <c r="G22" s="177">
        <f t="shared" si="0"/>
        <v>0</v>
      </c>
      <c r="H22" s="176"/>
      <c r="I22" s="176"/>
      <c r="J22" s="184"/>
      <c r="K22" s="185"/>
      <c r="L22"/>
      <c r="M22"/>
      <c r="N22"/>
      <c r="O22"/>
      <c r="P22"/>
      <c r="Q22"/>
      <c r="R22"/>
      <c r="S22"/>
      <c r="T22"/>
      <c r="U22"/>
      <c r="V22"/>
      <c r="W22"/>
    </row>
    <row r="23" spans="1:23" s="86" customFormat="1" ht="9.75" customHeight="1">
      <c r="A23" s="108">
        <v>16</v>
      </c>
      <c r="C23" s="183" t="s">
        <v>380</v>
      </c>
      <c r="D23" s="186">
        <v>1</v>
      </c>
      <c r="E23" s="175" t="s">
        <v>347</v>
      </c>
      <c r="F23" s="189"/>
      <c r="G23" s="177">
        <f t="shared" si="0"/>
        <v>0</v>
      </c>
      <c r="H23" s="176"/>
      <c r="I23" s="176"/>
      <c r="J23" s="184"/>
      <c r="K23" s="185"/>
      <c r="L23" s="185"/>
      <c r="M23" s="185"/>
      <c r="N23" s="185"/>
      <c r="O23" s="185"/>
      <c r="P23" s="185"/>
      <c r="Q23" s="185"/>
      <c r="R23" s="183"/>
      <c r="S23" s="183"/>
      <c r="T23" s="183"/>
      <c r="U23" s="183"/>
      <c r="V23" s="183"/>
      <c r="W23" s="183"/>
    </row>
    <row r="24" spans="1:23" s="86" customFormat="1" ht="20.25">
      <c r="A24" s="108">
        <v>17</v>
      </c>
      <c r="C24" s="183" t="s">
        <v>381</v>
      </c>
      <c r="D24" s="186">
        <v>1</v>
      </c>
      <c r="E24" s="175" t="s">
        <v>347</v>
      </c>
      <c r="F24" s="189"/>
      <c r="G24" s="177">
        <f t="shared" si="0"/>
        <v>0</v>
      </c>
      <c r="J24" s="184"/>
      <c r="K24" s="185"/>
      <c r="L24"/>
      <c r="M24"/>
      <c r="N24"/>
      <c r="O24"/>
      <c r="P24"/>
      <c r="Q24"/>
      <c r="R24"/>
      <c r="S24"/>
      <c r="T24"/>
      <c r="U24"/>
      <c r="V24"/>
      <c r="W24"/>
    </row>
    <row r="25" spans="1:23" ht="20.25">
      <c r="A25" s="108">
        <v>18</v>
      </c>
      <c r="C25" s="183" t="s">
        <v>382</v>
      </c>
      <c r="D25" s="186">
        <v>2</v>
      </c>
      <c r="E25" s="175" t="s">
        <v>347</v>
      </c>
      <c r="F25" s="189"/>
      <c r="G25" s="177">
        <f t="shared" si="0"/>
        <v>0</v>
      </c>
      <c r="H25" s="170"/>
      <c r="I25" s="170"/>
      <c r="J25" s="184"/>
      <c r="K25" s="185"/>
      <c r="L25" s="185"/>
      <c r="M25" s="185"/>
      <c r="N25" s="185"/>
      <c r="O25" s="185"/>
      <c r="P25" s="185"/>
      <c r="Q25" s="185"/>
      <c r="R25" s="183"/>
      <c r="S25" s="183"/>
      <c r="T25" s="183"/>
      <c r="U25" s="183"/>
      <c r="V25" s="183"/>
      <c r="W25" s="183"/>
    </row>
    <row r="26" spans="1:11" ht="20.25">
      <c r="A26" s="108">
        <v>19</v>
      </c>
      <c r="C26" s="183" t="s">
        <v>383</v>
      </c>
      <c r="D26" s="186">
        <v>1</v>
      </c>
      <c r="E26" s="175" t="s">
        <v>347</v>
      </c>
      <c r="F26" s="189"/>
      <c r="G26" s="177">
        <f t="shared" si="0"/>
        <v>0</v>
      </c>
      <c r="J26" s="184"/>
      <c r="K26" s="185"/>
    </row>
    <row r="27" spans="1:23" ht="20.25">
      <c r="A27" s="108">
        <v>20</v>
      </c>
      <c r="C27" s="183" t="s">
        <v>384</v>
      </c>
      <c r="D27" s="186">
        <v>1</v>
      </c>
      <c r="E27" s="175" t="s">
        <v>347</v>
      </c>
      <c r="F27" s="189"/>
      <c r="G27" s="177">
        <f t="shared" si="0"/>
        <v>0</v>
      </c>
      <c r="H27" s="170"/>
      <c r="I27" s="170"/>
      <c r="J27" s="184"/>
      <c r="K27" s="185"/>
      <c r="L27" s="185"/>
      <c r="M27" s="185"/>
      <c r="N27" s="185"/>
      <c r="O27" s="185"/>
      <c r="P27" s="185"/>
      <c r="Q27" s="185"/>
      <c r="R27" s="183"/>
      <c r="S27" s="183"/>
      <c r="T27" s="183"/>
      <c r="U27" s="183"/>
      <c r="V27" s="183"/>
      <c r="W27" s="183"/>
    </row>
    <row r="28" spans="1:11" ht="20.25">
      <c r="A28" s="108">
        <v>21</v>
      </c>
      <c r="C28" s="183" t="s">
        <v>385</v>
      </c>
      <c r="D28" s="186">
        <v>1</v>
      </c>
      <c r="E28" s="175" t="s">
        <v>347</v>
      </c>
      <c r="F28" s="189"/>
      <c r="G28" s="177">
        <f t="shared" si="0"/>
        <v>0</v>
      </c>
      <c r="J28" s="184"/>
      <c r="K28" s="185"/>
    </row>
    <row r="29" spans="1:23" ht="20.25">
      <c r="A29" s="108">
        <v>22</v>
      </c>
      <c r="C29" s="183" t="s">
        <v>386</v>
      </c>
      <c r="D29" s="186">
        <v>1</v>
      </c>
      <c r="E29" s="175" t="s">
        <v>347</v>
      </c>
      <c r="F29" s="189"/>
      <c r="G29" s="177">
        <f t="shared" si="0"/>
        <v>0</v>
      </c>
      <c r="H29" s="170"/>
      <c r="I29" s="170"/>
      <c r="J29" s="184"/>
      <c r="K29" s="185"/>
      <c r="L29" s="185"/>
      <c r="M29" s="185"/>
      <c r="N29" s="185"/>
      <c r="O29" s="185"/>
      <c r="P29" s="185"/>
      <c r="Q29" s="185"/>
      <c r="R29" s="183"/>
      <c r="S29" s="183"/>
      <c r="T29" s="183"/>
      <c r="U29" s="183"/>
      <c r="V29" s="183"/>
      <c r="W29" s="183"/>
    </row>
    <row r="30" spans="1:11" ht="20.25">
      <c r="A30" s="108">
        <v>23</v>
      </c>
      <c r="C30" s="183" t="s">
        <v>387</v>
      </c>
      <c r="D30" s="186">
        <v>1</v>
      </c>
      <c r="E30" s="175" t="s">
        <v>347</v>
      </c>
      <c r="F30" s="189"/>
      <c r="G30" s="177">
        <f t="shared" si="0"/>
        <v>0</v>
      </c>
      <c r="J30" s="184"/>
      <c r="K30" s="185"/>
    </row>
    <row r="31" spans="1:23" ht="20.25">
      <c r="A31" s="108">
        <v>24</v>
      </c>
      <c r="C31" s="183" t="s">
        <v>388</v>
      </c>
      <c r="D31" s="186">
        <v>1</v>
      </c>
      <c r="E31" s="175" t="s">
        <v>347</v>
      </c>
      <c r="F31" s="189"/>
      <c r="G31" s="177">
        <f t="shared" si="0"/>
        <v>0</v>
      </c>
      <c r="H31" s="170"/>
      <c r="I31" s="170"/>
      <c r="J31" s="184"/>
      <c r="K31" s="185"/>
      <c r="L31" s="185"/>
      <c r="M31" s="185"/>
      <c r="N31" s="185"/>
      <c r="O31" s="185"/>
      <c r="P31" s="185"/>
      <c r="Q31" s="185"/>
      <c r="R31" s="183"/>
      <c r="S31" s="183"/>
      <c r="T31" s="183"/>
      <c r="U31" s="183"/>
      <c r="V31" s="183"/>
      <c r="W31" s="183"/>
    </row>
    <row r="32" spans="1:11" ht="20.25">
      <c r="A32" s="108">
        <v>25</v>
      </c>
      <c r="C32" s="183" t="s">
        <v>389</v>
      </c>
      <c r="D32" s="186">
        <v>1</v>
      </c>
      <c r="E32" s="175" t="s">
        <v>347</v>
      </c>
      <c r="F32" s="189"/>
      <c r="G32" s="177">
        <f t="shared" si="0"/>
        <v>0</v>
      </c>
      <c r="J32" s="184"/>
      <c r="K32" s="185"/>
    </row>
    <row r="33" spans="1:23" ht="12.75" customHeight="1">
      <c r="A33" s="108">
        <v>26</v>
      </c>
      <c r="C33" s="183" t="s">
        <v>390</v>
      </c>
      <c r="D33" s="186">
        <v>1</v>
      </c>
      <c r="E33" s="175" t="s">
        <v>347</v>
      </c>
      <c r="F33" s="189"/>
      <c r="G33" s="177">
        <f t="shared" si="0"/>
        <v>0</v>
      </c>
      <c r="H33" s="170"/>
      <c r="I33" s="170"/>
      <c r="J33" s="184"/>
      <c r="K33" s="185"/>
      <c r="L33" s="185"/>
      <c r="M33" s="185"/>
      <c r="N33" s="185"/>
      <c r="O33" s="185"/>
      <c r="P33" s="185"/>
      <c r="Q33" s="185"/>
      <c r="R33" s="183"/>
      <c r="S33" s="183"/>
      <c r="T33" s="183"/>
      <c r="U33" s="183"/>
      <c r="V33" s="183"/>
      <c r="W33" s="183"/>
    </row>
    <row r="34" spans="1:23" ht="12.75" customHeight="1">
      <c r="A34" s="108">
        <v>27</v>
      </c>
      <c r="C34" s="183" t="s">
        <v>391</v>
      </c>
      <c r="D34" s="186">
        <v>3</v>
      </c>
      <c r="E34" s="175" t="s">
        <v>347</v>
      </c>
      <c r="F34" s="189"/>
      <c r="G34" s="177">
        <f t="shared" si="0"/>
        <v>0</v>
      </c>
      <c r="J34" s="184"/>
      <c r="K34" s="185"/>
      <c r="L34" s="185"/>
      <c r="M34" s="185"/>
      <c r="N34" s="185"/>
      <c r="O34" s="185"/>
      <c r="P34" s="185"/>
      <c r="Q34" s="185"/>
      <c r="R34" s="183"/>
      <c r="S34" s="183"/>
      <c r="T34" s="183"/>
      <c r="U34" s="183"/>
      <c r="V34" s="183"/>
      <c r="W34" s="183"/>
    </row>
    <row r="35" spans="1:23" ht="12.75" customHeight="1">
      <c r="A35" s="108">
        <v>28</v>
      </c>
      <c r="C35" s="183" t="s">
        <v>392</v>
      </c>
      <c r="D35" s="186">
        <v>2</v>
      </c>
      <c r="E35" s="175" t="s">
        <v>347</v>
      </c>
      <c r="F35" s="189"/>
      <c r="G35" s="177">
        <f t="shared" si="0"/>
        <v>0</v>
      </c>
      <c r="H35" s="170"/>
      <c r="I35" s="170"/>
      <c r="J35" s="184"/>
      <c r="K35" s="185"/>
      <c r="L35" s="185"/>
      <c r="M35" s="185"/>
      <c r="N35" s="185"/>
      <c r="O35" s="185"/>
      <c r="P35" s="185"/>
      <c r="Q35" s="185"/>
      <c r="R35" s="183"/>
      <c r="S35" s="183"/>
      <c r="T35" s="183"/>
      <c r="U35" s="183"/>
      <c r="V35" s="183"/>
      <c r="W35" s="183"/>
    </row>
    <row r="36" spans="1:23" ht="12.75">
      <c r="A36" s="108">
        <v>29</v>
      </c>
      <c r="C36" s="183" t="s">
        <v>393</v>
      </c>
      <c r="D36" s="186">
        <v>1</v>
      </c>
      <c r="E36" s="175" t="s">
        <v>347</v>
      </c>
      <c r="F36" s="189"/>
      <c r="G36" s="177">
        <f t="shared" si="0"/>
        <v>0</v>
      </c>
      <c r="H36" s="170"/>
      <c r="I36" s="170"/>
      <c r="J36" s="184"/>
      <c r="K36" s="185"/>
      <c r="R36" s="183"/>
      <c r="S36" s="183"/>
      <c r="T36" s="183"/>
      <c r="U36" s="183"/>
      <c r="V36" s="183"/>
      <c r="W36" s="183"/>
    </row>
    <row r="37" spans="1:11" ht="12.75">
      <c r="A37" s="108">
        <v>30</v>
      </c>
      <c r="C37" s="183" t="s">
        <v>394</v>
      </c>
      <c r="D37" s="186">
        <v>1</v>
      </c>
      <c r="E37" s="175" t="s">
        <v>347</v>
      </c>
      <c r="F37" s="189"/>
      <c r="G37" s="177">
        <f t="shared" si="0"/>
        <v>0</v>
      </c>
      <c r="J37" s="184"/>
      <c r="K37" s="185"/>
    </row>
    <row r="38" spans="1:23" ht="12.75" customHeight="1">
      <c r="A38" s="108">
        <v>31</v>
      </c>
      <c r="C38" s="183" t="s">
        <v>395</v>
      </c>
      <c r="D38" s="186">
        <v>1</v>
      </c>
      <c r="E38" s="175" t="s">
        <v>347</v>
      </c>
      <c r="F38" s="189"/>
      <c r="G38" s="177">
        <f t="shared" si="0"/>
        <v>0</v>
      </c>
      <c r="J38" s="184"/>
      <c r="K38" s="185"/>
      <c r="L38" s="185"/>
      <c r="M38" s="185"/>
      <c r="N38" s="185"/>
      <c r="O38" s="185"/>
      <c r="P38" s="185"/>
      <c r="Q38" s="185"/>
      <c r="R38" s="183"/>
      <c r="S38" s="183"/>
      <c r="T38" s="183"/>
      <c r="U38" s="183"/>
      <c r="V38" s="183"/>
      <c r="W38" s="183"/>
    </row>
    <row r="39" spans="1:23" ht="12.75">
      <c r="A39" s="108">
        <v>32</v>
      </c>
      <c r="C39" s="183" t="s">
        <v>396</v>
      </c>
      <c r="D39" s="186">
        <v>3</v>
      </c>
      <c r="E39" s="175" t="s">
        <v>347</v>
      </c>
      <c r="F39" s="189"/>
      <c r="G39" s="177">
        <f t="shared" si="0"/>
        <v>0</v>
      </c>
      <c r="J39" s="184"/>
      <c r="K39" s="185"/>
      <c r="R39" s="183"/>
      <c r="S39" s="183"/>
      <c r="T39" s="183"/>
      <c r="U39" s="183"/>
      <c r="V39" s="183"/>
      <c r="W39" s="183"/>
    </row>
    <row r="40" spans="1:17" ht="12.75">
      <c r="A40" s="108">
        <v>33</v>
      </c>
      <c r="C40" s="183" t="s">
        <v>397</v>
      </c>
      <c r="D40" s="186">
        <v>1</v>
      </c>
      <c r="E40" s="175" t="s">
        <v>347</v>
      </c>
      <c r="F40" s="189"/>
      <c r="G40" s="177">
        <f t="shared" si="0"/>
        <v>0</v>
      </c>
      <c r="J40" s="184"/>
      <c r="K40" s="185"/>
      <c r="Q40" s="185"/>
    </row>
    <row r="41" spans="1:23" ht="12.75">
      <c r="A41" s="108">
        <v>34</v>
      </c>
      <c r="C41" s="183" t="s">
        <v>398</v>
      </c>
      <c r="D41" s="186">
        <v>1</v>
      </c>
      <c r="E41" s="175" t="s">
        <v>347</v>
      </c>
      <c r="F41" s="189"/>
      <c r="G41" s="177">
        <f t="shared" si="0"/>
        <v>0</v>
      </c>
      <c r="J41" s="184"/>
      <c r="K41" s="185"/>
      <c r="Q41" s="185"/>
      <c r="R41" s="183"/>
      <c r="S41" s="183"/>
      <c r="T41" s="183"/>
      <c r="U41" s="183"/>
      <c r="V41" s="183"/>
      <c r="W41" s="183"/>
    </row>
    <row r="42" spans="1:23" ht="12.75" customHeight="1">
      <c r="A42" s="108">
        <v>35</v>
      </c>
      <c r="C42" s="183" t="s">
        <v>399</v>
      </c>
      <c r="D42" s="186">
        <v>1</v>
      </c>
      <c r="E42" s="175" t="s">
        <v>347</v>
      </c>
      <c r="F42" s="189"/>
      <c r="G42" s="177">
        <f t="shared" si="0"/>
        <v>0</v>
      </c>
      <c r="J42" s="184"/>
      <c r="K42" s="185"/>
      <c r="L42" s="185"/>
      <c r="M42" s="185"/>
      <c r="N42" s="185"/>
      <c r="O42" s="185"/>
      <c r="P42" s="185"/>
      <c r="R42" s="183"/>
      <c r="S42" s="183"/>
      <c r="T42" s="183"/>
      <c r="U42" s="183"/>
      <c r="V42" s="183"/>
      <c r="W42" s="183"/>
    </row>
    <row r="43" spans="1:23" ht="12.75">
      <c r="A43" s="108">
        <v>36</v>
      </c>
      <c r="C43" s="183" t="s">
        <v>400</v>
      </c>
      <c r="D43" s="186">
        <v>1</v>
      </c>
      <c r="E43" s="175" t="s">
        <v>347</v>
      </c>
      <c r="F43" s="189"/>
      <c r="G43" s="177">
        <f t="shared" si="0"/>
        <v>0</v>
      </c>
      <c r="J43" s="184"/>
      <c r="K43" s="185"/>
      <c r="R43" s="183"/>
      <c r="S43" s="183"/>
      <c r="T43" s="183"/>
      <c r="U43" s="183"/>
      <c r="V43" s="183"/>
      <c r="W43" s="183"/>
    </row>
    <row r="44" spans="1:17" ht="12.75">
      <c r="A44" s="108">
        <v>37</v>
      </c>
      <c r="C44" s="183" t="s">
        <v>401</v>
      </c>
      <c r="D44" s="186">
        <v>45</v>
      </c>
      <c r="E44" s="175" t="s">
        <v>347</v>
      </c>
      <c r="F44" s="189"/>
      <c r="G44" s="177">
        <f t="shared" si="0"/>
        <v>0</v>
      </c>
      <c r="J44" s="184"/>
      <c r="K44" s="185"/>
      <c r="Q44" s="185"/>
    </row>
    <row r="45" spans="1:23" ht="12.75" customHeight="1">
      <c r="A45" s="108">
        <v>38</v>
      </c>
      <c r="C45" s="183" t="s">
        <v>402</v>
      </c>
      <c r="D45" s="186">
        <v>20</v>
      </c>
      <c r="E45" s="175" t="s">
        <v>347</v>
      </c>
      <c r="F45" s="189"/>
      <c r="G45" s="177">
        <f t="shared" si="0"/>
        <v>0</v>
      </c>
      <c r="J45" s="184"/>
      <c r="K45" s="185"/>
      <c r="L45" s="185"/>
      <c r="M45" s="185"/>
      <c r="N45" s="185"/>
      <c r="O45" s="185"/>
      <c r="P45" s="185"/>
      <c r="R45" s="183"/>
      <c r="S45" s="183"/>
      <c r="T45" s="183"/>
      <c r="U45" s="183"/>
      <c r="V45" s="183"/>
      <c r="W45" s="183"/>
    </row>
    <row r="46" spans="1:23" ht="12.75">
      <c r="A46" s="108">
        <v>39</v>
      </c>
      <c r="C46" s="183" t="s">
        <v>403</v>
      </c>
      <c r="D46" s="186">
        <v>15</v>
      </c>
      <c r="E46" s="175" t="s">
        <v>347</v>
      </c>
      <c r="F46" s="189"/>
      <c r="G46" s="177">
        <f t="shared" si="0"/>
        <v>0</v>
      </c>
      <c r="J46" s="184"/>
      <c r="K46" s="185"/>
      <c r="R46" s="183"/>
      <c r="S46" s="183"/>
      <c r="T46" s="183"/>
      <c r="U46" s="183"/>
      <c r="V46" s="183"/>
      <c r="W46" s="183"/>
    </row>
    <row r="47" spans="1:17" ht="12.75">
      <c r="A47" s="108">
        <v>40</v>
      </c>
      <c r="C47" s="183" t="s">
        <v>404</v>
      </c>
      <c r="D47" s="186">
        <v>13</v>
      </c>
      <c r="E47" s="175" t="s">
        <v>347</v>
      </c>
      <c r="F47" s="189"/>
      <c r="G47" s="177">
        <f t="shared" si="0"/>
        <v>0</v>
      </c>
      <c r="J47" s="184"/>
      <c r="K47" s="185"/>
      <c r="Q47" s="185"/>
    </row>
    <row r="48" spans="1:23" ht="12.75" customHeight="1">
      <c r="A48" s="108">
        <v>41</v>
      </c>
      <c r="C48" s="183" t="s">
        <v>405</v>
      </c>
      <c r="D48" s="186">
        <v>19</v>
      </c>
      <c r="E48" s="175" t="s">
        <v>347</v>
      </c>
      <c r="F48" s="189"/>
      <c r="G48" s="177">
        <f t="shared" si="0"/>
        <v>0</v>
      </c>
      <c r="J48" s="184"/>
      <c r="K48" s="185"/>
      <c r="L48" s="185"/>
      <c r="M48" s="185"/>
      <c r="N48" s="185"/>
      <c r="O48" s="185"/>
      <c r="P48" s="185"/>
      <c r="R48" s="183"/>
      <c r="S48" s="183"/>
      <c r="T48" s="183"/>
      <c r="U48" s="183"/>
      <c r="V48" s="183"/>
      <c r="W48" s="183"/>
    </row>
    <row r="49" spans="1:23" ht="12.75">
      <c r="A49" s="108">
        <v>42</v>
      </c>
      <c r="C49" s="183" t="s">
        <v>406</v>
      </c>
      <c r="D49" s="186">
        <v>16</v>
      </c>
      <c r="E49" s="175" t="s">
        <v>347</v>
      </c>
      <c r="F49" s="189"/>
      <c r="G49" s="177">
        <f t="shared" si="0"/>
        <v>0</v>
      </c>
      <c r="J49" s="184"/>
      <c r="K49" s="185"/>
      <c r="R49" s="183"/>
      <c r="S49" s="183"/>
      <c r="T49" s="183"/>
      <c r="U49" s="183"/>
      <c r="V49" s="183"/>
      <c r="W49" s="183"/>
    </row>
    <row r="50" spans="1:17" ht="12.75">
      <c r="A50" s="108">
        <v>43</v>
      </c>
      <c r="C50" s="183" t="s">
        <v>407</v>
      </c>
      <c r="D50" s="186">
        <v>24</v>
      </c>
      <c r="E50" s="175" t="s">
        <v>347</v>
      </c>
      <c r="F50" s="189"/>
      <c r="G50" s="177">
        <f t="shared" si="0"/>
        <v>0</v>
      </c>
      <c r="J50" s="184"/>
      <c r="K50" s="185"/>
      <c r="Q50" s="185"/>
    </row>
    <row r="51" spans="1:23" ht="20.25">
      <c r="A51" s="108">
        <v>44</v>
      </c>
      <c r="C51" s="183" t="s">
        <v>408</v>
      </c>
      <c r="D51" s="186">
        <v>19</v>
      </c>
      <c r="E51" s="175" t="s">
        <v>347</v>
      </c>
      <c r="F51" s="189"/>
      <c r="G51" s="177">
        <f t="shared" si="0"/>
        <v>0</v>
      </c>
      <c r="J51" s="184"/>
      <c r="K51" s="185"/>
      <c r="L51" s="185"/>
      <c r="M51" s="185"/>
      <c r="N51" s="185"/>
      <c r="O51" s="185"/>
      <c r="P51" s="185"/>
      <c r="R51" s="183"/>
      <c r="S51" s="183"/>
      <c r="T51" s="183"/>
      <c r="U51" s="183"/>
      <c r="V51" s="183"/>
      <c r="W51" s="183"/>
    </row>
    <row r="52" spans="1:23" ht="12.75">
      <c r="A52" s="108">
        <v>45</v>
      </c>
      <c r="C52" s="183" t="s">
        <v>409</v>
      </c>
      <c r="D52" s="186">
        <v>1</v>
      </c>
      <c r="E52" s="175" t="s">
        <v>347</v>
      </c>
      <c r="F52" s="189"/>
      <c r="G52" s="177">
        <f t="shared" si="0"/>
        <v>0</v>
      </c>
      <c r="J52" s="184"/>
      <c r="K52" s="185"/>
      <c r="R52" s="183"/>
      <c r="S52" s="183"/>
      <c r="T52" s="183"/>
      <c r="U52" s="183"/>
      <c r="V52" s="183"/>
      <c r="W52" s="183"/>
    </row>
    <row r="53" spans="1:17" ht="12.75">
      <c r="A53" s="108">
        <v>46</v>
      </c>
      <c r="C53" s="183" t="s">
        <v>410</v>
      </c>
      <c r="D53" s="186">
        <v>2</v>
      </c>
      <c r="E53" s="175" t="s">
        <v>347</v>
      </c>
      <c r="F53" s="189"/>
      <c r="G53" s="177">
        <f t="shared" si="0"/>
        <v>0</v>
      </c>
      <c r="J53" s="184"/>
      <c r="K53" s="185"/>
      <c r="Q53" s="185"/>
    </row>
    <row r="54" spans="1:23" ht="12.75" customHeight="1">
      <c r="A54" s="108">
        <v>47</v>
      </c>
      <c r="C54" s="183" t="s">
        <v>411</v>
      </c>
      <c r="D54" s="186">
        <v>3</v>
      </c>
      <c r="E54" s="175" t="s">
        <v>347</v>
      </c>
      <c r="F54" s="189"/>
      <c r="G54" s="177">
        <f t="shared" si="0"/>
        <v>0</v>
      </c>
      <c r="J54" s="184"/>
      <c r="K54" s="185"/>
      <c r="L54" s="185"/>
      <c r="M54" s="185"/>
      <c r="N54" s="185"/>
      <c r="O54" s="185"/>
      <c r="P54" s="185"/>
      <c r="R54" s="183"/>
      <c r="S54" s="183"/>
      <c r="T54" s="183"/>
      <c r="U54" s="183"/>
      <c r="V54" s="183"/>
      <c r="W54" s="183"/>
    </row>
    <row r="55" spans="1:23" ht="12.75">
      <c r="A55" s="108">
        <v>48</v>
      </c>
      <c r="C55" s="183" t="s">
        <v>412</v>
      </c>
      <c r="D55" s="186">
        <v>5</v>
      </c>
      <c r="E55" s="175" t="s">
        <v>347</v>
      </c>
      <c r="F55" s="189"/>
      <c r="G55" s="177">
        <f t="shared" si="0"/>
        <v>0</v>
      </c>
      <c r="J55" s="184"/>
      <c r="K55" s="185"/>
      <c r="R55" s="183"/>
      <c r="S55" s="183"/>
      <c r="T55" s="183"/>
      <c r="U55" s="183"/>
      <c r="V55" s="183"/>
      <c r="W55" s="183"/>
    </row>
    <row r="56" spans="1:23" ht="12.75" customHeight="1">
      <c r="A56" s="108">
        <v>49</v>
      </c>
      <c r="C56" s="183" t="s">
        <v>413</v>
      </c>
      <c r="D56" s="186">
        <v>100</v>
      </c>
      <c r="E56" s="175" t="s">
        <v>347</v>
      </c>
      <c r="F56" s="189"/>
      <c r="G56" s="177">
        <f t="shared" si="0"/>
        <v>0</v>
      </c>
      <c r="J56" s="184"/>
      <c r="K56" s="185"/>
      <c r="L56" s="185"/>
      <c r="M56" s="185"/>
      <c r="N56" s="185"/>
      <c r="O56" s="185"/>
      <c r="P56" s="185"/>
      <c r="R56" s="183"/>
      <c r="S56" s="183"/>
      <c r="T56" s="183"/>
      <c r="U56" s="183"/>
      <c r="V56" s="183"/>
      <c r="W56" s="183"/>
    </row>
    <row r="57" spans="1:17" ht="12.75">
      <c r="A57" s="108">
        <v>50</v>
      </c>
      <c r="C57" s="183" t="s">
        <v>414</v>
      </c>
      <c r="D57" s="186">
        <v>100</v>
      </c>
      <c r="E57" s="175" t="s">
        <v>347</v>
      </c>
      <c r="F57" s="189"/>
      <c r="G57" s="177">
        <f t="shared" si="0"/>
        <v>0</v>
      </c>
      <c r="J57" s="184"/>
      <c r="K57" s="185"/>
      <c r="Q57" s="185"/>
    </row>
    <row r="58" spans="1:23" ht="12.75" customHeight="1">
      <c r="A58" s="108">
        <v>51</v>
      </c>
      <c r="C58" s="183" t="s">
        <v>415</v>
      </c>
      <c r="D58" s="186">
        <v>100</v>
      </c>
      <c r="E58" s="175" t="s">
        <v>347</v>
      </c>
      <c r="F58" s="189"/>
      <c r="G58" s="177">
        <f t="shared" si="0"/>
        <v>0</v>
      </c>
      <c r="J58" s="184"/>
      <c r="K58" s="185"/>
      <c r="L58" s="185"/>
      <c r="M58" s="185"/>
      <c r="N58" s="185"/>
      <c r="O58" s="185"/>
      <c r="P58" s="185"/>
      <c r="R58" s="183"/>
      <c r="S58" s="183"/>
      <c r="T58" s="183"/>
      <c r="U58" s="183"/>
      <c r="V58" s="183"/>
      <c r="W58" s="183"/>
    </row>
    <row r="59" spans="1:23" ht="12.75">
      <c r="A59" s="108">
        <v>52</v>
      </c>
      <c r="C59" s="183" t="s">
        <v>416</v>
      </c>
      <c r="D59" s="186">
        <v>100</v>
      </c>
      <c r="E59" s="175" t="s">
        <v>347</v>
      </c>
      <c r="F59" s="189"/>
      <c r="G59" s="177">
        <f t="shared" si="0"/>
        <v>0</v>
      </c>
      <c r="J59" s="184"/>
      <c r="K59" s="185"/>
      <c r="R59" s="183"/>
      <c r="S59" s="183"/>
      <c r="T59" s="183"/>
      <c r="U59" s="183"/>
      <c r="V59" s="183"/>
      <c r="W59" s="183"/>
    </row>
    <row r="60" spans="1:17" ht="12.75">
      <c r="A60" s="108">
        <v>53</v>
      </c>
      <c r="C60" s="183" t="s">
        <v>417</v>
      </c>
      <c r="D60" s="186">
        <v>9</v>
      </c>
      <c r="E60" s="175" t="s">
        <v>347</v>
      </c>
      <c r="F60" s="189"/>
      <c r="G60" s="177">
        <f t="shared" si="0"/>
        <v>0</v>
      </c>
      <c r="J60" s="184"/>
      <c r="K60" s="185"/>
      <c r="Q60" s="185"/>
    </row>
    <row r="61" spans="1:23" ht="12.75" customHeight="1">
      <c r="A61" s="108">
        <v>54</v>
      </c>
      <c r="C61" s="183" t="s">
        <v>418</v>
      </c>
      <c r="D61" s="186">
        <v>9</v>
      </c>
      <c r="E61" s="175" t="s">
        <v>347</v>
      </c>
      <c r="F61" s="189"/>
      <c r="G61" s="177">
        <f t="shared" si="0"/>
        <v>0</v>
      </c>
      <c r="J61" s="184"/>
      <c r="K61" s="185"/>
      <c r="L61" s="185"/>
      <c r="M61" s="185"/>
      <c r="N61" s="185"/>
      <c r="O61" s="185"/>
      <c r="P61" s="185"/>
      <c r="R61" s="183"/>
      <c r="S61" s="183"/>
      <c r="T61" s="183"/>
      <c r="U61" s="183"/>
      <c r="V61" s="183"/>
      <c r="W61" s="183"/>
    </row>
    <row r="62" spans="1:17" ht="12.75">
      <c r="A62" s="108">
        <v>55</v>
      </c>
      <c r="C62" s="183" t="s">
        <v>419</v>
      </c>
      <c r="D62" s="186">
        <v>15</v>
      </c>
      <c r="E62" s="175" t="s">
        <v>347</v>
      </c>
      <c r="F62" s="189"/>
      <c r="G62" s="177">
        <f t="shared" si="0"/>
        <v>0</v>
      </c>
      <c r="J62" s="184"/>
      <c r="K62" s="185"/>
      <c r="Q62" s="185"/>
    </row>
    <row r="63" spans="1:23" ht="12.75" customHeight="1">
      <c r="A63" s="108">
        <v>56</v>
      </c>
      <c r="C63" s="183" t="s">
        <v>420</v>
      </c>
      <c r="D63" s="186">
        <v>12</v>
      </c>
      <c r="E63" s="175" t="s">
        <v>347</v>
      </c>
      <c r="F63" s="189"/>
      <c r="G63" s="177">
        <f t="shared" si="0"/>
        <v>0</v>
      </c>
      <c r="J63" s="184"/>
      <c r="K63" s="185"/>
      <c r="L63" s="185"/>
      <c r="M63" s="185"/>
      <c r="N63" s="185"/>
      <c r="O63" s="185"/>
      <c r="P63" s="185"/>
      <c r="R63" s="183"/>
      <c r="S63" s="183"/>
      <c r="T63" s="183"/>
      <c r="U63" s="183"/>
      <c r="V63" s="183"/>
      <c r="W63" s="183"/>
    </row>
    <row r="64" spans="1:17" ht="12.75">
      <c r="A64" s="108">
        <v>57</v>
      </c>
      <c r="C64" s="183" t="s">
        <v>421</v>
      </c>
      <c r="D64" s="186">
        <v>18</v>
      </c>
      <c r="E64" s="175" t="s">
        <v>347</v>
      </c>
      <c r="F64" s="189"/>
      <c r="G64" s="177">
        <f t="shared" si="0"/>
        <v>0</v>
      </c>
      <c r="J64" s="184"/>
      <c r="K64" s="185"/>
      <c r="Q64" s="185"/>
    </row>
    <row r="65" spans="1:23" ht="12.75" customHeight="1">
      <c r="A65" s="108">
        <v>58</v>
      </c>
      <c r="C65" s="183" t="s">
        <v>422</v>
      </c>
      <c r="D65" s="186">
        <v>18</v>
      </c>
      <c r="E65" s="175" t="s">
        <v>347</v>
      </c>
      <c r="F65" s="189"/>
      <c r="G65" s="177">
        <f t="shared" si="0"/>
        <v>0</v>
      </c>
      <c r="J65" s="184"/>
      <c r="K65" s="185"/>
      <c r="L65" s="185"/>
      <c r="M65" s="185"/>
      <c r="N65" s="185"/>
      <c r="O65" s="185"/>
      <c r="P65" s="185"/>
      <c r="Q65" s="185"/>
      <c r="R65" s="183"/>
      <c r="S65" s="183"/>
      <c r="T65" s="183"/>
      <c r="U65" s="183"/>
      <c r="V65" s="183"/>
      <c r="W65" s="183"/>
    </row>
    <row r="66" spans="1:23" ht="12.75" customHeight="1">
      <c r="A66" s="108">
        <v>59</v>
      </c>
      <c r="C66" s="183" t="s">
        <v>423</v>
      </c>
      <c r="D66" s="186">
        <v>6</v>
      </c>
      <c r="E66" s="175" t="s">
        <v>347</v>
      </c>
      <c r="F66" s="189"/>
      <c r="G66" s="177">
        <f t="shared" si="0"/>
        <v>0</v>
      </c>
      <c r="J66" s="184"/>
      <c r="K66" s="185"/>
      <c r="L66" s="185"/>
      <c r="M66" s="185"/>
      <c r="N66" s="185"/>
      <c r="O66" s="185"/>
      <c r="P66" s="185"/>
      <c r="Q66" s="185"/>
      <c r="R66" s="183"/>
      <c r="S66" s="183"/>
      <c r="T66" s="183"/>
      <c r="U66" s="183"/>
      <c r="V66" s="183"/>
      <c r="W66" s="183"/>
    </row>
    <row r="67" spans="1:23" ht="12.75" customHeight="1">
      <c r="A67" s="108">
        <v>60</v>
      </c>
      <c r="C67" s="183" t="s">
        <v>424</v>
      </c>
      <c r="D67" s="186">
        <v>12</v>
      </c>
      <c r="E67" s="175" t="s">
        <v>347</v>
      </c>
      <c r="F67" s="189"/>
      <c r="G67" s="177">
        <f t="shared" si="0"/>
        <v>0</v>
      </c>
      <c r="J67" s="184"/>
      <c r="K67" s="185"/>
      <c r="L67" s="185"/>
      <c r="M67" s="185"/>
      <c r="N67" s="185"/>
      <c r="O67" s="185"/>
      <c r="P67" s="185"/>
      <c r="R67" s="183"/>
      <c r="S67" s="183"/>
      <c r="T67" s="183"/>
      <c r="U67" s="183"/>
      <c r="V67" s="183"/>
      <c r="W67" s="183"/>
    </row>
    <row r="68" spans="1:17" ht="12.75">
      <c r="A68" s="108">
        <v>61</v>
      </c>
      <c r="C68" s="183" t="s">
        <v>425</v>
      </c>
      <c r="D68" s="186">
        <v>12</v>
      </c>
      <c r="E68" s="175" t="s">
        <v>347</v>
      </c>
      <c r="F68" s="189"/>
      <c r="G68" s="177">
        <f t="shared" si="0"/>
        <v>0</v>
      </c>
      <c r="J68" s="184"/>
      <c r="K68" s="185"/>
      <c r="Q68" s="185"/>
    </row>
    <row r="69" spans="1:23" ht="12.75" customHeight="1">
      <c r="A69" s="108">
        <v>62</v>
      </c>
      <c r="C69" s="183" t="s">
        <v>426</v>
      </c>
      <c r="D69" s="186">
        <v>40</v>
      </c>
      <c r="E69" s="175" t="s">
        <v>347</v>
      </c>
      <c r="F69" s="189"/>
      <c r="G69" s="177">
        <f t="shared" si="0"/>
        <v>0</v>
      </c>
      <c r="J69" s="184"/>
      <c r="K69" s="185"/>
      <c r="L69" s="185"/>
      <c r="M69" s="185"/>
      <c r="N69" s="185"/>
      <c r="O69" s="185"/>
      <c r="P69" s="185"/>
      <c r="R69" s="183"/>
      <c r="S69" s="183"/>
      <c r="T69" s="183"/>
      <c r="U69" s="183"/>
      <c r="V69" s="183"/>
      <c r="W69" s="183"/>
    </row>
    <row r="70" spans="1:17" ht="12.75">
      <c r="A70" s="108">
        <v>63</v>
      </c>
      <c r="C70" s="183" t="s">
        <v>427</v>
      </c>
      <c r="D70" s="186">
        <v>10</v>
      </c>
      <c r="E70" s="175" t="s">
        <v>150</v>
      </c>
      <c r="F70" s="189"/>
      <c r="G70" s="177">
        <f t="shared" si="0"/>
        <v>0</v>
      </c>
      <c r="J70" s="184"/>
      <c r="K70" s="185"/>
      <c r="Q70" s="185"/>
    </row>
    <row r="71" spans="1:23" ht="12.75" customHeight="1">
      <c r="A71" s="108">
        <v>64</v>
      </c>
      <c r="C71" s="183" t="s">
        <v>428</v>
      </c>
      <c r="D71" s="186">
        <v>2</v>
      </c>
      <c r="E71" s="175" t="s">
        <v>347</v>
      </c>
      <c r="F71" s="189"/>
      <c r="G71" s="177">
        <f t="shared" si="0"/>
        <v>0</v>
      </c>
      <c r="J71" s="184"/>
      <c r="K71" s="185"/>
      <c r="L71" s="185"/>
      <c r="M71" s="185"/>
      <c r="N71" s="185"/>
      <c r="O71" s="185"/>
      <c r="P71" s="185"/>
      <c r="R71" s="183"/>
      <c r="S71" s="183"/>
      <c r="T71" s="183"/>
      <c r="U71" s="183"/>
      <c r="V71" s="183"/>
      <c r="W71" s="183"/>
    </row>
    <row r="72" spans="1:17" ht="12.75">
      <c r="A72" s="108">
        <v>65</v>
      </c>
      <c r="C72" s="183" t="s">
        <v>429</v>
      </c>
      <c r="D72" s="186">
        <v>1</v>
      </c>
      <c r="E72" s="175" t="s">
        <v>347</v>
      </c>
      <c r="F72" s="189"/>
      <c r="G72" s="177">
        <f t="shared" si="0"/>
        <v>0</v>
      </c>
      <c r="J72" s="184"/>
      <c r="K72" s="185"/>
      <c r="Q72" s="185"/>
    </row>
    <row r="73" spans="1:23" ht="12.75" customHeight="1">
      <c r="A73" s="108">
        <v>66</v>
      </c>
      <c r="C73" s="183" t="s">
        <v>430</v>
      </c>
      <c r="D73" s="186">
        <v>3</v>
      </c>
      <c r="E73" s="175" t="s">
        <v>435</v>
      </c>
      <c r="F73" s="189"/>
      <c r="G73" s="177">
        <f>D73*F73</f>
        <v>0</v>
      </c>
      <c r="J73" s="184"/>
      <c r="K73" s="185"/>
      <c r="L73" s="185"/>
      <c r="M73" s="185"/>
      <c r="N73" s="185"/>
      <c r="O73" s="185"/>
      <c r="P73" s="185"/>
      <c r="R73" s="183"/>
      <c r="S73" s="183"/>
      <c r="T73" s="183"/>
      <c r="U73" s="183"/>
      <c r="V73" s="183"/>
      <c r="W73" s="183"/>
    </row>
    <row r="74" spans="1:17" ht="12.75">
      <c r="A74" s="108">
        <v>67</v>
      </c>
      <c r="C74" s="183" t="s">
        <v>431</v>
      </c>
      <c r="D74" s="186">
        <v>133</v>
      </c>
      <c r="E74" s="175" t="s">
        <v>188</v>
      </c>
      <c r="F74" s="189"/>
      <c r="G74" s="177">
        <f>D74*F74</f>
        <v>0</v>
      </c>
      <c r="J74" s="184"/>
      <c r="K74" s="185"/>
      <c r="Q74" s="185"/>
    </row>
    <row r="75" spans="1:23" ht="12.75" customHeight="1">
      <c r="A75" s="108">
        <v>68</v>
      </c>
      <c r="C75" s="183" t="s">
        <v>432</v>
      </c>
      <c r="D75" s="186">
        <v>1</v>
      </c>
      <c r="E75" s="175" t="s">
        <v>347</v>
      </c>
      <c r="F75" s="189"/>
      <c r="G75" s="177">
        <f>D75*F75</f>
        <v>0</v>
      </c>
      <c r="J75" s="184"/>
      <c r="K75" s="185"/>
      <c r="L75" s="185"/>
      <c r="M75" s="185"/>
      <c r="N75" s="185"/>
      <c r="O75" s="185"/>
      <c r="P75" s="185"/>
      <c r="R75" s="183"/>
      <c r="S75" s="183"/>
      <c r="T75" s="183"/>
      <c r="U75" s="183"/>
      <c r="V75" s="183"/>
      <c r="W75" s="183"/>
    </row>
    <row r="76" spans="1:17" ht="12.75">
      <c r="A76" s="108">
        <v>69</v>
      </c>
      <c r="C76" s="183" t="s">
        <v>433</v>
      </c>
      <c r="D76" s="186">
        <v>1</v>
      </c>
      <c r="E76" s="175" t="s">
        <v>347</v>
      </c>
      <c r="F76" s="189"/>
      <c r="G76" s="177">
        <f>D76*F76</f>
        <v>0</v>
      </c>
      <c r="J76" s="184"/>
      <c r="K76" s="185"/>
      <c r="Q76" s="185"/>
    </row>
    <row r="77" spans="12:23" ht="12.75" customHeight="1">
      <c r="L77" s="185"/>
      <c r="M77" s="185"/>
      <c r="N77" s="185"/>
      <c r="O77" s="185"/>
      <c r="P77" s="185"/>
      <c r="Q77" s="185"/>
      <c r="R77" s="183"/>
      <c r="S77" s="183"/>
      <c r="T77" s="183"/>
      <c r="U77" s="183"/>
      <c r="V77" s="183"/>
      <c r="W77" s="183"/>
    </row>
    <row r="78" spans="7:23" ht="12.75" customHeight="1">
      <c r="G78" s="179">
        <f>SUM(G8:G77)</f>
        <v>0</v>
      </c>
      <c r="L78" s="185"/>
      <c r="M78" s="185"/>
      <c r="N78" s="185"/>
      <c r="O78" s="185"/>
      <c r="P78" s="185"/>
      <c r="Q78" s="185"/>
      <c r="R78" s="183"/>
      <c r="S78" s="183"/>
      <c r="T78" s="183"/>
      <c r="U78" s="183"/>
      <c r="V78" s="183"/>
      <c r="W78" s="183"/>
    </row>
    <row r="79" spans="12:23" ht="12.75" customHeight="1">
      <c r="L79" s="185"/>
      <c r="M79" s="185"/>
      <c r="N79" s="185"/>
      <c r="O79" s="185"/>
      <c r="P79" s="185"/>
      <c r="R79" s="183"/>
      <c r="S79" s="183"/>
      <c r="T79" s="183"/>
      <c r="U79" s="183"/>
      <c r="V79" s="183"/>
      <c r="W79" s="183"/>
    </row>
    <row r="80" ht="12.75">
      <c r="Q80" s="185"/>
    </row>
    <row r="81" spans="12:23" ht="12.75" customHeight="1">
      <c r="L81" s="185"/>
      <c r="M81" s="185"/>
      <c r="N81" s="185"/>
      <c r="O81" s="185"/>
      <c r="P81" s="185"/>
      <c r="R81" s="183"/>
      <c r="S81" s="183"/>
      <c r="T81" s="183"/>
      <c r="U81" s="183"/>
      <c r="V81" s="183"/>
      <c r="W81" s="183"/>
    </row>
    <row r="82" ht="12.75">
      <c r="Q82" s="185"/>
    </row>
    <row r="83" spans="12:23" ht="12.75" customHeight="1">
      <c r="L83" s="185"/>
      <c r="M83" s="185"/>
      <c r="N83" s="185"/>
      <c r="O83" s="185"/>
      <c r="P83" s="185"/>
      <c r="R83" s="183"/>
      <c r="S83" s="183"/>
      <c r="T83" s="183"/>
      <c r="U83" s="183"/>
      <c r="V83" s="183"/>
      <c r="W83" s="183"/>
    </row>
    <row r="84" ht="12.75">
      <c r="Q84" s="185"/>
    </row>
    <row r="85" spans="12:23" ht="12.75" customHeight="1">
      <c r="L85" s="185"/>
      <c r="M85" s="185"/>
      <c r="N85" s="185"/>
      <c r="O85" s="185"/>
      <c r="P85" s="185"/>
      <c r="R85" s="183"/>
      <c r="S85" s="183"/>
      <c r="T85" s="183"/>
      <c r="U85" s="183"/>
      <c r="V85" s="183"/>
      <c r="W85" s="183"/>
    </row>
    <row r="86" ht="12.75">
      <c r="Q86" s="185"/>
    </row>
    <row r="87" spans="12:23" ht="12.75" customHeight="1">
      <c r="L87" s="185"/>
      <c r="M87" s="185"/>
      <c r="N87" s="185"/>
      <c r="O87" s="185"/>
      <c r="P87" s="185"/>
      <c r="R87" s="183"/>
      <c r="S87" s="183"/>
      <c r="T87" s="183"/>
      <c r="U87" s="183"/>
      <c r="V87" s="183"/>
      <c r="W87" s="183"/>
    </row>
    <row r="88" ht="12.75">
      <c r="Q88" s="185"/>
    </row>
    <row r="89" spans="12:23" ht="12.75" customHeight="1">
      <c r="L89" s="185"/>
      <c r="M89" s="185"/>
      <c r="N89" s="185"/>
      <c r="O89" s="185"/>
      <c r="P89" s="185"/>
      <c r="R89" s="183"/>
      <c r="S89" s="183"/>
      <c r="T89" s="183"/>
      <c r="U89" s="183"/>
      <c r="V89" s="183"/>
      <c r="W89" s="183"/>
    </row>
    <row r="90" ht="12.75">
      <c r="Q90" s="185"/>
    </row>
    <row r="91" spans="12:23" ht="12.75" customHeight="1">
      <c r="L91" s="185"/>
      <c r="M91" s="185"/>
      <c r="N91" s="185"/>
      <c r="O91" s="185"/>
      <c r="P91" s="185"/>
      <c r="R91" s="183"/>
      <c r="S91" s="183"/>
      <c r="T91" s="183"/>
      <c r="U91" s="183"/>
      <c r="V91" s="183"/>
      <c r="W91" s="183"/>
    </row>
    <row r="92" spans="18:23" ht="12.75">
      <c r="R92" s="183"/>
      <c r="S92" s="183"/>
      <c r="T92" s="183"/>
      <c r="U92" s="183"/>
      <c r="V92" s="183"/>
      <c r="W92" s="183"/>
    </row>
    <row r="93" ht="12.75">
      <c r="Q93" s="185"/>
    </row>
    <row r="94" spans="12:23" ht="12.75" customHeight="1">
      <c r="L94" s="185"/>
      <c r="M94" s="185"/>
      <c r="N94" s="185"/>
      <c r="O94" s="185"/>
      <c r="P94" s="185"/>
      <c r="R94" s="183"/>
      <c r="S94" s="183"/>
      <c r="T94" s="183"/>
      <c r="U94" s="183"/>
      <c r="V94" s="183"/>
      <c r="W94" s="183"/>
    </row>
    <row r="95" ht="12.75">
      <c r="Q95" s="185"/>
    </row>
    <row r="96" spans="12:23" ht="12.75" customHeight="1">
      <c r="L96" s="185"/>
      <c r="M96" s="185"/>
      <c r="N96" s="185"/>
      <c r="O96" s="185"/>
      <c r="P96" s="185"/>
      <c r="R96" s="183"/>
      <c r="S96" s="183"/>
      <c r="T96" s="183"/>
      <c r="U96" s="183"/>
      <c r="V96" s="183"/>
      <c r="W96" s="183"/>
    </row>
    <row r="97" ht="12.75">
      <c r="Q97" s="185"/>
    </row>
    <row r="98" spans="12:23" ht="12.75" customHeight="1">
      <c r="L98" s="185"/>
      <c r="M98" s="185"/>
      <c r="N98" s="185"/>
      <c r="O98" s="185"/>
      <c r="P98" s="185"/>
      <c r="R98" s="183"/>
      <c r="S98" s="183"/>
      <c r="T98" s="183"/>
      <c r="U98" s="183"/>
      <c r="V98" s="183"/>
      <c r="W98" s="183"/>
    </row>
    <row r="99" ht="12.75">
      <c r="Q99" s="185"/>
    </row>
    <row r="100" spans="12:23" ht="12.75" customHeight="1">
      <c r="L100" s="185"/>
      <c r="M100" s="185"/>
      <c r="N100" s="185"/>
      <c r="O100" s="185"/>
      <c r="P100" s="185"/>
      <c r="R100" s="183"/>
      <c r="S100" s="183"/>
      <c r="T100" s="183"/>
      <c r="U100" s="183"/>
      <c r="V100" s="183"/>
      <c r="W100" s="183"/>
    </row>
    <row r="101" ht="12.75">
      <c r="Q101" s="185"/>
    </row>
    <row r="102" spans="12:23" ht="12.75">
      <c r="L102" s="185"/>
      <c r="M102" s="185"/>
      <c r="N102" s="185"/>
      <c r="O102" s="185"/>
      <c r="P102" s="185"/>
      <c r="R102" s="183"/>
      <c r="S102" s="183"/>
      <c r="T102" s="183"/>
      <c r="U102" s="183"/>
      <c r="V102" s="183"/>
      <c r="W102" s="183"/>
    </row>
    <row r="103" ht="12.75">
      <c r="Q103" s="185"/>
    </row>
    <row r="104" spans="12:23" ht="12.75">
      <c r="L104" s="185"/>
      <c r="M104" s="185"/>
      <c r="N104" s="185"/>
      <c r="O104" s="185"/>
      <c r="P104" s="185"/>
      <c r="Q104" s="185"/>
      <c r="R104" s="183"/>
      <c r="S104" s="183"/>
      <c r="T104" s="183"/>
      <c r="U104" s="183"/>
      <c r="V104" s="183"/>
      <c r="W104" s="183"/>
    </row>
    <row r="105" spans="12:23" ht="12.75">
      <c r="L105" s="185"/>
      <c r="M105" s="185"/>
      <c r="N105" s="185"/>
      <c r="O105" s="185"/>
      <c r="P105" s="185"/>
      <c r="Q105" s="185"/>
      <c r="R105" s="183"/>
      <c r="S105" s="183"/>
      <c r="T105" s="183"/>
      <c r="U105" s="183"/>
      <c r="V105" s="183"/>
      <c r="W105" s="183"/>
    </row>
    <row r="106" spans="12:23" ht="12.75" customHeight="1">
      <c r="L106" s="185"/>
      <c r="M106" s="185"/>
      <c r="N106" s="185"/>
      <c r="O106" s="185"/>
      <c r="P106" s="185"/>
      <c r="R106" s="183"/>
      <c r="S106" s="183"/>
      <c r="T106" s="183"/>
      <c r="U106" s="183"/>
      <c r="V106" s="183"/>
      <c r="W106" s="183"/>
    </row>
    <row r="107" ht="12.75">
      <c r="Q107" s="185"/>
    </row>
    <row r="108" spans="12:23" ht="12.75" customHeight="1">
      <c r="L108" s="185"/>
      <c r="M108" s="185"/>
      <c r="N108" s="185"/>
      <c r="O108" s="185"/>
      <c r="P108" s="185"/>
      <c r="R108" s="183"/>
      <c r="S108" s="183"/>
      <c r="T108" s="183"/>
      <c r="U108" s="183"/>
      <c r="V108" s="183"/>
      <c r="W108" s="183"/>
    </row>
    <row r="109" ht="12.75">
      <c r="Q109" s="185"/>
    </row>
    <row r="110" spans="12:23" ht="12.75" customHeight="1">
      <c r="L110" s="185"/>
      <c r="M110" s="185"/>
      <c r="N110" s="185"/>
      <c r="O110" s="185"/>
      <c r="P110" s="185"/>
      <c r="R110" s="183"/>
      <c r="S110" s="183"/>
      <c r="T110" s="183"/>
      <c r="U110" s="183"/>
      <c r="V110" s="183"/>
      <c r="W110" s="183"/>
    </row>
    <row r="111" ht="12.75">
      <c r="Q111" s="185"/>
    </row>
    <row r="112" spans="12:23" ht="12.75" customHeight="1">
      <c r="L112" s="185"/>
      <c r="M112" s="185"/>
      <c r="N112" s="185"/>
      <c r="O112" s="185"/>
      <c r="P112" s="185"/>
      <c r="R112" s="183"/>
      <c r="S112" s="183"/>
      <c r="T112" s="183"/>
      <c r="U112" s="183"/>
      <c r="V112" s="183"/>
      <c r="W112" s="183"/>
    </row>
    <row r="113" ht="12.75">
      <c r="Q113" s="185"/>
    </row>
    <row r="114" spans="12:23" ht="12.75" customHeight="1">
      <c r="L114" s="185"/>
      <c r="M114" s="185"/>
      <c r="N114" s="185"/>
      <c r="O114" s="185"/>
      <c r="P114" s="185"/>
      <c r="R114" s="183"/>
      <c r="S114" s="183"/>
      <c r="T114" s="183"/>
      <c r="U114" s="183"/>
      <c r="V114" s="183"/>
      <c r="W114" s="183"/>
    </row>
    <row r="115" ht="12.75">
      <c r="Q115" s="185"/>
    </row>
    <row r="116" spans="12:23" ht="12.75" customHeight="1">
      <c r="L116" s="185"/>
      <c r="M116" s="185"/>
      <c r="N116" s="185"/>
      <c r="O116" s="185"/>
      <c r="P116" s="185"/>
      <c r="R116" s="183"/>
      <c r="S116" s="183"/>
      <c r="T116" s="183"/>
      <c r="U116" s="183"/>
      <c r="V116" s="183"/>
      <c r="W116" s="183"/>
    </row>
    <row r="117" ht="12.75">
      <c r="Q117" s="185"/>
    </row>
    <row r="118" spans="12:23" ht="12.75" customHeight="1">
      <c r="L118" s="185"/>
      <c r="M118" s="185"/>
      <c r="N118" s="185"/>
      <c r="O118" s="185"/>
      <c r="P118" s="185"/>
      <c r="Q118" s="185"/>
      <c r="R118" s="183"/>
      <c r="S118" s="183"/>
      <c r="T118" s="183"/>
      <c r="U118" s="183"/>
      <c r="V118" s="183"/>
      <c r="W118" s="183"/>
    </row>
    <row r="119" spans="12:23" ht="12.75" customHeight="1">
      <c r="L119" s="185"/>
      <c r="M119" s="185"/>
      <c r="N119" s="185"/>
      <c r="O119" s="185"/>
      <c r="P119" s="185"/>
      <c r="Q119" s="185"/>
      <c r="R119" s="183"/>
      <c r="S119" s="183"/>
      <c r="T119" s="183"/>
      <c r="U119" s="183"/>
      <c r="V119" s="183"/>
      <c r="W119" s="183"/>
    </row>
    <row r="120" spans="12:23" ht="12.75" customHeight="1">
      <c r="L120" s="185"/>
      <c r="M120" s="185"/>
      <c r="N120" s="185"/>
      <c r="O120" s="185"/>
      <c r="P120" s="185"/>
      <c r="R120" s="183"/>
      <c r="S120" s="183"/>
      <c r="T120" s="183"/>
      <c r="U120" s="183"/>
      <c r="V120" s="183"/>
      <c r="W120" s="183"/>
    </row>
    <row r="121" ht="12.75">
      <c r="Q121" s="185"/>
    </row>
    <row r="122" spans="12:23" ht="12.75" customHeight="1">
      <c r="L122" s="185"/>
      <c r="M122" s="185"/>
      <c r="N122" s="185"/>
      <c r="O122" s="185"/>
      <c r="P122" s="185"/>
      <c r="R122" s="183"/>
      <c r="S122" s="183"/>
      <c r="T122" s="183"/>
      <c r="U122" s="183"/>
      <c r="V122" s="183"/>
      <c r="W122" s="183"/>
    </row>
    <row r="123" ht="12.75">
      <c r="Q123" s="185"/>
    </row>
    <row r="124" spans="12:23" ht="12.75" customHeight="1">
      <c r="L124" s="185"/>
      <c r="M124" s="185"/>
      <c r="N124" s="185"/>
      <c r="O124" s="185"/>
      <c r="P124" s="185"/>
      <c r="R124" s="183"/>
      <c r="S124" s="183"/>
      <c r="T124" s="183"/>
      <c r="U124" s="183"/>
      <c r="V124" s="183"/>
      <c r="W124" s="183"/>
    </row>
    <row r="125" ht="12.75">
      <c r="Q125" s="185"/>
    </row>
    <row r="126" spans="12:23" ht="12.75" customHeight="1">
      <c r="L126" s="185"/>
      <c r="M126" s="185"/>
      <c r="N126" s="185"/>
      <c r="O126" s="185"/>
      <c r="P126" s="185"/>
      <c r="R126" s="183"/>
      <c r="S126" s="183"/>
      <c r="T126" s="183"/>
      <c r="U126" s="183"/>
      <c r="V126" s="183"/>
      <c r="W126" s="183"/>
    </row>
    <row r="127" ht="12.75">
      <c r="Q127" s="185"/>
    </row>
    <row r="128" spans="12:23" ht="12.75" customHeight="1">
      <c r="L128" s="185"/>
      <c r="M128" s="185"/>
      <c r="N128" s="185"/>
      <c r="O128" s="185"/>
      <c r="P128" s="185"/>
      <c r="R128" s="183"/>
      <c r="S128" s="183"/>
      <c r="T128" s="183"/>
      <c r="U128" s="183"/>
      <c r="V128" s="183"/>
      <c r="W128" s="183"/>
    </row>
    <row r="129" ht="12.75">
      <c r="Q129" s="185"/>
    </row>
    <row r="130" spans="12:23" ht="12.75" customHeight="1">
      <c r="L130" s="185"/>
      <c r="M130" s="185"/>
      <c r="N130" s="185"/>
      <c r="O130" s="185"/>
      <c r="P130" s="185"/>
      <c r="R130" s="183"/>
      <c r="S130" s="183"/>
      <c r="T130" s="183"/>
      <c r="U130" s="183"/>
      <c r="V130" s="183"/>
      <c r="W130" s="183"/>
    </row>
    <row r="131" ht="12.75">
      <c r="Q131" s="185"/>
    </row>
    <row r="132" spans="12:23" ht="12.75" customHeight="1">
      <c r="L132" s="185"/>
      <c r="M132" s="185"/>
      <c r="N132" s="185"/>
      <c r="O132" s="185"/>
      <c r="P132" s="185"/>
      <c r="Q132" s="185"/>
      <c r="R132" s="183"/>
      <c r="S132" s="183"/>
      <c r="T132" s="183"/>
      <c r="U132" s="183"/>
      <c r="V132" s="183"/>
      <c r="W132" s="183"/>
    </row>
    <row r="133" spans="12:23" ht="12.75" customHeight="1">
      <c r="L133" s="185"/>
      <c r="M133" s="185"/>
      <c r="N133" s="185"/>
      <c r="O133" s="185"/>
      <c r="P133" s="185"/>
      <c r="Q133" s="185"/>
      <c r="R133" s="183"/>
      <c r="S133" s="183"/>
      <c r="T133" s="183"/>
      <c r="U133" s="183"/>
      <c r="V133" s="183"/>
      <c r="W133" s="183"/>
    </row>
    <row r="134" spans="12:23" ht="12.75" customHeight="1">
      <c r="L134" s="185"/>
      <c r="M134" s="185"/>
      <c r="N134" s="185"/>
      <c r="O134" s="185"/>
      <c r="P134" s="185"/>
      <c r="R134" s="183"/>
      <c r="S134" s="183"/>
      <c r="T134" s="183"/>
      <c r="U134" s="183"/>
      <c r="V134" s="183"/>
      <c r="W134" s="183"/>
    </row>
    <row r="135" ht="12.75">
      <c r="Q135" s="185"/>
    </row>
    <row r="136" spans="12:23" ht="12.75" customHeight="1">
      <c r="L136" s="185"/>
      <c r="M136" s="185"/>
      <c r="N136" s="185"/>
      <c r="O136" s="185"/>
      <c r="P136" s="185"/>
      <c r="R136" s="183"/>
      <c r="S136" s="183"/>
      <c r="T136" s="183"/>
      <c r="U136" s="183"/>
      <c r="V136" s="183"/>
      <c r="W136" s="183"/>
    </row>
    <row r="137" ht="12.75">
      <c r="Q137" s="185"/>
    </row>
    <row r="138" spans="12:23" ht="12.75" customHeight="1">
      <c r="L138" s="185"/>
      <c r="M138" s="185"/>
      <c r="N138" s="185"/>
      <c r="O138" s="185"/>
      <c r="P138" s="185"/>
      <c r="R138" s="183"/>
      <c r="S138" s="183"/>
      <c r="T138" s="183"/>
      <c r="U138" s="183"/>
      <c r="V138" s="183"/>
      <c r="W138" s="183"/>
    </row>
    <row r="139" ht="12.75">
      <c r="Q139" s="185"/>
    </row>
    <row r="140" spans="12:23" ht="12.75" customHeight="1">
      <c r="L140" s="185"/>
      <c r="M140" s="185"/>
      <c r="N140" s="185"/>
      <c r="O140" s="185"/>
      <c r="P140" s="185"/>
      <c r="R140" s="183"/>
      <c r="S140" s="183"/>
      <c r="T140" s="183"/>
      <c r="U140" s="183"/>
      <c r="V140" s="183"/>
      <c r="W140" s="18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G30"/>
  <sheetViews>
    <sheetView zoomScalePageLayoutView="0" workbookViewId="0" topLeftCell="A2">
      <selection activeCell="F17" sqref="F17"/>
    </sheetView>
  </sheetViews>
  <sheetFormatPr defaultColWidth="9.140625" defaultRowHeight="12.75"/>
  <cols>
    <col min="1" max="1" width="4.140625" style="0" customWidth="1"/>
    <col min="2" max="2" width="1.1484375" style="0" customWidth="1"/>
    <col min="3" max="3" width="45.7109375" style="0" customWidth="1"/>
    <col min="4" max="4" width="8.8515625" style="171" customWidth="1"/>
    <col min="5" max="5" width="6.7109375" style="0" customWidth="1"/>
  </cols>
  <sheetData>
    <row r="1" spans="1:33" s="86" customFormat="1" ht="9.75">
      <c r="A1" s="108"/>
      <c r="B1" s="157"/>
      <c r="C1" s="111"/>
      <c r="D1" s="112"/>
      <c r="E1" s="113"/>
      <c r="F1" s="114"/>
      <c r="G1" s="114"/>
      <c r="H1" s="114"/>
      <c r="I1" s="114"/>
      <c r="J1" s="115"/>
      <c r="K1" s="115"/>
      <c r="L1" s="112"/>
      <c r="M1" s="112"/>
      <c r="N1" s="113"/>
      <c r="O1" s="113"/>
      <c r="P1" s="112"/>
      <c r="Q1" s="112"/>
      <c r="R1" s="112"/>
      <c r="S1" s="116"/>
      <c r="T1" s="116"/>
      <c r="U1" s="116"/>
      <c r="V1" s="117"/>
      <c r="W1" s="113"/>
      <c r="X1" s="113"/>
      <c r="Y1" s="113"/>
      <c r="Z1" s="113"/>
      <c r="AA1" s="113"/>
      <c r="AB1" s="113"/>
      <c r="AC1" s="113"/>
      <c r="AD1" s="113"/>
      <c r="AE1" s="113"/>
      <c r="AF1" s="113"/>
      <c r="AG1" s="113"/>
    </row>
    <row r="2" ht="12.75">
      <c r="C2" t="s">
        <v>316</v>
      </c>
    </row>
    <row r="3" ht="12.75">
      <c r="C3" t="s">
        <v>349</v>
      </c>
    </row>
    <row r="5" spans="1:7" s="86" customFormat="1" ht="9.75">
      <c r="A5" s="128" t="s">
        <v>25</v>
      </c>
      <c r="B5" s="128" t="s">
        <v>26</v>
      </c>
      <c r="C5" s="128" t="s">
        <v>28</v>
      </c>
      <c r="D5" s="172" t="s">
        <v>29</v>
      </c>
      <c r="E5" s="128" t="s">
        <v>30</v>
      </c>
      <c r="F5" s="128" t="s">
        <v>31</v>
      </c>
      <c r="G5" s="128" t="s">
        <v>34</v>
      </c>
    </row>
    <row r="6" spans="1:7" s="86" customFormat="1" ht="9.75">
      <c r="A6" s="132" t="s">
        <v>51</v>
      </c>
      <c r="B6" s="132" t="s">
        <v>52</v>
      </c>
      <c r="C6" s="132" t="s">
        <v>53</v>
      </c>
      <c r="D6" s="173" t="s">
        <v>54</v>
      </c>
      <c r="E6" s="132" t="s">
        <v>55</v>
      </c>
      <c r="F6" s="132" t="s">
        <v>56</v>
      </c>
      <c r="G6" s="132"/>
    </row>
    <row r="7" spans="1:7" s="86" customFormat="1" ht="9.75">
      <c r="A7" s="108"/>
      <c r="B7" s="110"/>
      <c r="C7" s="111"/>
      <c r="D7" s="114"/>
      <c r="E7" s="113"/>
      <c r="F7" s="114"/>
      <c r="G7" s="114"/>
    </row>
    <row r="8" spans="1:25" s="86" customFormat="1" ht="9.75" customHeight="1">
      <c r="A8" s="108">
        <v>1</v>
      </c>
      <c r="B8" s="109"/>
      <c r="C8" s="180" t="s">
        <v>350</v>
      </c>
      <c r="D8" s="177">
        <v>31</v>
      </c>
      <c r="E8" s="176" t="s">
        <v>347</v>
      </c>
      <c r="F8" s="187"/>
      <c r="G8" s="177">
        <f>D8*F8</f>
        <v>0</v>
      </c>
      <c r="H8" s="175"/>
      <c r="I8" s="175"/>
      <c r="J8" s="175"/>
      <c r="L8" s="180"/>
      <c r="M8" s="180"/>
      <c r="N8" s="180"/>
      <c r="O8" s="180"/>
      <c r="P8" s="180"/>
      <c r="Q8" s="180"/>
      <c r="R8" s="180"/>
      <c r="S8" s="180"/>
      <c r="T8" s="180"/>
      <c r="U8" s="180"/>
      <c r="V8" s="180"/>
      <c r="W8" s="180"/>
      <c r="X8" s="180"/>
      <c r="Y8" s="180"/>
    </row>
    <row r="9" spans="1:25" s="86" customFormat="1" ht="13.5">
      <c r="A9" s="108">
        <v>2</v>
      </c>
      <c r="B9" s="109"/>
      <c r="C9" s="180" t="s">
        <v>351</v>
      </c>
      <c r="D9" s="177">
        <v>2</v>
      </c>
      <c r="E9" s="176" t="s">
        <v>347</v>
      </c>
      <c r="F9" s="187"/>
      <c r="G9" s="177">
        <f aca="true" t="shared" si="0" ref="G9:G17">D9*F9</f>
        <v>0</v>
      </c>
      <c r="H9" s="175"/>
      <c r="I9" s="175"/>
      <c r="J9" s="175"/>
      <c r="L9" s="181"/>
      <c r="M9" s="181"/>
      <c r="N9" s="181"/>
      <c r="O9" s="181"/>
      <c r="P9" s="181"/>
      <c r="Q9" s="181"/>
      <c r="R9" s="181"/>
      <c r="S9" s="181"/>
      <c r="T9" s="181"/>
      <c r="U9" s="181"/>
      <c r="V9" s="181"/>
      <c r="W9" s="181"/>
      <c r="X9" s="181"/>
      <c r="Y9" s="181"/>
    </row>
    <row r="10" spans="1:25" s="86" customFormat="1" ht="9.75" customHeight="1">
      <c r="A10" s="108">
        <v>3</v>
      </c>
      <c r="B10" s="109"/>
      <c r="C10" s="180" t="s">
        <v>352</v>
      </c>
      <c r="D10" s="177">
        <v>15</v>
      </c>
      <c r="E10" s="176" t="s">
        <v>347</v>
      </c>
      <c r="F10" s="187"/>
      <c r="G10" s="177">
        <f t="shared" si="0"/>
        <v>0</v>
      </c>
      <c r="H10" s="175"/>
      <c r="I10" s="175"/>
      <c r="J10" s="175"/>
      <c r="L10" s="180"/>
      <c r="M10" s="180"/>
      <c r="N10" s="180"/>
      <c r="O10" s="180"/>
      <c r="P10" s="180"/>
      <c r="Q10" s="180"/>
      <c r="R10" s="180"/>
      <c r="S10" s="180"/>
      <c r="T10" s="180"/>
      <c r="U10" s="180"/>
      <c r="V10" s="180"/>
      <c r="W10" s="180"/>
      <c r="X10" s="180"/>
      <c r="Y10" s="180"/>
    </row>
    <row r="11" spans="1:25" s="86" customFormat="1" ht="13.5">
      <c r="A11" s="108">
        <v>4</v>
      </c>
      <c r="B11" s="109"/>
      <c r="C11" s="180" t="s">
        <v>353</v>
      </c>
      <c r="D11" s="177">
        <v>6</v>
      </c>
      <c r="E11" s="176" t="s">
        <v>347</v>
      </c>
      <c r="F11" s="187"/>
      <c r="G11" s="177">
        <f t="shared" si="0"/>
        <v>0</v>
      </c>
      <c r="H11" s="175"/>
      <c r="I11" s="175"/>
      <c r="J11" s="175"/>
      <c r="L11" s="181"/>
      <c r="M11" s="181"/>
      <c r="N11" s="181"/>
      <c r="O11" s="181"/>
      <c r="P11" s="181"/>
      <c r="Q11" s="181"/>
      <c r="R11" s="181"/>
      <c r="S11" s="181"/>
      <c r="T11" s="181"/>
      <c r="U11" s="181"/>
      <c r="V11" s="181"/>
      <c r="W11" s="181"/>
      <c r="X11" s="181"/>
      <c r="Y11" s="181"/>
    </row>
    <row r="12" spans="1:25" s="86" customFormat="1" ht="9.75" customHeight="1">
      <c r="A12" s="108">
        <v>5</v>
      </c>
      <c r="B12" s="109"/>
      <c r="C12" s="180" t="s">
        <v>354</v>
      </c>
      <c r="D12" s="178">
        <v>15</v>
      </c>
      <c r="E12" s="176" t="s">
        <v>347</v>
      </c>
      <c r="F12" s="188"/>
      <c r="G12" s="177">
        <f t="shared" si="0"/>
        <v>0</v>
      </c>
      <c r="L12" s="180"/>
      <c r="M12" s="180"/>
      <c r="N12" s="180"/>
      <c r="O12" s="180"/>
      <c r="P12" s="180"/>
      <c r="Q12" s="180"/>
      <c r="R12" s="180"/>
      <c r="S12" s="180"/>
      <c r="T12" s="180"/>
      <c r="U12" s="180"/>
      <c r="V12" s="180"/>
      <c r="W12" s="180"/>
      <c r="X12" s="180"/>
      <c r="Y12" s="180"/>
    </row>
    <row r="13" spans="1:25" s="86" customFormat="1" ht="9.75" customHeight="1">
      <c r="A13" s="108">
        <v>6</v>
      </c>
      <c r="B13" s="109"/>
      <c r="C13" s="180" t="s">
        <v>355</v>
      </c>
      <c r="D13" s="177">
        <v>2</v>
      </c>
      <c r="E13" s="176" t="s">
        <v>347</v>
      </c>
      <c r="F13" s="187"/>
      <c r="G13" s="177">
        <f t="shared" si="0"/>
        <v>0</v>
      </c>
      <c r="H13" s="176"/>
      <c r="I13" s="176"/>
      <c r="J13" s="176"/>
      <c r="L13" s="180"/>
      <c r="M13" s="180"/>
      <c r="N13" s="180"/>
      <c r="O13" s="180"/>
      <c r="P13" s="180"/>
      <c r="Q13" s="180"/>
      <c r="R13" s="180"/>
      <c r="S13" s="180"/>
      <c r="T13" s="180"/>
      <c r="U13" s="180"/>
      <c r="V13" s="180"/>
      <c r="W13" s="180"/>
      <c r="X13" s="180"/>
      <c r="Y13" s="180"/>
    </row>
    <row r="14" spans="1:25" s="86" customFormat="1" ht="9.75" customHeight="1">
      <c r="A14" s="108">
        <v>7</v>
      </c>
      <c r="B14" s="109"/>
      <c r="C14" s="180" t="s">
        <v>356</v>
      </c>
      <c r="D14" s="178">
        <v>2</v>
      </c>
      <c r="E14" s="176" t="s">
        <v>347</v>
      </c>
      <c r="F14" s="188"/>
      <c r="G14" s="177">
        <f t="shared" si="0"/>
        <v>0</v>
      </c>
      <c r="L14" s="180"/>
      <c r="M14" s="180"/>
      <c r="N14" s="180"/>
      <c r="O14" s="180"/>
      <c r="P14" s="180"/>
      <c r="Q14" s="180"/>
      <c r="R14" s="180"/>
      <c r="S14" s="180"/>
      <c r="T14" s="180"/>
      <c r="U14" s="180"/>
      <c r="V14" s="180"/>
      <c r="W14" s="180"/>
      <c r="X14" s="180"/>
      <c r="Y14" s="180"/>
    </row>
    <row r="15" spans="1:25" s="86" customFormat="1" ht="9.75">
      <c r="A15" s="108">
        <v>8</v>
      </c>
      <c r="B15" s="109"/>
      <c r="C15" s="180" t="s">
        <v>357</v>
      </c>
      <c r="D15" s="177">
        <v>1</v>
      </c>
      <c r="E15" s="176" t="s">
        <v>347</v>
      </c>
      <c r="F15" s="187"/>
      <c r="G15" s="177">
        <f t="shared" si="0"/>
        <v>0</v>
      </c>
      <c r="H15" s="176"/>
      <c r="I15" s="176"/>
      <c r="J15" s="176"/>
      <c r="L15" s="180"/>
      <c r="M15" s="180"/>
      <c r="N15" s="180"/>
      <c r="O15" s="180"/>
      <c r="P15" s="180"/>
      <c r="Q15" s="180"/>
      <c r="R15" s="180"/>
      <c r="S15" s="180"/>
      <c r="T15" s="180"/>
      <c r="U15" s="180"/>
      <c r="V15" s="180"/>
      <c r="W15" s="180"/>
      <c r="X15" s="180"/>
      <c r="Y15" s="180"/>
    </row>
    <row r="16" spans="1:25" s="86" customFormat="1" ht="13.5">
      <c r="A16" s="108">
        <v>9</v>
      </c>
      <c r="C16" s="180" t="s">
        <v>358</v>
      </c>
      <c r="D16" s="178">
        <v>2</v>
      </c>
      <c r="E16" s="176" t="s">
        <v>347</v>
      </c>
      <c r="F16" s="188"/>
      <c r="G16" s="177">
        <f t="shared" si="0"/>
        <v>0</v>
      </c>
      <c r="L16" s="181"/>
      <c r="M16" s="181"/>
      <c r="N16" s="181"/>
      <c r="O16" s="181"/>
      <c r="P16" s="181"/>
      <c r="Q16" s="181"/>
      <c r="R16" s="181"/>
      <c r="S16" s="181"/>
      <c r="T16" s="181"/>
      <c r="U16" s="181"/>
      <c r="V16" s="181"/>
      <c r="W16" s="181"/>
      <c r="X16" s="181"/>
      <c r="Y16" s="181"/>
    </row>
    <row r="17" spans="1:25" s="86" customFormat="1" ht="9.75" customHeight="1">
      <c r="A17" s="108">
        <v>10</v>
      </c>
      <c r="C17" s="180" t="s">
        <v>359</v>
      </c>
      <c r="D17" s="177">
        <v>31</v>
      </c>
      <c r="E17" s="176" t="s">
        <v>347</v>
      </c>
      <c r="F17" s="187"/>
      <c r="G17" s="177">
        <f t="shared" si="0"/>
        <v>0</v>
      </c>
      <c r="H17" s="176"/>
      <c r="I17" s="176"/>
      <c r="J17" s="176"/>
      <c r="L17" s="180"/>
      <c r="M17" s="180"/>
      <c r="N17" s="180"/>
      <c r="O17" s="180"/>
      <c r="P17" s="180"/>
      <c r="Q17" s="180"/>
      <c r="R17" s="180"/>
      <c r="S17" s="180"/>
      <c r="T17" s="180"/>
      <c r="U17" s="180"/>
      <c r="V17" s="180"/>
      <c r="W17" s="180"/>
      <c r="X17" s="180"/>
      <c r="Y17" s="180"/>
    </row>
    <row r="18" spans="4:25" s="86" customFormat="1" ht="9.75" customHeight="1">
      <c r="D18" s="87"/>
      <c r="K18" s="170"/>
      <c r="L18" s="180"/>
      <c r="M18" s="180"/>
      <c r="N18" s="180"/>
      <c r="O18" s="180"/>
      <c r="P18" s="180"/>
      <c r="Q18" s="180"/>
      <c r="R18" s="180"/>
      <c r="S18" s="180"/>
      <c r="T18" s="180"/>
      <c r="U18" s="180"/>
      <c r="V18" s="180"/>
      <c r="W18" s="180"/>
      <c r="X18" s="180"/>
      <c r="Y18" s="180"/>
    </row>
    <row r="19" spans="4:25" ht="12.75" customHeight="1">
      <c r="D19" s="174"/>
      <c r="E19" s="170"/>
      <c r="F19" s="170"/>
      <c r="G19" s="179">
        <f>SUM(G8:G18)</f>
        <v>0</v>
      </c>
      <c r="H19" s="170"/>
      <c r="I19" s="170"/>
      <c r="J19" s="170"/>
      <c r="L19" s="180"/>
      <c r="M19" s="180"/>
      <c r="N19" s="180"/>
      <c r="O19" s="180"/>
      <c r="P19" s="180"/>
      <c r="Q19" s="180"/>
      <c r="R19" s="180"/>
      <c r="S19" s="180"/>
      <c r="T19" s="180"/>
      <c r="U19" s="180"/>
      <c r="V19" s="180"/>
      <c r="W19" s="180"/>
      <c r="X19" s="180"/>
      <c r="Y19" s="180"/>
    </row>
    <row r="20" ht="12.75">
      <c r="K20" s="170"/>
    </row>
    <row r="21" spans="4:17" ht="12.75">
      <c r="D21" s="174"/>
      <c r="E21" s="170"/>
      <c r="F21" s="170"/>
      <c r="G21" s="170"/>
      <c r="H21" s="170"/>
      <c r="I21" s="170"/>
      <c r="J21" s="170"/>
      <c r="L21" s="170"/>
      <c r="M21" s="170"/>
      <c r="N21" s="170"/>
      <c r="O21" s="170"/>
      <c r="P21" s="170"/>
      <c r="Q21" s="170"/>
    </row>
    <row r="22" ht="12.75">
      <c r="K22" s="170"/>
    </row>
    <row r="23" spans="4:17" ht="12.75">
      <c r="D23" s="174"/>
      <c r="E23" s="170"/>
      <c r="F23" s="170"/>
      <c r="G23" s="170"/>
      <c r="H23" s="170"/>
      <c r="I23" s="170"/>
      <c r="J23" s="170"/>
      <c r="K23" s="170"/>
      <c r="L23" s="170"/>
      <c r="M23" s="170"/>
      <c r="N23" s="170"/>
      <c r="O23" s="170"/>
      <c r="P23" s="170"/>
      <c r="Q23" s="170"/>
    </row>
    <row r="25" spans="4:17" ht="12.75">
      <c r="D25" s="174"/>
      <c r="E25" s="170"/>
      <c r="F25" s="170"/>
      <c r="G25" s="170"/>
      <c r="H25" s="170"/>
      <c r="I25" s="170"/>
      <c r="J25" s="170"/>
      <c r="L25" s="170"/>
      <c r="M25" s="170"/>
      <c r="N25" s="170"/>
      <c r="O25" s="170"/>
      <c r="P25" s="170"/>
      <c r="Q25" s="170"/>
    </row>
    <row r="27" spans="4:17" ht="12.75">
      <c r="D27" s="174"/>
      <c r="E27" s="170"/>
      <c r="F27" s="170"/>
      <c r="G27" s="170"/>
      <c r="H27" s="170"/>
      <c r="I27" s="170"/>
      <c r="J27" s="170"/>
      <c r="L27" s="170"/>
      <c r="M27" s="170"/>
      <c r="N27" s="170"/>
      <c r="O27" s="170"/>
      <c r="P27" s="170"/>
      <c r="Q27" s="170"/>
    </row>
    <row r="29" spans="4:17" ht="12.75">
      <c r="D29" s="174"/>
      <c r="E29" s="170"/>
      <c r="F29" s="170"/>
      <c r="G29" s="170"/>
      <c r="H29" s="170"/>
      <c r="I29" s="170"/>
      <c r="J29" s="170"/>
      <c r="L29" s="170"/>
      <c r="M29" s="170"/>
      <c r="N29" s="170"/>
      <c r="O29" s="170"/>
      <c r="P29" s="170"/>
      <c r="Q29" s="170"/>
    </row>
    <row r="30" spans="4:17" ht="12.75">
      <c r="D30" s="174"/>
      <c r="E30" s="170"/>
      <c r="F30" s="170"/>
      <c r="G30" s="170"/>
      <c r="H30" s="170"/>
      <c r="I30" s="170"/>
      <c r="J30" s="170"/>
      <c r="L30" s="170"/>
      <c r="M30" s="170"/>
      <c r="N30" s="170"/>
      <c r="O30" s="170"/>
      <c r="P30" s="170"/>
      <c r="Q30" s="170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G34"/>
  <sheetViews>
    <sheetView zoomScale="115" zoomScaleNormal="115" zoomScalePageLayoutView="0" workbookViewId="0" topLeftCell="A1">
      <selection activeCell="C25" sqref="C25"/>
    </sheetView>
  </sheetViews>
  <sheetFormatPr defaultColWidth="9.140625" defaultRowHeight="12.75"/>
  <cols>
    <col min="1" max="1" width="4.140625" style="0" customWidth="1"/>
    <col min="2" max="2" width="1.1484375" style="0" customWidth="1"/>
    <col min="3" max="3" width="35.00390625" style="0" customWidth="1"/>
    <col min="4" max="4" width="8.8515625" style="171" customWidth="1"/>
    <col min="5" max="5" width="6.7109375" style="0" customWidth="1"/>
  </cols>
  <sheetData>
    <row r="1" spans="1:33" s="86" customFormat="1" ht="9.75">
      <c r="A1" s="108"/>
      <c r="B1" s="157"/>
      <c r="C1" s="111"/>
      <c r="D1" s="112"/>
      <c r="E1" s="113"/>
      <c r="F1" s="114"/>
      <c r="G1" s="114"/>
      <c r="H1" s="114"/>
      <c r="I1" s="114"/>
      <c r="J1" s="115"/>
      <c r="K1" s="115"/>
      <c r="L1" s="112"/>
      <c r="M1" s="112"/>
      <c r="N1" s="113"/>
      <c r="O1" s="113"/>
      <c r="P1" s="112"/>
      <c r="Q1" s="112"/>
      <c r="R1" s="112"/>
      <c r="S1" s="116"/>
      <c r="T1" s="116"/>
      <c r="U1" s="116"/>
      <c r="V1" s="117"/>
      <c r="W1" s="113"/>
      <c r="X1" s="113"/>
      <c r="Y1" s="113"/>
      <c r="Z1" s="113"/>
      <c r="AA1" s="113"/>
      <c r="AB1" s="113"/>
      <c r="AC1" s="113"/>
      <c r="AD1" s="113"/>
      <c r="AE1" s="113"/>
      <c r="AF1" s="113"/>
      <c r="AG1" s="113"/>
    </row>
    <row r="2" ht="12.75">
      <c r="C2" t="s">
        <v>316</v>
      </c>
    </row>
    <row r="3" ht="12.75">
      <c r="C3" t="s">
        <v>348</v>
      </c>
    </row>
    <row r="5" spans="1:7" s="86" customFormat="1" ht="9.75">
      <c r="A5" s="128" t="s">
        <v>25</v>
      </c>
      <c r="B5" s="128" t="s">
        <v>26</v>
      </c>
      <c r="C5" s="128" t="s">
        <v>28</v>
      </c>
      <c r="D5" s="172" t="s">
        <v>29</v>
      </c>
      <c r="E5" s="128" t="s">
        <v>30</v>
      </c>
      <c r="F5" s="128" t="s">
        <v>31</v>
      </c>
      <c r="G5" s="128" t="s">
        <v>34</v>
      </c>
    </row>
    <row r="6" spans="1:7" s="86" customFormat="1" ht="9.75">
      <c r="A6" s="132" t="s">
        <v>51</v>
      </c>
      <c r="B6" s="132" t="s">
        <v>52</v>
      </c>
      <c r="C6" s="132" t="s">
        <v>53</v>
      </c>
      <c r="D6" s="173" t="s">
        <v>54</v>
      </c>
      <c r="E6" s="132" t="s">
        <v>55</v>
      </c>
      <c r="F6" s="132" t="s">
        <v>56</v>
      </c>
      <c r="G6" s="132"/>
    </row>
    <row r="7" spans="1:7" s="86" customFormat="1" ht="9.75">
      <c r="A7" s="108"/>
      <c r="B7" s="110"/>
      <c r="C7" s="111"/>
      <c r="D7" s="114"/>
      <c r="E7" s="113"/>
      <c r="F7" s="114"/>
      <c r="G7" s="114"/>
    </row>
    <row r="8" spans="1:17" s="86" customFormat="1" ht="9.75">
      <c r="A8" s="108">
        <v>1</v>
      </c>
      <c r="B8" s="109"/>
      <c r="C8" s="175" t="s">
        <v>437</v>
      </c>
      <c r="D8" s="177">
        <v>790</v>
      </c>
      <c r="E8" s="175" t="s">
        <v>150</v>
      </c>
      <c r="F8" s="187"/>
      <c r="G8" s="177">
        <f>D8*F8</f>
        <v>0</v>
      </c>
      <c r="H8" s="175"/>
      <c r="I8" s="175"/>
      <c r="J8" s="175"/>
      <c r="K8" s="175"/>
      <c r="L8" s="175"/>
      <c r="M8" s="175"/>
      <c r="N8" s="175"/>
      <c r="O8" s="175"/>
      <c r="P8" s="175"/>
      <c r="Q8" s="175"/>
    </row>
    <row r="9" spans="1:17" s="86" customFormat="1" ht="9.75">
      <c r="A9" s="108">
        <v>2</v>
      </c>
      <c r="B9" s="109"/>
      <c r="C9" s="175" t="s">
        <v>438</v>
      </c>
      <c r="D9" s="177">
        <v>69</v>
      </c>
      <c r="E9" s="175" t="s">
        <v>150</v>
      </c>
      <c r="F9" s="187"/>
      <c r="G9" s="177">
        <f aca="true" t="shared" si="0" ref="G9:G21">D9*F9</f>
        <v>0</v>
      </c>
      <c r="H9" s="175"/>
      <c r="I9" s="175"/>
      <c r="J9" s="175"/>
      <c r="K9" s="175"/>
      <c r="L9" s="175"/>
      <c r="M9" s="175"/>
      <c r="N9" s="175"/>
      <c r="O9" s="175"/>
      <c r="P9" s="175"/>
      <c r="Q9" s="175"/>
    </row>
    <row r="10" spans="1:17" s="86" customFormat="1" ht="9.75">
      <c r="A10" s="108">
        <v>3</v>
      </c>
      <c r="B10" s="109"/>
      <c r="C10" s="176" t="s">
        <v>338</v>
      </c>
      <c r="D10" s="177">
        <v>2480</v>
      </c>
      <c r="E10" s="175" t="s">
        <v>150</v>
      </c>
      <c r="F10" s="187"/>
      <c r="G10" s="177">
        <f t="shared" si="0"/>
        <v>0</v>
      </c>
      <c r="H10" s="175"/>
      <c r="I10" s="175"/>
      <c r="J10" s="175"/>
      <c r="K10" s="175"/>
      <c r="L10" s="175"/>
      <c r="M10" s="175"/>
      <c r="N10" s="175"/>
      <c r="O10" s="175"/>
      <c r="P10" s="175"/>
      <c r="Q10" s="175"/>
    </row>
    <row r="11" spans="1:17" s="86" customFormat="1" ht="9.75">
      <c r="A11" s="108">
        <v>4</v>
      </c>
      <c r="B11" s="109"/>
      <c r="C11" s="176" t="s">
        <v>439</v>
      </c>
      <c r="D11" s="177">
        <v>900</v>
      </c>
      <c r="E11" s="175" t="s">
        <v>150</v>
      </c>
      <c r="F11" s="187"/>
      <c r="G11" s="177">
        <f t="shared" si="0"/>
        <v>0</v>
      </c>
      <c r="H11" s="175"/>
      <c r="I11" s="175"/>
      <c r="J11" s="175"/>
      <c r="K11" s="175"/>
      <c r="L11" s="175"/>
      <c r="M11" s="175"/>
      <c r="N11" s="175"/>
      <c r="O11" s="175"/>
      <c r="P11" s="175"/>
      <c r="Q11" s="175"/>
    </row>
    <row r="12" spans="1:7" s="86" customFormat="1" ht="9.75">
      <c r="A12" s="108">
        <v>5</v>
      </c>
      <c r="B12" s="109"/>
      <c r="C12" s="176" t="s">
        <v>339</v>
      </c>
      <c r="D12" s="178">
        <v>600</v>
      </c>
      <c r="E12" s="86" t="s">
        <v>347</v>
      </c>
      <c r="F12" s="188"/>
      <c r="G12" s="177">
        <f t="shared" si="0"/>
        <v>0</v>
      </c>
    </row>
    <row r="13" spans="1:17" s="86" customFormat="1" ht="9.75">
      <c r="A13" s="108">
        <v>6</v>
      </c>
      <c r="B13" s="109"/>
      <c r="C13" s="176" t="s">
        <v>340</v>
      </c>
      <c r="D13" s="177">
        <v>600</v>
      </c>
      <c r="E13" s="176" t="s">
        <v>347</v>
      </c>
      <c r="F13" s="187"/>
      <c r="G13" s="177">
        <f t="shared" si="0"/>
        <v>0</v>
      </c>
      <c r="H13" s="176"/>
      <c r="I13" s="176"/>
      <c r="J13" s="176"/>
      <c r="K13" s="176"/>
      <c r="L13" s="176"/>
      <c r="M13" s="176"/>
      <c r="N13" s="176"/>
      <c r="O13" s="176"/>
      <c r="P13" s="176"/>
      <c r="Q13" s="176"/>
    </row>
    <row r="14" spans="1:7" s="86" customFormat="1" ht="9.75">
      <c r="A14" s="108">
        <v>7</v>
      </c>
      <c r="B14" s="109"/>
      <c r="C14" s="176" t="s">
        <v>341</v>
      </c>
      <c r="D14" s="178">
        <v>600</v>
      </c>
      <c r="E14" s="86" t="s">
        <v>347</v>
      </c>
      <c r="F14" s="188"/>
      <c r="G14" s="177">
        <f t="shared" si="0"/>
        <v>0</v>
      </c>
    </row>
    <row r="15" spans="1:17" s="86" customFormat="1" ht="9.75">
      <c r="A15" s="108">
        <v>8</v>
      </c>
      <c r="B15" s="109"/>
      <c r="C15" s="176" t="s">
        <v>342</v>
      </c>
      <c r="D15" s="177">
        <v>170</v>
      </c>
      <c r="E15" s="176" t="s">
        <v>188</v>
      </c>
      <c r="F15" s="187"/>
      <c r="G15" s="177">
        <f t="shared" si="0"/>
        <v>0</v>
      </c>
      <c r="H15" s="176"/>
      <c r="I15" s="176"/>
      <c r="J15" s="176"/>
      <c r="K15" s="176"/>
      <c r="L15" s="176"/>
      <c r="M15" s="176"/>
      <c r="N15" s="176"/>
      <c r="O15" s="176"/>
      <c r="P15" s="176"/>
      <c r="Q15" s="176"/>
    </row>
    <row r="16" spans="1:7" s="86" customFormat="1" ht="9.75">
      <c r="A16" s="108">
        <v>9</v>
      </c>
      <c r="C16" s="176" t="s">
        <v>440</v>
      </c>
      <c r="D16" s="178">
        <v>55</v>
      </c>
      <c r="E16" s="86" t="s">
        <v>347</v>
      </c>
      <c r="F16" s="188"/>
      <c r="G16" s="177">
        <f t="shared" si="0"/>
        <v>0</v>
      </c>
    </row>
    <row r="17" spans="1:17" s="86" customFormat="1" ht="9.75">
      <c r="A17" s="108">
        <v>10</v>
      </c>
      <c r="C17" s="176" t="s">
        <v>441</v>
      </c>
      <c r="D17" s="177">
        <v>27</v>
      </c>
      <c r="E17" s="176" t="s">
        <v>347</v>
      </c>
      <c r="F17" s="187"/>
      <c r="G17" s="177">
        <f t="shared" si="0"/>
        <v>0</v>
      </c>
      <c r="H17" s="176"/>
      <c r="I17" s="176"/>
      <c r="J17" s="176"/>
      <c r="K17" s="176"/>
      <c r="L17" s="176"/>
      <c r="M17" s="176"/>
      <c r="N17" s="176"/>
      <c r="O17" s="176"/>
      <c r="P17" s="176"/>
      <c r="Q17" s="176"/>
    </row>
    <row r="18" spans="1:7" s="86" customFormat="1" ht="9.75">
      <c r="A18" s="108">
        <v>11</v>
      </c>
      <c r="C18" s="176" t="s">
        <v>343</v>
      </c>
      <c r="D18" s="178">
        <v>710</v>
      </c>
      <c r="E18" s="86" t="s">
        <v>347</v>
      </c>
      <c r="F18" s="188"/>
      <c r="G18" s="177">
        <f t="shared" si="0"/>
        <v>0</v>
      </c>
    </row>
    <row r="19" spans="1:17" s="86" customFormat="1" ht="9.75">
      <c r="A19" s="108">
        <v>12</v>
      </c>
      <c r="C19" s="176" t="s">
        <v>344</v>
      </c>
      <c r="D19" s="177">
        <v>42</v>
      </c>
      <c r="E19" s="176" t="s">
        <v>347</v>
      </c>
      <c r="F19" s="187"/>
      <c r="G19" s="177">
        <f t="shared" si="0"/>
        <v>0</v>
      </c>
      <c r="H19" s="176"/>
      <c r="I19" s="176"/>
      <c r="J19" s="176"/>
      <c r="K19" s="176"/>
      <c r="L19" s="176"/>
      <c r="M19" s="176"/>
      <c r="N19" s="176"/>
      <c r="O19" s="176"/>
      <c r="P19" s="176"/>
      <c r="Q19" s="176"/>
    </row>
    <row r="20" spans="1:7" s="86" customFormat="1" ht="9.75">
      <c r="A20" s="108">
        <v>13</v>
      </c>
      <c r="C20" s="176" t="s">
        <v>345</v>
      </c>
      <c r="D20" s="178">
        <v>1235</v>
      </c>
      <c r="E20" s="86" t="s">
        <v>150</v>
      </c>
      <c r="F20" s="188"/>
      <c r="G20" s="177">
        <f t="shared" si="0"/>
        <v>0</v>
      </c>
    </row>
    <row r="21" spans="1:17" s="86" customFormat="1" ht="9.75">
      <c r="A21" s="108">
        <v>14</v>
      </c>
      <c r="C21" s="176" t="s">
        <v>346</v>
      </c>
      <c r="D21" s="177">
        <v>42</v>
      </c>
      <c r="E21" s="176" t="s">
        <v>347</v>
      </c>
      <c r="F21" s="187"/>
      <c r="G21" s="177">
        <f t="shared" si="0"/>
        <v>0</v>
      </c>
      <c r="H21" s="176"/>
      <c r="I21" s="176"/>
      <c r="J21" s="176"/>
      <c r="K21" s="176"/>
      <c r="L21" s="176"/>
      <c r="M21" s="176"/>
      <c r="N21" s="176"/>
      <c r="O21" s="176"/>
      <c r="P21" s="176"/>
      <c r="Q21" s="176"/>
    </row>
    <row r="22" s="86" customFormat="1" ht="9.75">
      <c r="D22" s="87"/>
    </row>
    <row r="23" spans="4:17" ht="12.75">
      <c r="D23" s="174"/>
      <c r="E23" s="170"/>
      <c r="F23" s="170"/>
      <c r="G23" s="179">
        <f>SUM(G8:G22)</f>
        <v>0</v>
      </c>
      <c r="H23" s="170"/>
      <c r="I23" s="170"/>
      <c r="J23" s="170"/>
      <c r="K23" s="170"/>
      <c r="L23" s="170"/>
      <c r="M23" s="170"/>
      <c r="N23" s="170"/>
      <c r="O23" s="170"/>
      <c r="P23" s="170"/>
      <c r="Q23" s="170"/>
    </row>
    <row r="25" spans="4:17" ht="12.75">
      <c r="D25" s="174"/>
      <c r="E25" s="170"/>
      <c r="F25" s="170"/>
      <c r="G25" s="170"/>
      <c r="H25" s="170"/>
      <c r="I25" s="170"/>
      <c r="J25" s="170"/>
      <c r="K25" s="170"/>
      <c r="L25" s="170"/>
      <c r="M25" s="170"/>
      <c r="N25" s="170"/>
      <c r="O25" s="170"/>
      <c r="P25" s="170"/>
      <c r="Q25" s="170"/>
    </row>
    <row r="27" spans="4:17" ht="12.75">
      <c r="D27" s="174"/>
      <c r="E27" s="170"/>
      <c r="F27" s="170"/>
      <c r="G27" s="170"/>
      <c r="H27" s="170"/>
      <c r="I27" s="170"/>
      <c r="J27" s="170"/>
      <c r="K27" s="170"/>
      <c r="L27" s="170"/>
      <c r="M27" s="170"/>
      <c r="N27" s="170"/>
      <c r="O27" s="170"/>
      <c r="P27" s="170"/>
      <c r="Q27" s="170"/>
    </row>
    <row r="29" spans="4:17" ht="12.75">
      <c r="D29" s="174"/>
      <c r="E29" s="170"/>
      <c r="F29" s="170"/>
      <c r="G29" s="170"/>
      <c r="H29" s="170"/>
      <c r="I29" s="170"/>
      <c r="J29" s="170"/>
      <c r="K29" s="170"/>
      <c r="L29" s="170"/>
      <c r="M29" s="170"/>
      <c r="N29" s="170"/>
      <c r="O29" s="170"/>
      <c r="P29" s="170"/>
      <c r="Q29" s="170"/>
    </row>
    <row r="31" spans="4:17" ht="12.75">
      <c r="D31" s="174"/>
      <c r="E31" s="170"/>
      <c r="F31" s="170"/>
      <c r="G31" s="170"/>
      <c r="H31" s="170"/>
      <c r="I31" s="170"/>
      <c r="J31" s="170"/>
      <c r="K31" s="170"/>
      <c r="L31" s="170"/>
      <c r="M31" s="170"/>
      <c r="N31" s="170"/>
      <c r="O31" s="170"/>
      <c r="P31" s="170"/>
      <c r="Q31" s="170"/>
    </row>
    <row r="33" spans="4:17" ht="12.75">
      <c r="D33" s="174"/>
      <c r="E33" s="170"/>
      <c r="F33" s="170"/>
      <c r="G33" s="170"/>
      <c r="H33" s="170"/>
      <c r="I33" s="170"/>
      <c r="J33" s="170"/>
      <c r="K33" s="170"/>
      <c r="L33" s="170"/>
      <c r="M33" s="170"/>
      <c r="N33" s="170"/>
      <c r="O33" s="170"/>
      <c r="P33" s="170"/>
      <c r="Q33" s="170"/>
    </row>
    <row r="34" spans="4:17" ht="12.75">
      <c r="D34" s="174"/>
      <c r="E34" s="170"/>
      <c r="F34" s="170"/>
      <c r="G34" s="170"/>
      <c r="H34" s="170"/>
      <c r="I34" s="170"/>
      <c r="J34" s="170"/>
      <c r="K34" s="170"/>
      <c r="L34" s="170"/>
      <c r="M34" s="170"/>
      <c r="N34" s="170"/>
      <c r="O34" s="170"/>
      <c r="P34" s="170"/>
      <c r="Q34" s="170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6"/>
  <sheetViews>
    <sheetView showGridLines="0" zoomScalePageLayoutView="0" workbookViewId="0" topLeftCell="A1">
      <pane ySplit="10" topLeftCell="A11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15.7109375" style="95" customWidth="1"/>
    <col min="2" max="3" width="45.7109375" style="95" customWidth="1"/>
    <col min="4" max="4" width="11.28125" style="96" customWidth="1"/>
    <col min="5" max="16384" width="9.140625" style="86" customWidth="1"/>
  </cols>
  <sheetData>
    <row r="1" spans="1:4" ht="9.75">
      <c r="A1" s="97" t="s">
        <v>117</v>
      </c>
      <c r="B1" s="98"/>
      <c r="C1" s="98"/>
      <c r="D1" s="99" t="s">
        <v>5</v>
      </c>
    </row>
    <row r="2" spans="1:4" ht="9.75">
      <c r="A2" s="97" t="s">
        <v>13</v>
      </c>
      <c r="B2" s="98"/>
      <c r="C2" s="98"/>
      <c r="D2" s="99" t="s">
        <v>119</v>
      </c>
    </row>
    <row r="3" spans="1:4" ht="9.75">
      <c r="A3" s="97" t="s">
        <v>120</v>
      </c>
      <c r="B3" s="98"/>
      <c r="C3" s="98"/>
      <c r="D3" s="99" t="s">
        <v>121</v>
      </c>
    </row>
    <row r="4" spans="1:4" ht="9.75">
      <c r="A4" s="98"/>
      <c r="B4" s="98"/>
      <c r="C4" s="98"/>
      <c r="D4" s="98"/>
    </row>
    <row r="5" spans="1:4" ht="9.75">
      <c r="A5" s="97" t="s">
        <v>122</v>
      </c>
      <c r="B5" s="98"/>
      <c r="C5" s="98"/>
      <c r="D5" s="98"/>
    </row>
    <row r="6" spans="1:4" ht="9.75">
      <c r="A6" s="97" t="s">
        <v>123</v>
      </c>
      <c r="B6" s="98"/>
      <c r="C6" s="98"/>
      <c r="D6" s="98"/>
    </row>
    <row r="7" spans="1:4" ht="9.75">
      <c r="A7" s="97" t="s">
        <v>124</v>
      </c>
      <c r="B7" s="98"/>
      <c r="C7" s="98"/>
      <c r="D7" s="98"/>
    </row>
    <row r="8" spans="1:4" ht="9.75">
      <c r="A8" s="86" t="s">
        <v>125</v>
      </c>
      <c r="B8" s="100"/>
      <c r="C8" s="101"/>
      <c r="D8" s="102"/>
    </row>
    <row r="9" spans="1:6" ht="9.75">
      <c r="A9" s="103" t="s">
        <v>68</v>
      </c>
      <c r="B9" s="103" t="s">
        <v>69</v>
      </c>
      <c r="C9" s="103" t="s">
        <v>70</v>
      </c>
      <c r="D9" s="104" t="s">
        <v>71</v>
      </c>
      <c r="F9" s="86" t="s">
        <v>333</v>
      </c>
    </row>
    <row r="10" spans="1:4" ht="9.75">
      <c r="A10" s="105"/>
      <c r="B10" s="105"/>
      <c r="C10" s="106"/>
      <c r="D10" s="107"/>
    </row>
    <row r="12" spans="1:6" ht="9.75">
      <c r="A12" s="95" t="s">
        <v>334</v>
      </c>
      <c r="B12" s="95" t="s">
        <v>334</v>
      </c>
      <c r="C12" s="95" t="s">
        <v>334</v>
      </c>
      <c r="F12" s="86" t="s">
        <v>335</v>
      </c>
    </row>
    <row r="13" spans="1:6" ht="9.75">
      <c r="A13" s="95" t="s">
        <v>334</v>
      </c>
      <c r="B13" s="95" t="s">
        <v>334</v>
      </c>
      <c r="C13" s="95" t="s">
        <v>334</v>
      </c>
      <c r="F13" s="86" t="s">
        <v>335</v>
      </c>
    </row>
    <row r="14" spans="1:6" ht="9.75">
      <c r="A14" s="95" t="s">
        <v>334</v>
      </c>
      <c r="B14" s="95" t="s">
        <v>334</v>
      </c>
      <c r="C14" s="95" t="s">
        <v>334</v>
      </c>
      <c r="F14" s="86" t="s">
        <v>335</v>
      </c>
    </row>
    <row r="15" spans="1:6" ht="9.75">
      <c r="A15" s="95" t="s">
        <v>334</v>
      </c>
      <c r="B15" s="95" t="s">
        <v>334</v>
      </c>
      <c r="C15" s="95" t="s">
        <v>334</v>
      </c>
      <c r="F15" s="86" t="s">
        <v>335</v>
      </c>
    </row>
    <row r="16" spans="1:6" ht="9.75">
      <c r="A16" s="95" t="s">
        <v>334</v>
      </c>
      <c r="B16" s="95" t="s">
        <v>334</v>
      </c>
      <c r="C16" s="95" t="s">
        <v>334</v>
      </c>
      <c r="F16" s="86" t="s">
        <v>335</v>
      </c>
    </row>
  </sheetData>
  <sheetProtection/>
  <printOptions horizontalCentered="1"/>
  <pageMargins left="0.393056" right="0.354167" top="0.629167" bottom="0.590278" header="0.511806" footer="0.354167"/>
  <pageSetup fitToWidth="0" horizontalDpi="600" verticalDpi="600" orientation="landscape" paperSize="9"/>
  <headerFooter>
    <oddFooter>&amp;R&amp;"Arial Narrow"&amp;8Strana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JaroM</dc:creator>
  <cp:keywords/>
  <dc:description/>
  <cp:lastModifiedBy>Miriam Acsova</cp:lastModifiedBy>
  <cp:lastPrinted>2023-12-22T13:15:19Z</cp:lastPrinted>
  <dcterms:created xsi:type="dcterms:W3CDTF">1999-04-06T07:39:00Z</dcterms:created>
  <dcterms:modified xsi:type="dcterms:W3CDTF">2023-12-27T14:48:42Z</dcterms:modified>
  <cp:category/>
  <cp:version/>
  <cp:contentType/>
  <cp:contentStatus/>
</cp:coreProperties>
</file>