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Ing. Krátka\Desktop\"/>
    </mc:Choice>
  </mc:AlternateContent>
  <xr:revisionPtr revIDLastSave="0" documentId="13_ncr:1_{73717A57-7E72-4277-B5F1-AF85632FC0D8}" xr6:coauthVersionLast="43" xr6:coauthVersionMax="43" xr10:uidLastSave="{00000000-0000-0000-0000-000000000000}"/>
  <bookViews>
    <workbookView xWindow="390" yWindow="390" windowWidth="21600" windowHeight="14940" activeTab="1" xr2:uid="{00000000-000D-0000-FFFF-FFFF00000000}"/>
  </bookViews>
  <sheets>
    <sheet name="Rekapitulácia stavby" sheetId="1" r:id="rId1"/>
    <sheet name="1 - Rekonštrukcia strechy..." sheetId="2" r:id="rId2"/>
  </sheets>
  <definedNames>
    <definedName name="_xlnm._FilterDatabase" localSheetId="1" hidden="1">'1 - Rekonštrukcia strechy...'!$C$129:$K$204</definedName>
    <definedName name="_xlnm.Print_Titles" localSheetId="1">'1 - Rekonštrukcia strechy...'!$129:$129</definedName>
    <definedName name="_xlnm.Print_Titles" localSheetId="0">'Rekapitulácia stavby'!$92:$92</definedName>
    <definedName name="_xlnm.Print_Area" localSheetId="1">'1 - Rekonštrukcia strechy...'!$C$4:$J$76,'1 - Rekonštrukcia strechy...'!$C$82:$J$111,'1 - Rekonštrukcia strechy...'!$C$117:$K$204</definedName>
    <definedName name="_xlnm.Print_Area" localSheetId="0">'Rekapitulácia stavby'!$D$4:$AO$76,'Rekapitulácia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204" i="2"/>
  <c r="BH204" i="2"/>
  <c r="BG204" i="2"/>
  <c r="BE204" i="2"/>
  <c r="T204" i="2"/>
  <c r="T203" i="2" s="1"/>
  <c r="R204" i="2"/>
  <c r="R203" i="2"/>
  <c r="P204" i="2"/>
  <c r="P203" i="2"/>
  <c r="BK204" i="2"/>
  <c r="BK203" i="2" s="1"/>
  <c r="J203" i="2" s="1"/>
  <c r="J110" i="2" s="1"/>
  <c r="J204" i="2"/>
  <c r="BF204" i="2"/>
  <c r="BI202" i="2"/>
  <c r="BH202" i="2"/>
  <c r="BG202" i="2"/>
  <c r="BE202" i="2"/>
  <c r="T202" i="2"/>
  <c r="T201" i="2"/>
  <c r="T200" i="2"/>
  <c r="R202" i="2"/>
  <c r="R201" i="2"/>
  <c r="R200" i="2"/>
  <c r="P202" i="2"/>
  <c r="P201" i="2" s="1"/>
  <c r="P200" i="2" s="1"/>
  <c r="BK202" i="2"/>
  <c r="BK201" i="2"/>
  <c r="J201" i="2" s="1"/>
  <c r="J109" i="2" s="1"/>
  <c r="J202" i="2"/>
  <c r="BF202" i="2" s="1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T193" i="2"/>
  <c r="R194" i="2"/>
  <c r="R193" i="2" s="1"/>
  <c r="P194" i="2"/>
  <c r="P193" i="2"/>
  <c r="BK194" i="2"/>
  <c r="BK193" i="2" s="1"/>
  <c r="J193" i="2" s="1"/>
  <c r="J107" i="2" s="1"/>
  <c r="J194" i="2"/>
  <c r="BF194" i="2" s="1"/>
  <c r="BI192" i="2"/>
  <c r="BH192" i="2"/>
  <c r="BG192" i="2"/>
  <c r="BE192" i="2"/>
  <c r="T192" i="2"/>
  <c r="R192" i="2"/>
  <c r="P192" i="2"/>
  <c r="BK192" i="2"/>
  <c r="J192" i="2"/>
  <c r="BF192" i="2"/>
  <c r="BI191" i="2"/>
  <c r="BH191" i="2"/>
  <c r="BG191" i="2"/>
  <c r="BE191" i="2"/>
  <c r="T191" i="2"/>
  <c r="R191" i="2"/>
  <c r="P191" i="2"/>
  <c r="BK191" i="2"/>
  <c r="J191" i="2"/>
  <c r="BF191" i="2" s="1"/>
  <c r="BI190" i="2"/>
  <c r="BH190" i="2"/>
  <c r="BG190" i="2"/>
  <c r="BE190" i="2"/>
  <c r="T190" i="2"/>
  <c r="R190" i="2"/>
  <c r="P190" i="2"/>
  <c r="BK190" i="2"/>
  <c r="J190" i="2"/>
  <c r="BF190" i="2"/>
  <c r="BI189" i="2"/>
  <c r="BH189" i="2"/>
  <c r="BG189" i="2"/>
  <c r="BE189" i="2"/>
  <c r="T189" i="2"/>
  <c r="R189" i="2"/>
  <c r="P189" i="2"/>
  <c r="BK189" i="2"/>
  <c r="J189" i="2"/>
  <c r="BF189" i="2" s="1"/>
  <c r="BI188" i="2"/>
  <c r="BH188" i="2"/>
  <c r="BG188" i="2"/>
  <c r="BE188" i="2"/>
  <c r="T188" i="2"/>
  <c r="T187" i="2"/>
  <c r="R188" i="2"/>
  <c r="R187" i="2" s="1"/>
  <c r="P188" i="2"/>
  <c r="P187" i="2"/>
  <c r="BK188" i="2"/>
  <c r="BK187" i="2" s="1"/>
  <c r="J187" i="2" s="1"/>
  <c r="J106" i="2" s="1"/>
  <c r="J188" i="2"/>
  <c r="BF188" i="2" s="1"/>
  <c r="BI186" i="2"/>
  <c r="BH186" i="2"/>
  <c r="BG186" i="2"/>
  <c r="BE186" i="2"/>
  <c r="T186" i="2"/>
  <c r="R186" i="2"/>
  <c r="P186" i="2"/>
  <c r="BK186" i="2"/>
  <c r="J186" i="2"/>
  <c r="BF186" i="2"/>
  <c r="BI185" i="2"/>
  <c r="BH185" i="2"/>
  <c r="BG185" i="2"/>
  <c r="BE185" i="2"/>
  <c r="T185" i="2"/>
  <c r="R185" i="2"/>
  <c r="P185" i="2"/>
  <c r="BK185" i="2"/>
  <c r="J185" i="2"/>
  <c r="BF185" i="2" s="1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/>
  <c r="BI181" i="2"/>
  <c r="BH181" i="2"/>
  <c r="BG181" i="2"/>
  <c r="BE181" i="2"/>
  <c r="T181" i="2"/>
  <c r="R181" i="2"/>
  <c r="P181" i="2"/>
  <c r="BK181" i="2"/>
  <c r="J181" i="2"/>
  <c r="BF181" i="2" s="1"/>
  <c r="BI180" i="2"/>
  <c r="BH180" i="2"/>
  <c r="BG180" i="2"/>
  <c r="BE180" i="2"/>
  <c r="T180" i="2"/>
  <c r="R180" i="2"/>
  <c r="P180" i="2"/>
  <c r="BK180" i="2"/>
  <c r="J180" i="2"/>
  <c r="BF180" i="2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/>
  <c r="BI177" i="2"/>
  <c r="BH177" i="2"/>
  <c r="BG177" i="2"/>
  <c r="BE177" i="2"/>
  <c r="T177" i="2"/>
  <c r="T176" i="2" s="1"/>
  <c r="T175" i="2" s="1"/>
  <c r="R177" i="2"/>
  <c r="R176" i="2" s="1"/>
  <c r="P177" i="2"/>
  <c r="P176" i="2"/>
  <c r="P175" i="2" s="1"/>
  <c r="BK177" i="2"/>
  <c r="BK176" i="2" s="1"/>
  <c r="J177" i="2"/>
  <c r="BF177" i="2"/>
  <c r="BI174" i="2"/>
  <c r="BH174" i="2"/>
  <c r="BG174" i="2"/>
  <c r="BE174" i="2"/>
  <c r="T174" i="2"/>
  <c r="T173" i="2"/>
  <c r="R174" i="2"/>
  <c r="R173" i="2" s="1"/>
  <c r="P174" i="2"/>
  <c r="P173" i="2"/>
  <c r="BK174" i="2"/>
  <c r="BK173" i="2" s="1"/>
  <c r="J173" i="2" s="1"/>
  <c r="J103" i="2" s="1"/>
  <c r="J174" i="2"/>
  <c r="BF174" i="2" s="1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/>
  <c r="BI169" i="2"/>
  <c r="BH169" i="2"/>
  <c r="BG169" i="2"/>
  <c r="BE169" i="2"/>
  <c r="T169" i="2"/>
  <c r="R169" i="2"/>
  <c r="P169" i="2"/>
  <c r="BK169" i="2"/>
  <c r="J169" i="2"/>
  <c r="BF169" i="2" s="1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R164" i="2"/>
  <c r="P164" i="2"/>
  <c r="BK164" i="2"/>
  <c r="J164" i="2"/>
  <c r="BF164" i="2"/>
  <c r="BI163" i="2"/>
  <c r="BH163" i="2"/>
  <c r="BG163" i="2"/>
  <c r="BE163" i="2"/>
  <c r="T163" i="2"/>
  <c r="T162" i="2" s="1"/>
  <c r="R163" i="2"/>
  <c r="R162" i="2"/>
  <c r="P163" i="2"/>
  <c r="P162" i="2" s="1"/>
  <c r="BK163" i="2"/>
  <c r="BK162" i="2"/>
  <c r="J162" i="2" s="1"/>
  <c r="J102" i="2" s="1"/>
  <c r="J163" i="2"/>
  <c r="BF163" i="2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BK153" i="2"/>
  <c r="J153" i="2"/>
  <c r="BF153" i="2" s="1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/>
  <c r="BI149" i="2"/>
  <c r="BH149" i="2"/>
  <c r="BG149" i="2"/>
  <c r="BE149" i="2"/>
  <c r="T149" i="2"/>
  <c r="R149" i="2"/>
  <c r="P149" i="2"/>
  <c r="BK149" i="2"/>
  <c r="J149" i="2"/>
  <c r="BF149" i="2" s="1"/>
  <c r="BI148" i="2"/>
  <c r="BH148" i="2"/>
  <c r="BG148" i="2"/>
  <c r="BE148" i="2"/>
  <c r="T148" i="2"/>
  <c r="T147" i="2"/>
  <c r="R148" i="2"/>
  <c r="R147" i="2" s="1"/>
  <c r="P148" i="2"/>
  <c r="P147" i="2"/>
  <c r="BK148" i="2"/>
  <c r="BK147" i="2" s="1"/>
  <c r="J147" i="2" s="1"/>
  <c r="J101" i="2" s="1"/>
  <c r="J148" i="2"/>
  <c r="BF148" i="2" s="1"/>
  <c r="BI146" i="2"/>
  <c r="BH146" i="2"/>
  <c r="BG146" i="2"/>
  <c r="BE146" i="2"/>
  <c r="T146" i="2"/>
  <c r="R146" i="2"/>
  <c r="P146" i="2"/>
  <c r="BK146" i="2"/>
  <c r="J146" i="2"/>
  <c r="BF146" i="2"/>
  <c r="BI145" i="2"/>
  <c r="BH145" i="2"/>
  <c r="BG145" i="2"/>
  <c r="BE145" i="2"/>
  <c r="T145" i="2"/>
  <c r="R145" i="2"/>
  <c r="P145" i="2"/>
  <c r="BK145" i="2"/>
  <c r="J145" i="2"/>
  <c r="BF145" i="2" s="1"/>
  <c r="BI144" i="2"/>
  <c r="BH144" i="2"/>
  <c r="BG144" i="2"/>
  <c r="BE144" i="2"/>
  <c r="T144" i="2"/>
  <c r="R144" i="2"/>
  <c r="P144" i="2"/>
  <c r="BK144" i="2"/>
  <c r="J144" i="2"/>
  <c r="BF144" i="2"/>
  <c r="BI143" i="2"/>
  <c r="BH143" i="2"/>
  <c r="BG143" i="2"/>
  <c r="BE143" i="2"/>
  <c r="T143" i="2"/>
  <c r="T142" i="2" s="1"/>
  <c r="R143" i="2"/>
  <c r="R142" i="2"/>
  <c r="P143" i="2"/>
  <c r="P142" i="2" s="1"/>
  <c r="BK143" i="2"/>
  <c r="BK142" i="2"/>
  <c r="J142" i="2" s="1"/>
  <c r="J100" i="2" s="1"/>
  <c r="J143" i="2"/>
  <c r="BF143" i="2"/>
  <c r="BI141" i="2"/>
  <c r="BH141" i="2"/>
  <c r="BG141" i="2"/>
  <c r="BE141" i="2"/>
  <c r="T141" i="2"/>
  <c r="T140" i="2" s="1"/>
  <c r="R141" i="2"/>
  <c r="R140" i="2"/>
  <c r="P141" i="2"/>
  <c r="P140" i="2" s="1"/>
  <c r="BK141" i="2"/>
  <c r="BK140" i="2"/>
  <c r="J140" i="2" s="1"/>
  <c r="J99" i="2" s="1"/>
  <c r="J141" i="2"/>
  <c r="BF141" i="2"/>
  <c r="BI139" i="2"/>
  <c r="BH139" i="2"/>
  <c r="BG139" i="2"/>
  <c r="BE139" i="2"/>
  <c r="T139" i="2"/>
  <c r="R139" i="2"/>
  <c r="P139" i="2"/>
  <c r="BK139" i="2"/>
  <c r="J139" i="2"/>
  <c r="BF139" i="2" s="1"/>
  <c r="BI138" i="2"/>
  <c r="BH138" i="2"/>
  <c r="BG138" i="2"/>
  <c r="BE138" i="2"/>
  <c r="T138" i="2"/>
  <c r="R138" i="2"/>
  <c r="P138" i="2"/>
  <c r="BK138" i="2"/>
  <c r="J138" i="2"/>
  <c r="BF138" i="2"/>
  <c r="BI137" i="2"/>
  <c r="BH137" i="2"/>
  <c r="BG137" i="2"/>
  <c r="BE137" i="2"/>
  <c r="T137" i="2"/>
  <c r="R137" i="2"/>
  <c r="P137" i="2"/>
  <c r="BK137" i="2"/>
  <c r="J137" i="2"/>
  <c r="BF137" i="2" s="1"/>
  <c r="BI136" i="2"/>
  <c r="BH136" i="2"/>
  <c r="BG136" i="2"/>
  <c r="BE136" i="2"/>
  <c r="T136" i="2"/>
  <c r="R136" i="2"/>
  <c r="P136" i="2"/>
  <c r="BK136" i="2"/>
  <c r="J136" i="2"/>
  <c r="BF136" i="2"/>
  <c r="BI135" i="2"/>
  <c r="BH135" i="2"/>
  <c r="BG135" i="2"/>
  <c r="BE135" i="2"/>
  <c r="J33" i="2" s="1"/>
  <c r="AV95" i="1" s="1"/>
  <c r="T135" i="2"/>
  <c r="R135" i="2"/>
  <c r="P135" i="2"/>
  <c r="BK135" i="2"/>
  <c r="J135" i="2"/>
  <c r="BF135" i="2" s="1"/>
  <c r="BI134" i="2"/>
  <c r="BH134" i="2"/>
  <c r="BG134" i="2"/>
  <c r="BE134" i="2"/>
  <c r="T134" i="2"/>
  <c r="R134" i="2"/>
  <c r="P134" i="2"/>
  <c r="BK134" i="2"/>
  <c r="J134" i="2"/>
  <c r="BF134" i="2"/>
  <c r="BI133" i="2"/>
  <c r="F37" i="2" s="1"/>
  <c r="BD95" i="1" s="1"/>
  <c r="BD94" i="1" s="1"/>
  <c r="W33" i="1" s="1"/>
  <c r="BH133" i="2"/>
  <c r="F36" i="2" s="1"/>
  <c r="BC95" i="1" s="1"/>
  <c r="BC94" i="1" s="1"/>
  <c r="BG133" i="2"/>
  <c r="F35" i="2"/>
  <c r="BB95" i="1" s="1"/>
  <c r="BB94" i="1" s="1"/>
  <c r="BE133" i="2"/>
  <c r="T133" i="2"/>
  <c r="T132" i="2"/>
  <c r="R133" i="2"/>
  <c r="R132" i="2"/>
  <c r="R131" i="2" s="1"/>
  <c r="P133" i="2"/>
  <c r="P132" i="2"/>
  <c r="P131" i="2" s="1"/>
  <c r="P130" i="2" s="1"/>
  <c r="AU95" i="1" s="1"/>
  <c r="AU94" i="1" s="1"/>
  <c r="BK133" i="2"/>
  <c r="BK132" i="2" s="1"/>
  <c r="J133" i="2"/>
  <c r="BF133" i="2"/>
  <c r="J126" i="2"/>
  <c r="F126" i="2"/>
  <c r="F124" i="2"/>
  <c r="E122" i="2"/>
  <c r="J91" i="2"/>
  <c r="F91" i="2"/>
  <c r="F89" i="2"/>
  <c r="E87" i="2"/>
  <c r="J24" i="2"/>
  <c r="E24" i="2"/>
  <c r="J92" i="2" s="1"/>
  <c r="J127" i="2"/>
  <c r="J23" i="2"/>
  <c r="J18" i="2"/>
  <c r="E18" i="2"/>
  <c r="F127" i="2" s="1"/>
  <c r="F92" i="2"/>
  <c r="J17" i="2"/>
  <c r="J12" i="2"/>
  <c r="J124" i="2" s="1"/>
  <c r="J89" i="2"/>
  <c r="E7" i="2"/>
  <c r="E85" i="2" s="1"/>
  <c r="E120" i="2"/>
  <c r="AS94" i="1"/>
  <c r="L90" i="1"/>
  <c r="AM90" i="1"/>
  <c r="AM89" i="1"/>
  <c r="L89" i="1"/>
  <c r="AM87" i="1"/>
  <c r="L87" i="1"/>
  <c r="L85" i="1"/>
  <c r="L84" i="1"/>
  <c r="J176" i="2" l="1"/>
  <c r="J105" i="2" s="1"/>
  <c r="BK175" i="2"/>
  <c r="J175" i="2" s="1"/>
  <c r="J104" i="2" s="1"/>
  <c r="T131" i="2"/>
  <c r="T130" i="2" s="1"/>
  <c r="J132" i="2"/>
  <c r="J98" i="2" s="1"/>
  <c r="BK131" i="2"/>
  <c r="AX94" i="1"/>
  <c r="W31" i="1"/>
  <c r="F34" i="2"/>
  <c r="BA95" i="1" s="1"/>
  <c r="BA94" i="1" s="1"/>
  <c r="W32" i="1"/>
  <c r="AY94" i="1"/>
  <c r="J34" i="2"/>
  <c r="AW95" i="1" s="1"/>
  <c r="AT95" i="1" s="1"/>
  <c r="R175" i="2"/>
  <c r="R130" i="2" s="1"/>
  <c r="F33" i="2"/>
  <c r="AZ95" i="1" s="1"/>
  <c r="AZ94" i="1" s="1"/>
  <c r="BK200" i="2"/>
  <c r="J200" i="2" s="1"/>
  <c r="J108" i="2" s="1"/>
  <c r="W29" i="1" l="1"/>
  <c r="AV94" i="1"/>
  <c r="J131" i="2"/>
  <c r="J97" i="2" s="1"/>
  <c r="BK130" i="2"/>
  <c r="J130" i="2" s="1"/>
  <c r="W30" i="1"/>
  <c r="AW94" i="1"/>
  <c r="AK30" i="1" s="1"/>
  <c r="J96" i="2" l="1"/>
  <c r="J30" i="2"/>
  <c r="AK29" i="1"/>
  <c r="AT94" i="1"/>
  <c r="J39" i="2" l="1"/>
  <c r="AG95" i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<sst xmlns="http://schemas.openxmlformats.org/spreadsheetml/2006/main" count="1197" uniqueCount="392">
  <si>
    <t>Export Komplet</t>
  </si>
  <si>
    <t/>
  </si>
  <si>
    <t>2.0</t>
  </si>
  <si>
    <t>False</t>
  </si>
  <si>
    <t>{04bddd49-481f-44b6-9d53-e7a2ab7fbc91}</t>
  </si>
  <si>
    <t>&gt;&gt;  skryté stĺpce  &lt;&lt;</t>
  </si>
  <si>
    <t>0,01</t>
  </si>
  <si>
    <t>20</t>
  </si>
  <si>
    <t>v ---  nižšie sa nachádzajú doplnkové a pomocné údaje k zostavám  --- v</t>
  </si>
  <si>
    <t>Návod na vyplnenie</t>
  </si>
  <si>
    <t>0,001</t>
  </si>
  <si>
    <t>Kód:</t>
  </si>
  <si>
    <t>2019058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</si>
  <si>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</si>
  <si>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</si>
  <si>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plavárne</t>
  </si>
  <si>
    <t>JKSO:</t>
  </si>
  <si>
    <t>KS:</t>
  </si>
  <si>
    <t>Miesto:</t>
  </si>
  <si>
    <t xml:space="preserve"> </t>
  </si>
  <si>
    <t>Dátum:</t>
  </si>
  <si>
    <t>22. 7. 2019</t>
  </si>
  <si>
    <t>Objednávateľ:</t>
  </si>
  <si>
    <t>IČO:</t>
  </si>
  <si>
    <t>00311162</t>
  </si>
  <si>
    <t>MESTO Topoľčany</t>
  </si>
  <si>
    <t>IČ DPH:</t>
  </si>
  <si>
    <t>Zhotoviteľ:</t>
  </si>
  <si>
    <t>Vyplň údaj</t>
  </si>
  <si>
    <t>Projektant:</t>
  </si>
  <si>
    <t>Ing. arch. Miloš Marko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</si>
  <si>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</si>
  <si>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</si>
  <si>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</si>
  <si>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</si>
  <si>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</si>
  <si>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</si>
  <si>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</si>
  <si>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</si>
  <si>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</si>
  <si>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</si>
  <si>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</si>
  <si>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</si>
  <si>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</si>
  <si>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</si>
  <si>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</si>
  <si>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</si>
  <si>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</si>
  <si>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</si>
  <si>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</si>
  <si>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</si>
  <si>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</si>
  <si>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</si>
  <si>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</si>
  <si>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</si>
  <si>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</si>
  <si>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</si>
  <si>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</si>
  <si>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</si>
  <si>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</si>
  <si>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</si>
  <si>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</si>
  <si>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</si>
  <si>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</si>
  <si>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</si>
  <si>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</si>
  <si>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</si>
  <si>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</si>
  <si>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</si>
  <si>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</si>
  <si>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</si>
  <si>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</si>
  <si>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</si>
  <si>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</si>
  <si>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</si>
  <si>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</si>
  <si>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</si>
  <si>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</si>
  <si>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</si>
  <si>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</si>
  <si>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Rekonštrukcia strechy plavárne</t>
  </si>
  <si>
    <t>STA</t>
  </si>
  <si>
    <t>{de601868-22ed-4e95-92ab-b925badf4d85}</t>
  </si>
  <si>
    <t>Objekt:</t>
  </si>
  <si>
    <t>1 - Rekonštrukcia strechy plavárne</t>
  </si>
  <si>
    <t>Topoľčany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</si>
  <si>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</si>
  <si>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</si>
  <si>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</si>
  <si>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</si>
  <si>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</si>
  <si>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</si>
  <si>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</si>
  <si>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</si>
  <si>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</si>
  <si>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8 - Rúrové vedenie - Kanalizácia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</si>
  <si>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</si>
  <si>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</si>
  <si>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</si>
  <si>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</t>
  </si>
  <si>
    <t xml:space="preserve">    713 - Izolácie tepelné</t>
  </si>
  <si>
    <t xml:space="preserve">    764 - Konštrukcie klampiarske</t>
  </si>
  <si>
    <t>M - Práce a dodávky M</t>
  </si>
  <si>
    <t xml:space="preserve">    21-M - Elektromontáže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</si>
  <si>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</si>
  <si>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</si>
  <si>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</si>
  <si>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</si>
  <si>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</si>
  <si>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</si>
  <si>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</si>
  <si>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</si>
  <si>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</si>
  <si>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</si>
  <si>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</si>
  <si>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</si>
  <si>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</si>
  <si>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</si>
  <si>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</si>
  <si>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</si>
  <si>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</si>
  <si>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</si>
  <si>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</t>
  </si>
  <si>
    <t>Odstránenie krytu v ploche do 200 m2 z betónu prostého, hr. vrstvy 150 do 300 mm,  -0,50000t</t>
  </si>
  <si>
    <t>m2</t>
  </si>
  <si>
    <t>4</t>
  </si>
  <si>
    <t>2</t>
  </si>
  <si>
    <t>-89339708</t>
  </si>
  <si>
    <t>113107141</t>
  </si>
  <si>
    <t>Odstránenie krytu v ploche do 200 m2 asfaltového, hr. vrstvy do 50 mm,  -0,09800t</t>
  </si>
  <si>
    <t>211374126</t>
  </si>
  <si>
    <t>3</t>
  </si>
  <si>
    <t>162201102</t>
  </si>
  <si>
    <t>Vodorovné premiestnenie výkopku z horniny 1-4 nad 20-50m</t>
  </si>
  <si>
    <t>m3</t>
  </si>
  <si>
    <t>1424294789</t>
  </si>
  <si>
    <t>162501102</t>
  </si>
  <si>
    <t xml:space="preserve">Vodorovné premiestnenie výkopku po spevnenej ceste z horniny tr.1-4, do 100 m3 na vzdialenosť do 3000 m </t>
  </si>
  <si>
    <t>1412213555</t>
  </si>
  <si>
    <t>5</t>
  </si>
  <si>
    <t>162501105</t>
  </si>
  <si>
    <t>Vodorovné premiestnenie výkopku po spevnenej ceste z horniny tr.1-4, do 100 m3, príplatok k cene za každých ďalšich a začatých 1000 m</t>
  </si>
  <si>
    <t>486165488</t>
  </si>
  <si>
    <t>6</t>
  </si>
  <si>
    <t>171201201</t>
  </si>
  <si>
    <t>Uloženie sypaniny na skládky do 100 m3</t>
  </si>
  <si>
    <t>1212757070</t>
  </si>
  <si>
    <t>7</t>
  </si>
  <si>
    <t>171209002</t>
  </si>
  <si>
    <t>Poplatok za skladovanie - zemina, kamenivo</t>
  </si>
  <si>
    <t>t</t>
  </si>
  <si>
    <t>1799523758</t>
  </si>
  <si>
    <t>Zvislé a kompletné konštrukcie</t>
  </si>
  <si>
    <t>8</t>
  </si>
  <si>
    <t>342272122</t>
  </si>
  <si>
    <t>Murivo z tvárnic YTONG hr. 150 mm P2-500 PD, na MVC a maltu YTONG (150x249x599)</t>
  </si>
  <si>
    <t>1997868787</t>
  </si>
  <si>
    <t>Vodorovné konštrukcie</t>
  </si>
  <si>
    <t>9</t>
  </si>
  <si>
    <t>417321313</t>
  </si>
  <si>
    <t>Betón stužujúcich pásov a vencov železový tr. C 16/20</t>
  </si>
  <si>
    <t>386229817</t>
  </si>
  <si>
    <t>10</t>
  </si>
  <si>
    <t>417351115</t>
  </si>
  <si>
    <t>Debnenie bočníc stužujúcich pásov a vencov vrátane vzpier zhotovenie</t>
  </si>
  <si>
    <t>-658947072</t>
  </si>
  <si>
    <t>11</t>
  </si>
  <si>
    <t>417351116</t>
  </si>
  <si>
    <t>Debnenie bočníc stužujúcich pásov a vencov vrátane vzpier odstránenie</t>
  </si>
  <si>
    <t>2147412159</t>
  </si>
  <si>
    <t>12</t>
  </si>
  <si>
    <t>417361821</t>
  </si>
  <si>
    <t>Výstuž stužujúcich pásov a vencov z betonárskej ocele 10505</t>
  </si>
  <si>
    <t>1308711891</t>
  </si>
  <si>
    <t>Rúrové vedenie - Kanalizácia</t>
  </si>
  <si>
    <t>13</t>
  </si>
  <si>
    <t>132201101</t>
  </si>
  <si>
    <t>Výkop ryhy do šírky 600 mm v horn.3 do 100 m3</t>
  </si>
  <si>
    <t>2012587900</t>
  </si>
  <si>
    <t>14</t>
  </si>
  <si>
    <t>132201109</t>
  </si>
  <si>
    <t>Príplatok k cene za lepivosť pri hĺbení rýh šírky do 600 mm zapažených i nezapažených s urovnaním dna v hornine 3</t>
  </si>
  <si>
    <t>1087915289</t>
  </si>
  <si>
    <t>15</t>
  </si>
  <si>
    <t>174101001</t>
  </si>
  <si>
    <t>Zásyp sypaninou so zhutnením jám, šachiet, rýh, zárezov alebo okolo objektov do 100 m3</t>
  </si>
  <si>
    <t>-1433974790</t>
  </si>
  <si>
    <t>16</t>
  </si>
  <si>
    <t>175101101</t>
  </si>
  <si>
    <t>Obsyp potrubia sypaninou z vhodných hornín 1 až 4 bez prehodenia sypaniny</t>
  </si>
  <si>
    <t>1629202855</t>
  </si>
  <si>
    <t>17</t>
  </si>
  <si>
    <t>M</t>
  </si>
  <si>
    <t>5833118300</t>
  </si>
  <si>
    <t>Kamenivo ťažené drobné frakcia 0-4 STN EN 13242 + A1</t>
  </si>
  <si>
    <t>943032844</t>
  </si>
  <si>
    <t>18</t>
  </si>
  <si>
    <t>451572111</t>
  </si>
  <si>
    <t>Lôžko pod potrubie, stoky a drobné objekty, v otvorenom výkope z kameniva drobného ťaženého 0-4 mm</t>
  </si>
  <si>
    <t>1675439630</t>
  </si>
  <si>
    <t>19</t>
  </si>
  <si>
    <t>721242117</t>
  </si>
  <si>
    <t>Lapač strešných splavenín liatinový - zo šedej liatiny DN 150</t>
  </si>
  <si>
    <t>ks</t>
  </si>
  <si>
    <t>1774198601</t>
  </si>
  <si>
    <t>871313123</t>
  </si>
  <si>
    <t>Montáž potrubia z kanalizačných rúr z tvrdého PVC DN 150</t>
  </si>
  <si>
    <t>m</t>
  </si>
  <si>
    <t>-1688153077</t>
  </si>
  <si>
    <t>21</t>
  </si>
  <si>
    <t>2861102000</t>
  </si>
  <si>
    <t>Rúrka kanalizačná hrdlová z PVC 160x3,9x5000 mm</t>
  </si>
  <si>
    <t>-599911774</t>
  </si>
  <si>
    <t>22</t>
  </si>
  <si>
    <t>2861101600</t>
  </si>
  <si>
    <t>Kanalizačné rúry PVC hladké s hrdlom 160x 3.9x 500mm</t>
  </si>
  <si>
    <t>-1774963002</t>
  </si>
  <si>
    <t>23</t>
  </si>
  <si>
    <t>877313125</t>
  </si>
  <si>
    <t>Montáž tvarovky na potrubí z rúr z tvrdého PVC tesnených gumovým krúžkom, odbočná DN 160</t>
  </si>
  <si>
    <t>-1170094443</t>
  </si>
  <si>
    <t>24</t>
  </si>
  <si>
    <t>2860003131</t>
  </si>
  <si>
    <t>PVC koleno 160</t>
  </si>
  <si>
    <t>892464081</t>
  </si>
  <si>
    <t>25</t>
  </si>
  <si>
    <t>877313952</t>
  </si>
  <si>
    <t>Dopojenie kanalizačného potrubia (šachta)</t>
  </si>
  <si>
    <t>273324779</t>
  </si>
  <si>
    <t>26</t>
  </si>
  <si>
    <t>892311000</t>
  </si>
  <si>
    <t>Skúška tesnosti kanalizácie D 150</t>
  </si>
  <si>
    <t>-1349421521</t>
  </si>
  <si>
    <t>Ostatné konštrukcie a práce-búranie</t>
  </si>
  <si>
    <t>27</t>
  </si>
  <si>
    <t>919735111</t>
  </si>
  <si>
    <t>Rezanie existujúceho asfaltového krytu alebo podkladu hĺbky do 50 mm</t>
  </si>
  <si>
    <t>-788961425</t>
  </si>
  <si>
    <t>28</t>
  </si>
  <si>
    <t>919735124</t>
  </si>
  <si>
    <t>Rezanie existujúceho betónového krytu alebo podkladu hĺbky nad 150 do 200 mm</t>
  </si>
  <si>
    <t>-1580805173</t>
  </si>
  <si>
    <t>29</t>
  </si>
  <si>
    <t>965043341</t>
  </si>
  <si>
    <t>Búranie podkladov pod dlažby, liatych dlažieb a mazanín,betón s poterom,teracom hr.do 100 mm, plochy nad 4 m2  -2,20000t</t>
  </si>
  <si>
    <t>145734611</t>
  </si>
  <si>
    <t>30</t>
  </si>
  <si>
    <t>965082941</t>
  </si>
  <si>
    <t>Odstránenie násypu pod podlahami alebo na strechách, hr.nad 200 mm,  -1,40000t</t>
  </si>
  <si>
    <t>-948614124</t>
  </si>
  <si>
    <t>31</t>
  </si>
  <si>
    <t>979011111</t>
  </si>
  <si>
    <t>Zvislá doprava sutiny a vybúraných hmôt za prvé podlažie nad alebo pod základným podlažím</t>
  </si>
  <si>
    <t>-1302315019</t>
  </si>
  <si>
    <t>32</t>
  </si>
  <si>
    <t>979081111</t>
  </si>
  <si>
    <t>Odvoz sutiny a vybúraných hmôt na skládku do 1 km</t>
  </si>
  <si>
    <t>2118781672</t>
  </si>
  <si>
    <t>33</t>
  </si>
  <si>
    <t>979081121</t>
  </si>
  <si>
    <t>Odvoz sutiny a vybúraných hmôt na skládku za každý ďalší 1 km</t>
  </si>
  <si>
    <t>-1357487656</t>
  </si>
  <si>
    <t>34</t>
  </si>
  <si>
    <t>979082111</t>
  </si>
  <si>
    <t>Vnútrostavenisková doprava sutiny a vybúraných hmôt do 10 m</t>
  </si>
  <si>
    <t>725169185</t>
  </si>
  <si>
    <t>35</t>
  </si>
  <si>
    <t>979089012</t>
  </si>
  <si>
    <t>Poplatok za skladovanie - betón, tehly, dlaždice (17 01 ), ostatné</t>
  </si>
  <si>
    <t>-1851891082</t>
  </si>
  <si>
    <t>36</t>
  </si>
  <si>
    <t>979089212</t>
  </si>
  <si>
    <t>Poplatok za skladovanie - bitúmenové zmesi, uholný decht, dechtové výrobky (17 03 ), ostatné</t>
  </si>
  <si>
    <t>-1436748329</t>
  </si>
  <si>
    <t>99</t>
  </si>
  <si>
    <t>Presun hmôt HSV</t>
  </si>
  <si>
    <t>37</t>
  </si>
  <si>
    <t>999281111</t>
  </si>
  <si>
    <t>Presun hmôt pre opravy a údržbu objektov vrátane vonkajších plášťov výšky do 25 m</t>
  </si>
  <si>
    <t>-1972968711</t>
  </si>
  <si>
    <t>PSV</t>
  </si>
  <si>
    <t>Práce a dodávky PSV</t>
  </si>
  <si>
    <t>712</t>
  </si>
  <si>
    <t>Izolácie striech</t>
  </si>
  <si>
    <t>38</t>
  </si>
  <si>
    <t>712290010</t>
  </si>
  <si>
    <t xml:space="preserve">Zhotovenie parozábrany pre strechy ploché do 10° </t>
  </si>
  <si>
    <t>1865530896</t>
  </si>
  <si>
    <t>39</t>
  </si>
  <si>
    <t>2832990190</t>
  </si>
  <si>
    <t xml:space="preserve">Parozábrana Fatrapar E hr.0,15mm, š.2m, </t>
  </si>
  <si>
    <t>-201116172</t>
  </si>
  <si>
    <t>40</t>
  </si>
  <si>
    <t>712300832</t>
  </si>
  <si>
    <t>Odstránenie povlakovej krytiny na strechách plochých 10° dvojvrstvovej,  -0,01000t</t>
  </si>
  <si>
    <t>1708541486</t>
  </si>
  <si>
    <t>41</t>
  </si>
  <si>
    <t>712370360</t>
  </si>
  <si>
    <t xml:space="preserve">Zhotovenie povlakovej krytiny striech plochých do 10° fóliou EPDM celoplošne lepenou </t>
  </si>
  <si>
    <t>-1264293020</t>
  </si>
  <si>
    <t>42</t>
  </si>
  <si>
    <t>2830012001</t>
  </si>
  <si>
    <t>Strešná fólia  EPDM   hr. 1,14 mm</t>
  </si>
  <si>
    <t>691924728</t>
  </si>
  <si>
    <t>43</t>
  </si>
  <si>
    <t>712390982</t>
  </si>
  <si>
    <t>Údržba povlakovej krytiny striech plochých do 10° ostatné násypom z hrubého kameniva</t>
  </si>
  <si>
    <t>-1364433393</t>
  </si>
  <si>
    <t>44</t>
  </si>
  <si>
    <t>5839501700</t>
  </si>
  <si>
    <t>Vymývaný štrk</t>
  </si>
  <si>
    <t>-1440986163</t>
  </si>
  <si>
    <t>45</t>
  </si>
  <si>
    <t>712990040</t>
  </si>
  <si>
    <t>Položenie geotextílie vodorovne alebo zvislo na strechy ploché do 10°</t>
  </si>
  <si>
    <t>-103053816</t>
  </si>
  <si>
    <t>46</t>
  </si>
  <si>
    <t>6936651300</t>
  </si>
  <si>
    <t>Geotextília netkaná polypropylénová Tatratex PP 300</t>
  </si>
  <si>
    <t>1722492017</t>
  </si>
  <si>
    <t>47</t>
  </si>
  <si>
    <t>998712201</t>
  </si>
  <si>
    <t>Presun hmôt pre izoláciu povlakovej krytiny v objektoch výšky do 6 m</t>
  </si>
  <si>
    <t>%</t>
  </si>
  <si>
    <t>1325071844</t>
  </si>
  <si>
    <t>713</t>
  </si>
  <si>
    <t>Izolácie tepelné</t>
  </si>
  <si>
    <t>48</t>
  </si>
  <si>
    <t>713142160</t>
  </si>
  <si>
    <t>Montáž tepelnej izolácie striech plochých do 10° spádovými doskami z polystyrénu v jednej vrstve</t>
  </si>
  <si>
    <t>-958881273</t>
  </si>
  <si>
    <t>49</t>
  </si>
  <si>
    <t>2837653501</t>
  </si>
  <si>
    <t>EPS spádová doska spádový penový polystyrén 100S</t>
  </si>
  <si>
    <t>-2084748256</t>
  </si>
  <si>
    <t>50</t>
  </si>
  <si>
    <t>713142255</t>
  </si>
  <si>
    <t>Montáž TI striech plochých do 10° polystyrénom, rozloženej v dvoch vrstvách, prikotvením</t>
  </si>
  <si>
    <t>-920848019</t>
  </si>
  <si>
    <t>51</t>
  </si>
  <si>
    <t>2837653053</t>
  </si>
  <si>
    <t>EPS Neofloor 100 sivý penový polystyrén hrúbka 100 mm</t>
  </si>
  <si>
    <t>-1951318274</t>
  </si>
  <si>
    <t>52</t>
  </si>
  <si>
    <t>998713201</t>
  </si>
  <si>
    <t>Presun hmôt pre izolácie tepelné v objektoch výšky do 6 m</t>
  </si>
  <si>
    <t>-779019512</t>
  </si>
  <si>
    <t>764</t>
  </si>
  <si>
    <t>Konštrukcie klampiarske</t>
  </si>
  <si>
    <t>53</t>
  </si>
  <si>
    <t>764430840</t>
  </si>
  <si>
    <t>Demontáž oplechovania múrov a nadmuroviek rš od 330 do 500 mm,  -0,00230t</t>
  </si>
  <si>
    <t>998247798</t>
  </si>
  <si>
    <t>54</t>
  </si>
  <si>
    <t>764731116</t>
  </si>
  <si>
    <t>Oplechovanie múrov, atík, nadmuroviek z plechov poplastovaných rš. 600 mm</t>
  </si>
  <si>
    <t>1831781982</t>
  </si>
  <si>
    <t>55</t>
  </si>
  <si>
    <t>764751119</t>
  </si>
  <si>
    <t>Odpadová rúra kruhová D 120 z poplastovaného plechu s čistiacim otvorom</t>
  </si>
  <si>
    <t>1849540575</t>
  </si>
  <si>
    <t>56</t>
  </si>
  <si>
    <t>764761239</t>
  </si>
  <si>
    <t>Kotlík z poplastovaného plechu</t>
  </si>
  <si>
    <t>-362225471</t>
  </si>
  <si>
    <t>57</t>
  </si>
  <si>
    <t>764761241</t>
  </si>
  <si>
    <t>Filtračná vložka proti zaneseniu lístia do kotlíka</t>
  </si>
  <si>
    <t>353643474</t>
  </si>
  <si>
    <t>58</t>
  </si>
  <si>
    <t>998764201</t>
  </si>
  <si>
    <t>Presun hmôt pre konštrukcie klampiarske v objektoch výšky do 6 m</t>
  </si>
  <si>
    <t>60670413</t>
  </si>
  <si>
    <t>Práce a dodávky M</t>
  </si>
  <si>
    <t>21-M</t>
  </si>
  <si>
    <t>Elektromontáže</t>
  </si>
  <si>
    <t>59</t>
  </si>
  <si>
    <t>210011</t>
  </si>
  <si>
    <t>Demontáž a montáž bleskozvodu</t>
  </si>
  <si>
    <t>súb</t>
  </si>
  <si>
    <t>64</t>
  </si>
  <si>
    <t>-906059193</t>
  </si>
  <si>
    <t>HZS</t>
  </si>
  <si>
    <t>Hodinové zúčtovacie sadzby</t>
  </si>
  <si>
    <t>60</t>
  </si>
  <si>
    <t>HZS000111</t>
  </si>
  <si>
    <t>Stavebno montážne práce menej náročne, pomocné alebo manupulačné ( demontáž prvkov na streche)</t>
  </si>
  <si>
    <t>hod</t>
  </si>
  <si>
    <t>512</t>
  </si>
  <si>
    <t>-1631269503</t>
  </si>
  <si>
    <t>REKAPITULÁCIA STAVBY  ZADANIE</t>
  </si>
  <si>
    <t>KRYCÍ LIST ROZPOČTU  ZADANIE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</si>
</sst>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D5" sqref="D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97" t="s">
        <v>5</v>
      </c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390</v>
      </c>
      <c r="AR4" s="17"/>
      <c r="AS4" s="19" t="s">
        <v>8</v>
      </c>
      <c r="BE4" s="20" t="s">
        <v>9</v>
      </c>
      <c r="BS4" s="14" t="s">
        <v>10</v>
      </c>
    </row>
    <row r="5" spans="1:74" s="1" customFormat="1" ht="12" customHeight="1">
      <c r="B5" s="17"/>
      <c r="D5" s="21" t="s">
        <v>11</v>
      </c>
      <c r="K5" s="218" t="s">
        <v>12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R5" s="17"/>
      <c r="BE5" s="188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9" t="s">
        <v>15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R6" s="17"/>
      <c r="BE6" s="189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89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89"/>
      <c r="BS8" s="14" t="s">
        <v>6</v>
      </c>
    </row>
    <row r="9" spans="1:74" s="1" customFormat="1" ht="14.45" customHeight="1">
      <c r="B9" s="17"/>
      <c r="AR9" s="17"/>
      <c r="BE9" s="189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24</v>
      </c>
      <c r="AR10" s="17"/>
      <c r="BE10" s="189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189"/>
      <c r="BS11" s="14" t="s">
        <v>6</v>
      </c>
    </row>
    <row r="12" spans="1:74" s="1" customFormat="1" ht="6.95" customHeight="1">
      <c r="B12" s="17"/>
      <c r="AR12" s="17"/>
      <c r="BE12" s="189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23</v>
      </c>
      <c r="AN13" s="26" t="s">
        <v>28</v>
      </c>
      <c r="AR13" s="17"/>
      <c r="BE13" s="189"/>
      <c r="BS13" s="14" t="s">
        <v>6</v>
      </c>
    </row>
    <row r="14" spans="1:74" ht="12.75">
      <c r="B14" s="17"/>
      <c r="E14" s="220" t="s">
        <v>28</v>
      </c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4" t="s">
        <v>26</v>
      </c>
      <c r="AN14" s="26" t="s">
        <v>28</v>
      </c>
      <c r="AR14" s="17"/>
      <c r="BE14" s="189"/>
      <c r="BS14" s="14" t="s">
        <v>6</v>
      </c>
    </row>
    <row r="15" spans="1:74" s="1" customFormat="1" ht="6.95" customHeight="1">
      <c r="B15" s="17"/>
      <c r="AR15" s="17"/>
      <c r="BE15" s="189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23</v>
      </c>
      <c r="AN16" s="22" t="s">
        <v>1</v>
      </c>
      <c r="AR16" s="17"/>
      <c r="BE16" s="189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189"/>
      <c r="BS17" s="14" t="s">
        <v>31</v>
      </c>
    </row>
    <row r="18" spans="1:71" s="1" customFormat="1" ht="6.95" customHeight="1">
      <c r="B18" s="17"/>
      <c r="AR18" s="17"/>
      <c r="BE18" s="189"/>
      <c r="BS18" s="14" t="s">
        <v>6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189"/>
      <c r="BS19" s="14" t="s">
        <v>6</v>
      </c>
    </row>
    <row r="20" spans="1:71" s="1" customFormat="1" ht="18.399999999999999" customHeight="1">
      <c r="B20" s="17"/>
      <c r="E20" s="22" t="s">
        <v>19</v>
      </c>
      <c r="AK20" s="24" t="s">
        <v>26</v>
      </c>
      <c r="AN20" s="22" t="s">
        <v>1</v>
      </c>
      <c r="AR20" s="17"/>
      <c r="BE20" s="189"/>
      <c r="BS20" s="14" t="s">
        <v>31</v>
      </c>
    </row>
    <row r="21" spans="1:71" s="1" customFormat="1" ht="6.95" customHeight="1">
      <c r="B21" s="17"/>
      <c r="AR21" s="17"/>
      <c r="BE21" s="189"/>
    </row>
    <row r="22" spans="1:71" s="1" customFormat="1" ht="12" customHeight="1">
      <c r="B22" s="17"/>
      <c r="D22" s="24" t="s">
        <v>33</v>
      </c>
      <c r="AR22" s="17"/>
      <c r="BE22" s="189"/>
    </row>
    <row r="23" spans="1:71" s="1" customFormat="1" ht="16.5" customHeight="1">
      <c r="B23" s="17"/>
      <c r="E23" s="222" t="s">
        <v>1</v>
      </c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R23" s="17"/>
      <c r="BE23" s="189"/>
    </row>
    <row r="24" spans="1:71" s="1" customFormat="1" ht="6.95" customHeight="1">
      <c r="B24" s="17"/>
      <c r="AR24" s="17"/>
      <c r="BE24" s="189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89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1">
        <f>ROUND(AG94,2)</f>
        <v>0</v>
      </c>
      <c r="AL26" s="192"/>
      <c r="AM26" s="192"/>
      <c r="AN26" s="192"/>
      <c r="AO26" s="192"/>
      <c r="AP26" s="29"/>
      <c r="AQ26" s="29"/>
      <c r="AR26" s="30"/>
      <c r="BE26" s="18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8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3" t="s">
        <v>35</v>
      </c>
      <c r="M28" s="223"/>
      <c r="N28" s="223"/>
      <c r="O28" s="223"/>
      <c r="P28" s="223"/>
      <c r="Q28" s="29"/>
      <c r="R28" s="29"/>
      <c r="S28" s="29"/>
      <c r="T28" s="29"/>
      <c r="U28" s="29"/>
      <c r="V28" s="29"/>
      <c r="W28" s="223" t="s">
        <v>36</v>
      </c>
      <c r="X28" s="223"/>
      <c r="Y28" s="223"/>
      <c r="Z28" s="223"/>
      <c r="AA28" s="223"/>
      <c r="AB28" s="223"/>
      <c r="AC28" s="223"/>
      <c r="AD28" s="223"/>
      <c r="AE28" s="223"/>
      <c r="AF28" s="29"/>
      <c r="AG28" s="29"/>
      <c r="AH28" s="29"/>
      <c r="AI28" s="29"/>
      <c r="AJ28" s="29"/>
      <c r="AK28" s="223" t="s">
        <v>37</v>
      </c>
      <c r="AL28" s="223"/>
      <c r="AM28" s="223"/>
      <c r="AN28" s="223"/>
      <c r="AO28" s="223"/>
      <c r="AP28" s="29"/>
      <c r="AQ28" s="29"/>
      <c r="AR28" s="30"/>
      <c r="BE28" s="189"/>
    </row>
    <row r="29" spans="1:71" s="3" customFormat="1" ht="14.45" customHeight="1">
      <c r="B29" s="34"/>
      <c r="D29" s="24" t="s">
        <v>38</v>
      </c>
      <c r="F29" s="24" t="s">
        <v>39</v>
      </c>
      <c r="L29" s="224">
        <v>0.2</v>
      </c>
      <c r="M29" s="187"/>
      <c r="N29" s="187"/>
      <c r="O29" s="187"/>
      <c r="P29" s="187"/>
      <c r="W29" s="186">
        <f>ROUND(AZ94, 2)</f>
        <v>0</v>
      </c>
      <c r="X29" s="187"/>
      <c r="Y29" s="187"/>
      <c r="Z29" s="187"/>
      <c r="AA29" s="187"/>
      <c r="AB29" s="187"/>
      <c r="AC29" s="187"/>
      <c r="AD29" s="187"/>
      <c r="AE29" s="187"/>
      <c r="AK29" s="186">
        <f>ROUND(AV94, 2)</f>
        <v>0</v>
      </c>
      <c r="AL29" s="187"/>
      <c r="AM29" s="187"/>
      <c r="AN29" s="187"/>
      <c r="AO29" s="187"/>
      <c r="AR29" s="34"/>
      <c r="BE29" s="190"/>
    </row>
    <row r="30" spans="1:71" s="3" customFormat="1" ht="14.45" customHeight="1">
      <c r="B30" s="34"/>
      <c r="F30" s="24" t="s">
        <v>40</v>
      </c>
      <c r="L30" s="224">
        <v>0.2</v>
      </c>
      <c r="M30" s="187"/>
      <c r="N30" s="187"/>
      <c r="O30" s="187"/>
      <c r="P30" s="187"/>
      <c r="W30" s="186">
        <f>ROUND(BA94, 2)</f>
        <v>0</v>
      </c>
      <c r="X30" s="187"/>
      <c r="Y30" s="187"/>
      <c r="Z30" s="187"/>
      <c r="AA30" s="187"/>
      <c r="AB30" s="187"/>
      <c r="AC30" s="187"/>
      <c r="AD30" s="187"/>
      <c r="AE30" s="187"/>
      <c r="AK30" s="186">
        <f>ROUND(AW94, 2)</f>
        <v>0</v>
      </c>
      <c r="AL30" s="187"/>
      <c r="AM30" s="187"/>
      <c r="AN30" s="187"/>
      <c r="AO30" s="187"/>
      <c r="AR30" s="34"/>
      <c r="BE30" s="190"/>
    </row>
    <row r="31" spans="1:71" s="3" customFormat="1" ht="14.45" hidden="1" customHeight="1">
      <c r="B31" s="34"/>
      <c r="F31" s="24" t="s">
        <v>41</v>
      </c>
      <c r="L31" s="224">
        <v>0.2</v>
      </c>
      <c r="M31" s="187"/>
      <c r="N31" s="187"/>
      <c r="O31" s="187"/>
      <c r="P31" s="187"/>
      <c r="W31" s="186">
        <f>ROUND(BB94, 2)</f>
        <v>0</v>
      </c>
      <c r="X31" s="187"/>
      <c r="Y31" s="187"/>
      <c r="Z31" s="187"/>
      <c r="AA31" s="187"/>
      <c r="AB31" s="187"/>
      <c r="AC31" s="187"/>
      <c r="AD31" s="187"/>
      <c r="AE31" s="187"/>
      <c r="AK31" s="186">
        <v>0</v>
      </c>
      <c r="AL31" s="187"/>
      <c r="AM31" s="187"/>
      <c r="AN31" s="187"/>
      <c r="AO31" s="187"/>
      <c r="AR31" s="34"/>
      <c r="BE31" s="190"/>
    </row>
    <row r="32" spans="1:71" s="3" customFormat="1" ht="14.45" hidden="1" customHeight="1">
      <c r="B32" s="34"/>
      <c r="F32" s="24" t="s">
        <v>42</v>
      </c>
      <c r="L32" s="224">
        <v>0.2</v>
      </c>
      <c r="M32" s="187"/>
      <c r="N32" s="187"/>
      <c r="O32" s="187"/>
      <c r="P32" s="187"/>
      <c r="W32" s="186">
        <f>ROUND(BC94, 2)</f>
        <v>0</v>
      </c>
      <c r="X32" s="187"/>
      <c r="Y32" s="187"/>
      <c r="Z32" s="187"/>
      <c r="AA32" s="187"/>
      <c r="AB32" s="187"/>
      <c r="AC32" s="187"/>
      <c r="AD32" s="187"/>
      <c r="AE32" s="187"/>
      <c r="AK32" s="186">
        <v>0</v>
      </c>
      <c r="AL32" s="187"/>
      <c r="AM32" s="187"/>
      <c r="AN32" s="187"/>
      <c r="AO32" s="187"/>
      <c r="AR32" s="34"/>
      <c r="BE32" s="190"/>
    </row>
    <row r="33" spans="1:57" s="3" customFormat="1" ht="14.45" hidden="1" customHeight="1">
      <c r="B33" s="34"/>
      <c r="F33" s="24" t="s">
        <v>43</v>
      </c>
      <c r="L33" s="224">
        <v>0</v>
      </c>
      <c r="M33" s="187"/>
      <c r="N33" s="187"/>
      <c r="O33" s="187"/>
      <c r="P33" s="187"/>
      <c r="W33" s="186">
        <f>ROUND(BD94, 2)</f>
        <v>0</v>
      </c>
      <c r="X33" s="187"/>
      <c r="Y33" s="187"/>
      <c r="Z33" s="187"/>
      <c r="AA33" s="187"/>
      <c r="AB33" s="187"/>
      <c r="AC33" s="187"/>
      <c r="AD33" s="187"/>
      <c r="AE33" s="187"/>
      <c r="AK33" s="186">
        <v>0</v>
      </c>
      <c r="AL33" s="187"/>
      <c r="AM33" s="187"/>
      <c r="AN33" s="187"/>
      <c r="AO33" s="187"/>
      <c r="AR33" s="34"/>
      <c r="BE33" s="190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89"/>
    </row>
    <row r="35" spans="1:57" s="2" customFormat="1" ht="25.9" customHeight="1">
      <c r="A35" s="29"/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193" t="s">
        <v>46</v>
      </c>
      <c r="Y35" s="194"/>
      <c r="Z35" s="194"/>
      <c r="AA35" s="194"/>
      <c r="AB35" s="194"/>
      <c r="AC35" s="37"/>
      <c r="AD35" s="37"/>
      <c r="AE35" s="37"/>
      <c r="AF35" s="37"/>
      <c r="AG35" s="37"/>
      <c r="AH35" s="37"/>
      <c r="AI35" s="37"/>
      <c r="AJ35" s="37"/>
      <c r="AK35" s="195">
        <f>SUM(AK26:AK33)</f>
        <v>0</v>
      </c>
      <c r="AL35" s="194"/>
      <c r="AM35" s="194"/>
      <c r="AN35" s="194"/>
      <c r="AO35" s="196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49</v>
      </c>
      <c r="AI60" s="32"/>
      <c r="AJ60" s="32"/>
      <c r="AK60" s="32"/>
      <c r="AL60" s="32"/>
      <c r="AM60" s="42" t="s">
        <v>50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52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49</v>
      </c>
      <c r="AI75" s="32"/>
      <c r="AJ75" s="32"/>
      <c r="AK75" s="32"/>
      <c r="AL75" s="32"/>
      <c r="AM75" s="42" t="s">
        <v>50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2019058</v>
      </c>
      <c r="AR84" s="48"/>
    </row>
    <row r="85" spans="1:91" s="5" customFormat="1" ht="36.950000000000003" customHeight="1">
      <c r="B85" s="49"/>
      <c r="C85" s="50" t="s">
        <v>14</v>
      </c>
      <c r="L85" s="201" t="str">
        <f>K6</f>
        <v>Rekonštrukcia plavárne</v>
      </c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03" t="str">
        <f>IF(AN8= "","",AN8)</f>
        <v>22. 7. 2019</v>
      </c>
      <c r="AN87" s="203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Topoľčany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99" t="str">
        <f>IF(E17="","",E17)</f>
        <v>Ing. arch. Miloš Marko</v>
      </c>
      <c r="AN89" s="200"/>
      <c r="AO89" s="200"/>
      <c r="AP89" s="200"/>
      <c r="AQ89" s="29"/>
      <c r="AR89" s="30"/>
      <c r="AS89" s="204" t="s">
        <v>54</v>
      </c>
      <c r="AT89" s="205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99" t="str">
        <f>IF(E20="","",E20)</f>
        <v xml:space="preserve"> </v>
      </c>
      <c r="AN90" s="200"/>
      <c r="AO90" s="200"/>
      <c r="AP90" s="200"/>
      <c r="AQ90" s="29"/>
      <c r="AR90" s="30"/>
      <c r="AS90" s="206"/>
      <c r="AT90" s="207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06"/>
      <c r="AT91" s="207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08" t="s">
        <v>55</v>
      </c>
      <c r="D92" s="209"/>
      <c r="E92" s="209"/>
      <c r="F92" s="209"/>
      <c r="G92" s="209"/>
      <c r="H92" s="57"/>
      <c r="I92" s="210" t="s">
        <v>56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1" t="s">
        <v>57</v>
      </c>
      <c r="AH92" s="209"/>
      <c r="AI92" s="209"/>
      <c r="AJ92" s="209"/>
      <c r="AK92" s="209"/>
      <c r="AL92" s="209"/>
      <c r="AM92" s="209"/>
      <c r="AN92" s="210" t="s">
        <v>58</v>
      </c>
      <c r="AO92" s="209"/>
      <c r="AP92" s="212"/>
      <c r="AQ92" s="58" t="s">
        <v>59</v>
      </c>
      <c r="AR92" s="30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16">
        <f>ROUND(AG95,2)</f>
        <v>0</v>
      </c>
      <c r="AH94" s="216"/>
      <c r="AI94" s="216"/>
      <c r="AJ94" s="216"/>
      <c r="AK94" s="216"/>
      <c r="AL94" s="216"/>
      <c r="AM94" s="216"/>
      <c r="AN94" s="217">
        <f>SUM(AG94,AT94)</f>
        <v>0</v>
      </c>
      <c r="AO94" s="217"/>
      <c r="AP94" s="217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1" s="7" customFormat="1" ht="16.5" customHeight="1">
      <c r="A95" s="76" t="s">
        <v>78</v>
      </c>
      <c r="B95" s="77"/>
      <c r="C95" s="78"/>
      <c r="D95" s="215" t="s">
        <v>79</v>
      </c>
      <c r="E95" s="215"/>
      <c r="F95" s="215"/>
      <c r="G95" s="215"/>
      <c r="H95" s="215"/>
      <c r="I95" s="79"/>
      <c r="J95" s="215" t="s">
        <v>80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3">
        <f>'1 - Rekonštrukcia strechy...'!J30</f>
        <v>0</v>
      </c>
      <c r="AH95" s="214"/>
      <c r="AI95" s="214"/>
      <c r="AJ95" s="214"/>
      <c r="AK95" s="214"/>
      <c r="AL95" s="214"/>
      <c r="AM95" s="214"/>
      <c r="AN95" s="213">
        <f>SUM(AG95,AT95)</f>
        <v>0</v>
      </c>
      <c r="AO95" s="214"/>
      <c r="AP95" s="214"/>
      <c r="AQ95" s="80" t="s">
        <v>81</v>
      </c>
      <c r="AR95" s="77"/>
      <c r="AS95" s="81">
        <v>0</v>
      </c>
      <c r="AT95" s="82">
        <f>ROUND(SUM(AV95:AW95),2)</f>
        <v>0</v>
      </c>
      <c r="AU95" s="83">
        <f>'1 - Rekonštrukcia strechy...'!P130</f>
        <v>0</v>
      </c>
      <c r="AV95" s="82">
        <f>'1 - Rekonštrukcia strechy...'!J33</f>
        <v>0</v>
      </c>
      <c r="AW95" s="82">
        <f>'1 - Rekonštrukcia strechy...'!J34</f>
        <v>0</v>
      </c>
      <c r="AX95" s="82">
        <f>'1 - Rekonštrukcia strechy...'!J35</f>
        <v>0</v>
      </c>
      <c r="AY95" s="82">
        <f>'1 - Rekonštrukcia strechy...'!J36</f>
        <v>0</v>
      </c>
      <c r="AZ95" s="82">
        <f>'1 - Rekonštrukcia strechy...'!F33</f>
        <v>0</v>
      </c>
      <c r="BA95" s="82">
        <f>'1 - Rekonštrukcia strechy...'!F34</f>
        <v>0</v>
      </c>
      <c r="BB95" s="82">
        <f>'1 - Rekonštrukcia strechy...'!F35</f>
        <v>0</v>
      </c>
      <c r="BC95" s="82">
        <f>'1 - Rekonštrukcia strechy...'!F36</f>
        <v>0</v>
      </c>
      <c r="BD95" s="84">
        <f>'1 - Rekonštrukcia strechy...'!F37</f>
        <v>0</v>
      </c>
      <c r="BT95" s="85" t="s">
        <v>79</v>
      </c>
      <c r="BV95" s="85" t="s">
        <v>76</v>
      </c>
      <c r="BW95" s="85" t="s">
        <v>82</v>
      </c>
      <c r="BX95" s="85" t="s">
        <v>4</v>
      </c>
      <c r="CL95" s="85" t="s">
        <v>1</v>
      </c>
      <c r="CM95" s="85" t="s">
        <v>74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 - Rekonštrukcia strechy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05"/>
  <sheetViews>
    <sheetView showGridLines="0" tabSelected="1" topLeftCell="A117" workbookViewId="0">
      <selection activeCell="D5" sqref="D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6"/>
      <c r="L2" s="197" t="s">
        <v>5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87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391</v>
      </c>
      <c r="I4" s="86"/>
      <c r="L4" s="17"/>
      <c r="M4" s="88" t="s">
        <v>8</v>
      </c>
      <c r="AT4" s="14" t="s">
        <v>3</v>
      </c>
    </row>
    <row r="5" spans="1:46" s="1" customFormat="1" ht="6.95" customHeight="1">
      <c r="B5" s="17"/>
      <c r="I5" s="86"/>
      <c r="L5" s="17"/>
    </row>
    <row r="6" spans="1:46" s="1" customFormat="1" ht="12" customHeight="1">
      <c r="B6" s="17"/>
      <c r="D6" s="24" t="s">
        <v>14</v>
      </c>
      <c r="I6" s="86"/>
      <c r="L6" s="17"/>
    </row>
    <row r="7" spans="1:46" s="1" customFormat="1" ht="16.5" customHeight="1">
      <c r="B7" s="17"/>
      <c r="E7" s="225" t="str">
        <f>'Rekapitulácia stavby'!K6</f>
        <v>Rekonštrukcia plavárne</v>
      </c>
      <c r="F7" s="226"/>
      <c r="G7" s="226"/>
      <c r="H7" s="226"/>
      <c r="I7" s="86"/>
      <c r="L7" s="17"/>
    </row>
    <row r="8" spans="1:46" s="2" customFormat="1" ht="12" customHeight="1">
      <c r="A8" s="29"/>
      <c r="B8" s="30"/>
      <c r="C8" s="29"/>
      <c r="D8" s="24" t="s">
        <v>83</v>
      </c>
      <c r="E8" s="29"/>
      <c r="F8" s="29"/>
      <c r="G8" s="29"/>
      <c r="H8" s="29"/>
      <c r="I8" s="8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1" t="s">
        <v>84</v>
      </c>
      <c r="F9" s="227"/>
      <c r="G9" s="227"/>
      <c r="H9" s="227"/>
      <c r="I9" s="8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8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90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85</v>
      </c>
      <c r="G12" s="29"/>
      <c r="H12" s="29"/>
      <c r="I12" s="90" t="s">
        <v>20</v>
      </c>
      <c r="J12" s="52" t="str">
        <f>'Rekapitulácia stavby'!AN8</f>
        <v>22. 7. 2019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8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90" t="s">
        <v>23</v>
      </c>
      <c r="J14" s="22" t="s">
        <v>24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25</v>
      </c>
      <c r="F15" s="29"/>
      <c r="G15" s="29"/>
      <c r="H15" s="29"/>
      <c r="I15" s="90" t="s">
        <v>26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8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27</v>
      </c>
      <c r="E17" s="29"/>
      <c r="F17" s="29"/>
      <c r="G17" s="29"/>
      <c r="H17" s="29"/>
      <c r="I17" s="90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8" t="str">
        <f>'Rekapitulácia stavby'!E14</f>
        <v>Vyplň údaj</v>
      </c>
      <c r="F18" s="218"/>
      <c r="G18" s="218"/>
      <c r="H18" s="218"/>
      <c r="I18" s="90" t="s">
        <v>26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8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29</v>
      </c>
      <c r="E20" s="29"/>
      <c r="F20" s="29"/>
      <c r="G20" s="29"/>
      <c r="H20" s="29"/>
      <c r="I20" s="90" t="s">
        <v>23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30</v>
      </c>
      <c r="F21" s="29"/>
      <c r="G21" s="29"/>
      <c r="H21" s="29"/>
      <c r="I21" s="90" t="s">
        <v>26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8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90" t="s">
        <v>23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0" t="s">
        <v>26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8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8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22" t="s">
        <v>1</v>
      </c>
      <c r="F27" s="222"/>
      <c r="G27" s="222"/>
      <c r="H27" s="222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8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5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34</v>
      </c>
      <c r="E30" s="29"/>
      <c r="F30" s="29"/>
      <c r="G30" s="29"/>
      <c r="H30" s="29"/>
      <c r="I30" s="89"/>
      <c r="J30" s="68">
        <f>ROUND(J130,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97" t="s">
        <v>35</v>
      </c>
      <c r="J32" s="33" t="s">
        <v>37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24" t="s">
        <v>39</v>
      </c>
      <c r="F33" s="99">
        <f>ROUND((SUM(BE130:BE204)),  2)</f>
        <v>0</v>
      </c>
      <c r="G33" s="29"/>
      <c r="H33" s="29"/>
      <c r="I33" s="100">
        <v>0.2</v>
      </c>
      <c r="J33" s="99">
        <f>ROUND(((SUM(BE130:BE204))*I33),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40</v>
      </c>
      <c r="F34" s="99">
        <f>ROUND((SUM(BF130:BF204)),  2)</f>
        <v>0</v>
      </c>
      <c r="G34" s="29"/>
      <c r="H34" s="29"/>
      <c r="I34" s="100">
        <v>0.2</v>
      </c>
      <c r="J34" s="99">
        <f>ROUND(((SUM(BF130:BF204))*I34),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99">
        <f>ROUND((SUM(BG130:BG204)),  2)</f>
        <v>0</v>
      </c>
      <c r="G35" s="29"/>
      <c r="H35" s="29"/>
      <c r="I35" s="100">
        <v>0.2</v>
      </c>
      <c r="J35" s="99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99">
        <f>ROUND((SUM(BH130:BH204)),  2)</f>
        <v>0</v>
      </c>
      <c r="G36" s="29"/>
      <c r="H36" s="29"/>
      <c r="I36" s="100">
        <v>0.2</v>
      </c>
      <c r="J36" s="99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43</v>
      </c>
      <c r="F37" s="99">
        <f>ROUND((SUM(BI130:BI204)),  2)</f>
        <v>0</v>
      </c>
      <c r="G37" s="29"/>
      <c r="H37" s="29"/>
      <c r="I37" s="100">
        <v>0</v>
      </c>
      <c r="J37" s="99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8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1"/>
      <c r="D39" s="102" t="s">
        <v>44</v>
      </c>
      <c r="E39" s="57"/>
      <c r="F39" s="57"/>
      <c r="G39" s="103" t="s">
        <v>45</v>
      </c>
      <c r="H39" s="104" t="s">
        <v>46</v>
      </c>
      <c r="I39" s="105"/>
      <c r="J39" s="106">
        <f>SUM(J30:J37)</f>
        <v>0</v>
      </c>
      <c r="K39" s="107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8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86"/>
      <c r="L41" s="17"/>
    </row>
    <row r="42" spans="1:31" s="1" customFormat="1" ht="14.45" customHeight="1">
      <c r="B42" s="17"/>
      <c r="I42" s="86"/>
      <c r="L42" s="17"/>
    </row>
    <row r="43" spans="1:31" s="1" customFormat="1" ht="14.45" customHeight="1">
      <c r="B43" s="17"/>
      <c r="I43" s="86"/>
      <c r="L43" s="17"/>
    </row>
    <row r="44" spans="1:31" s="1" customFormat="1" ht="14.45" customHeight="1">
      <c r="B44" s="17"/>
      <c r="I44" s="86"/>
      <c r="L44" s="17"/>
    </row>
    <row r="45" spans="1:31" s="1" customFormat="1" ht="14.45" customHeight="1">
      <c r="B45" s="17"/>
      <c r="I45" s="86"/>
      <c r="L45" s="17"/>
    </row>
    <row r="46" spans="1:31" s="1" customFormat="1" ht="14.45" customHeight="1">
      <c r="B46" s="17"/>
      <c r="I46" s="86"/>
      <c r="L46" s="17"/>
    </row>
    <row r="47" spans="1:31" s="1" customFormat="1" ht="14.45" customHeight="1">
      <c r="B47" s="17"/>
      <c r="I47" s="86"/>
      <c r="L47" s="17"/>
    </row>
    <row r="48" spans="1:31" s="1" customFormat="1" ht="14.45" customHeight="1">
      <c r="B48" s="17"/>
      <c r="I48" s="86"/>
      <c r="L48" s="17"/>
    </row>
    <row r="49" spans="1:31" s="1" customFormat="1" ht="14.45" customHeight="1">
      <c r="B49" s="17"/>
      <c r="I49" s="86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108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9" t="s">
        <v>50</v>
      </c>
      <c r="G61" s="42" t="s">
        <v>49</v>
      </c>
      <c r="H61" s="32"/>
      <c r="I61" s="110"/>
      <c r="J61" s="111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112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9" t="s">
        <v>50</v>
      </c>
      <c r="G76" s="42" t="s">
        <v>49</v>
      </c>
      <c r="H76" s="32"/>
      <c r="I76" s="110"/>
      <c r="J76" s="111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3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4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86</v>
      </c>
      <c r="D82" s="29"/>
      <c r="E82" s="29"/>
      <c r="F82" s="29"/>
      <c r="G82" s="29"/>
      <c r="H82" s="29"/>
      <c r="I82" s="8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8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8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5" t="str">
        <f>E7</f>
        <v>Rekonštrukcia plavárne</v>
      </c>
      <c r="F85" s="226"/>
      <c r="G85" s="226"/>
      <c r="H85" s="226"/>
      <c r="I85" s="8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83</v>
      </c>
      <c r="D86" s="29"/>
      <c r="E86" s="29"/>
      <c r="F86" s="29"/>
      <c r="G86" s="29"/>
      <c r="H86" s="29"/>
      <c r="I86" s="8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1" t="str">
        <f>E9</f>
        <v>1 - Rekonštrukcia strechy plavárne</v>
      </c>
      <c r="F87" s="227"/>
      <c r="G87" s="227"/>
      <c r="H87" s="227"/>
      <c r="I87" s="8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8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>Topoľčany</v>
      </c>
      <c r="G89" s="29"/>
      <c r="H89" s="29"/>
      <c r="I89" s="90" t="s">
        <v>20</v>
      </c>
      <c r="J89" s="52" t="str">
        <f>IF(J12="","",J12)</f>
        <v>22. 7. 2019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8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7.95" customHeight="1">
      <c r="A91" s="29"/>
      <c r="B91" s="30"/>
      <c r="C91" s="24" t="s">
        <v>22</v>
      </c>
      <c r="D91" s="29"/>
      <c r="E91" s="29"/>
      <c r="F91" s="22" t="str">
        <f>E15</f>
        <v>MESTO Topoľčany</v>
      </c>
      <c r="G91" s="29"/>
      <c r="H91" s="29"/>
      <c r="I91" s="90" t="s">
        <v>29</v>
      </c>
      <c r="J91" s="27" t="str">
        <f>E21</f>
        <v>Ing. arch. Miloš Marko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27</v>
      </c>
      <c r="D92" s="29"/>
      <c r="E92" s="29"/>
      <c r="F92" s="22" t="str">
        <f>IF(E18="","",E18)</f>
        <v>Vyplň údaj</v>
      </c>
      <c r="G92" s="29"/>
      <c r="H92" s="29"/>
      <c r="I92" s="90" t="s">
        <v>32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8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5" t="s">
        <v>87</v>
      </c>
      <c r="D94" s="101"/>
      <c r="E94" s="101"/>
      <c r="F94" s="101"/>
      <c r="G94" s="101"/>
      <c r="H94" s="101"/>
      <c r="I94" s="116"/>
      <c r="J94" s="117" t="s">
        <v>88</v>
      </c>
      <c r="K94" s="101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8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8" t="s">
        <v>89</v>
      </c>
      <c r="D96" s="29"/>
      <c r="E96" s="29"/>
      <c r="F96" s="29"/>
      <c r="G96" s="29"/>
      <c r="H96" s="29"/>
      <c r="I96" s="89"/>
      <c r="J96" s="68">
        <f>J130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90</v>
      </c>
    </row>
    <row r="97" spans="1:31" s="9" customFormat="1" ht="24.95" customHeight="1">
      <c r="B97" s="119"/>
      <c r="D97" s="120" t="s">
        <v>91</v>
      </c>
      <c r="E97" s="121"/>
      <c r="F97" s="121"/>
      <c r="G97" s="121"/>
      <c r="H97" s="121"/>
      <c r="I97" s="122"/>
      <c r="J97" s="123">
        <f>J131</f>
        <v>0</v>
      </c>
      <c r="L97" s="119"/>
    </row>
    <row r="98" spans="1:31" s="10" customFormat="1" ht="19.899999999999999" customHeight="1">
      <c r="B98" s="124"/>
      <c r="D98" s="125" t="s">
        <v>92</v>
      </c>
      <c r="E98" s="126"/>
      <c r="F98" s="126"/>
      <c r="G98" s="126"/>
      <c r="H98" s="126"/>
      <c r="I98" s="127"/>
      <c r="J98" s="128">
        <f>J132</f>
        <v>0</v>
      </c>
      <c r="L98" s="124"/>
    </row>
    <row r="99" spans="1:31" s="10" customFormat="1" ht="19.899999999999999" customHeight="1">
      <c r="B99" s="124"/>
      <c r="D99" s="125" t="s">
        <v>93</v>
      </c>
      <c r="E99" s="126"/>
      <c r="F99" s="126"/>
      <c r="G99" s="126"/>
      <c r="H99" s="126"/>
      <c r="I99" s="127"/>
      <c r="J99" s="128">
        <f>J140</f>
        <v>0</v>
      </c>
      <c r="L99" s="124"/>
    </row>
    <row r="100" spans="1:31" s="10" customFormat="1" ht="19.899999999999999" customHeight="1">
      <c r="B100" s="124"/>
      <c r="D100" s="125" t="s">
        <v>94</v>
      </c>
      <c r="E100" s="126"/>
      <c r="F100" s="126"/>
      <c r="G100" s="126"/>
      <c r="H100" s="126"/>
      <c r="I100" s="127"/>
      <c r="J100" s="128">
        <f>J142</f>
        <v>0</v>
      </c>
      <c r="L100" s="124"/>
    </row>
    <row r="101" spans="1:31" s="10" customFormat="1" ht="19.899999999999999" customHeight="1">
      <c r="B101" s="124"/>
      <c r="D101" s="125" t="s">
        <v>95</v>
      </c>
      <c r="E101" s="126"/>
      <c r="F101" s="126"/>
      <c r="G101" s="126"/>
      <c r="H101" s="126"/>
      <c r="I101" s="127"/>
      <c r="J101" s="128">
        <f>J147</f>
        <v>0</v>
      </c>
      <c r="L101" s="124"/>
    </row>
    <row r="102" spans="1:31" s="10" customFormat="1" ht="19.899999999999999" customHeight="1">
      <c r="B102" s="124"/>
      <c r="D102" s="125" t="s">
        <v>96</v>
      </c>
      <c r="E102" s="126"/>
      <c r="F102" s="126"/>
      <c r="G102" s="126"/>
      <c r="H102" s="126"/>
      <c r="I102" s="127"/>
      <c r="J102" s="128">
        <f>J162</f>
        <v>0</v>
      </c>
      <c r="L102" s="124"/>
    </row>
    <row r="103" spans="1:31" s="10" customFormat="1" ht="19.899999999999999" customHeight="1">
      <c r="B103" s="124"/>
      <c r="D103" s="125" t="s">
        <v>97</v>
      </c>
      <c r="E103" s="126"/>
      <c r="F103" s="126"/>
      <c r="G103" s="126"/>
      <c r="H103" s="126"/>
      <c r="I103" s="127"/>
      <c r="J103" s="128">
        <f>J173</f>
        <v>0</v>
      </c>
      <c r="L103" s="124"/>
    </row>
    <row r="104" spans="1:31" s="9" customFormat="1" ht="24.95" customHeight="1">
      <c r="B104" s="119"/>
      <c r="D104" s="120" t="s">
        <v>98</v>
      </c>
      <c r="E104" s="121"/>
      <c r="F104" s="121"/>
      <c r="G104" s="121"/>
      <c r="H104" s="121"/>
      <c r="I104" s="122"/>
      <c r="J104" s="123">
        <f>J175</f>
        <v>0</v>
      </c>
      <c r="L104" s="119"/>
    </row>
    <row r="105" spans="1:31" s="10" customFormat="1" ht="19.899999999999999" customHeight="1">
      <c r="B105" s="124"/>
      <c r="D105" s="125" t="s">
        <v>99</v>
      </c>
      <c r="E105" s="126"/>
      <c r="F105" s="126"/>
      <c r="G105" s="126"/>
      <c r="H105" s="126"/>
      <c r="I105" s="127"/>
      <c r="J105" s="128">
        <f>J176</f>
        <v>0</v>
      </c>
      <c r="L105" s="124"/>
    </row>
    <row r="106" spans="1:31" s="10" customFormat="1" ht="19.899999999999999" customHeight="1">
      <c r="B106" s="124"/>
      <c r="D106" s="125" t="s">
        <v>100</v>
      </c>
      <c r="E106" s="126"/>
      <c r="F106" s="126"/>
      <c r="G106" s="126"/>
      <c r="H106" s="126"/>
      <c r="I106" s="127"/>
      <c r="J106" s="128">
        <f>J187</f>
        <v>0</v>
      </c>
      <c r="L106" s="124"/>
    </row>
    <row r="107" spans="1:31" s="10" customFormat="1" ht="19.899999999999999" customHeight="1">
      <c r="B107" s="124"/>
      <c r="D107" s="125" t="s">
        <v>101</v>
      </c>
      <c r="E107" s="126"/>
      <c r="F107" s="126"/>
      <c r="G107" s="126"/>
      <c r="H107" s="126"/>
      <c r="I107" s="127"/>
      <c r="J107" s="128">
        <f>J193</f>
        <v>0</v>
      </c>
      <c r="L107" s="124"/>
    </row>
    <row r="108" spans="1:31" s="9" customFormat="1" ht="24.95" customHeight="1">
      <c r="B108" s="119"/>
      <c r="D108" s="120" t="s">
        <v>102</v>
      </c>
      <c r="E108" s="121"/>
      <c r="F108" s="121"/>
      <c r="G108" s="121"/>
      <c r="H108" s="121"/>
      <c r="I108" s="122"/>
      <c r="J108" s="123">
        <f>J200</f>
        <v>0</v>
      </c>
      <c r="L108" s="119"/>
    </row>
    <row r="109" spans="1:31" s="10" customFormat="1" ht="19.899999999999999" customHeight="1">
      <c r="B109" s="124"/>
      <c r="D109" s="125" t="s">
        <v>103</v>
      </c>
      <c r="E109" s="126"/>
      <c r="F109" s="126"/>
      <c r="G109" s="126"/>
      <c r="H109" s="126"/>
      <c r="I109" s="127"/>
      <c r="J109" s="128">
        <f>J201</f>
        <v>0</v>
      </c>
      <c r="L109" s="124"/>
    </row>
    <row r="110" spans="1:31" s="9" customFormat="1" ht="24.95" customHeight="1">
      <c r="B110" s="119"/>
      <c r="D110" s="120" t="s">
        <v>104</v>
      </c>
      <c r="E110" s="121"/>
      <c r="F110" s="121"/>
      <c r="G110" s="121"/>
      <c r="H110" s="121"/>
      <c r="I110" s="122"/>
      <c r="J110" s="123">
        <f>J203</f>
        <v>0</v>
      </c>
      <c r="L110" s="119"/>
    </row>
    <row r="111" spans="1:31" s="2" customFormat="1" ht="21.75" customHeight="1">
      <c r="A111" s="29"/>
      <c r="B111" s="30"/>
      <c r="C111" s="29"/>
      <c r="D111" s="29"/>
      <c r="E111" s="29"/>
      <c r="F111" s="29"/>
      <c r="G111" s="29"/>
      <c r="H111" s="29"/>
      <c r="I111" s="8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44"/>
      <c r="C112" s="45"/>
      <c r="D112" s="45"/>
      <c r="E112" s="45"/>
      <c r="F112" s="45"/>
      <c r="G112" s="45"/>
      <c r="H112" s="45"/>
      <c r="I112" s="113"/>
      <c r="J112" s="45"/>
      <c r="K112" s="45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6"/>
      <c r="C116" s="47"/>
      <c r="D116" s="47"/>
      <c r="E116" s="47"/>
      <c r="F116" s="47"/>
      <c r="G116" s="47"/>
      <c r="H116" s="47"/>
      <c r="I116" s="114"/>
      <c r="J116" s="47"/>
      <c r="K116" s="47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105</v>
      </c>
      <c r="D117" s="29"/>
      <c r="E117" s="29"/>
      <c r="F117" s="29"/>
      <c r="G117" s="29"/>
      <c r="H117" s="29"/>
      <c r="I117" s="8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8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14</v>
      </c>
      <c r="D119" s="29"/>
      <c r="E119" s="29"/>
      <c r="F119" s="29"/>
      <c r="G119" s="29"/>
      <c r="H119" s="29"/>
      <c r="I119" s="8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25" t="str">
        <f>E7</f>
        <v>Rekonštrukcia plavárne</v>
      </c>
      <c r="F120" s="226"/>
      <c r="G120" s="226"/>
      <c r="H120" s="226"/>
      <c r="I120" s="8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83</v>
      </c>
      <c r="D121" s="29"/>
      <c r="E121" s="29"/>
      <c r="F121" s="29"/>
      <c r="G121" s="29"/>
      <c r="H121" s="29"/>
      <c r="I121" s="8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01" t="str">
        <f>E9</f>
        <v>1 - Rekonštrukcia strechy plavárne</v>
      </c>
      <c r="F122" s="227"/>
      <c r="G122" s="227"/>
      <c r="H122" s="227"/>
      <c r="I122" s="8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8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18</v>
      </c>
      <c r="D124" s="29"/>
      <c r="E124" s="29"/>
      <c r="F124" s="22" t="str">
        <f>F12</f>
        <v>Topoľčany</v>
      </c>
      <c r="G124" s="29"/>
      <c r="H124" s="29"/>
      <c r="I124" s="90" t="s">
        <v>20</v>
      </c>
      <c r="J124" s="52" t="str">
        <f>IF(J12="","",J12)</f>
        <v>22. 7. 2019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8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7.95" customHeight="1">
      <c r="A126" s="29"/>
      <c r="B126" s="30"/>
      <c r="C126" s="24" t="s">
        <v>22</v>
      </c>
      <c r="D126" s="29"/>
      <c r="E126" s="29"/>
      <c r="F126" s="22" t="str">
        <f>E15</f>
        <v>MESTO Topoľčany</v>
      </c>
      <c r="G126" s="29"/>
      <c r="H126" s="29"/>
      <c r="I126" s="90" t="s">
        <v>29</v>
      </c>
      <c r="J126" s="27" t="str">
        <f>E21</f>
        <v>Ing. arch. Miloš Marko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4" t="s">
        <v>27</v>
      </c>
      <c r="D127" s="29"/>
      <c r="E127" s="29"/>
      <c r="F127" s="22" t="str">
        <f>IF(E18="","",E18)</f>
        <v>Vyplň údaj</v>
      </c>
      <c r="G127" s="29"/>
      <c r="H127" s="29"/>
      <c r="I127" s="90" t="s">
        <v>32</v>
      </c>
      <c r="J127" s="27" t="str">
        <f>E24</f>
        <v xml:space="preserve"> 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8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29"/>
      <c r="B129" s="130"/>
      <c r="C129" s="131" t="s">
        <v>106</v>
      </c>
      <c r="D129" s="132" t="s">
        <v>59</v>
      </c>
      <c r="E129" s="132" t="s">
        <v>55</v>
      </c>
      <c r="F129" s="132" t="s">
        <v>56</v>
      </c>
      <c r="G129" s="132" t="s">
        <v>107</v>
      </c>
      <c r="H129" s="132" t="s">
        <v>108</v>
      </c>
      <c r="I129" s="133" t="s">
        <v>109</v>
      </c>
      <c r="J129" s="134" t="s">
        <v>88</v>
      </c>
      <c r="K129" s="135" t="s">
        <v>110</v>
      </c>
      <c r="L129" s="136"/>
      <c r="M129" s="59" t="s">
        <v>1</v>
      </c>
      <c r="N129" s="60" t="s">
        <v>38</v>
      </c>
      <c r="O129" s="60" t="s">
        <v>111</v>
      </c>
      <c r="P129" s="60" t="s">
        <v>112</v>
      </c>
      <c r="Q129" s="60" t="s">
        <v>113</v>
      </c>
      <c r="R129" s="60" t="s">
        <v>114</v>
      </c>
      <c r="S129" s="60" t="s">
        <v>115</v>
      </c>
      <c r="T129" s="61" t="s">
        <v>116</v>
      </c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</row>
    <row r="130" spans="1:65" s="2" customFormat="1" ht="22.9" customHeight="1">
      <c r="A130" s="29"/>
      <c r="B130" s="30"/>
      <c r="C130" s="66" t="s">
        <v>89</v>
      </c>
      <c r="D130" s="29"/>
      <c r="E130" s="29"/>
      <c r="F130" s="29"/>
      <c r="G130" s="29"/>
      <c r="H130" s="29"/>
      <c r="I130" s="89"/>
      <c r="J130" s="137">
        <f>BK130</f>
        <v>0</v>
      </c>
      <c r="K130" s="29"/>
      <c r="L130" s="30"/>
      <c r="M130" s="62"/>
      <c r="N130" s="53"/>
      <c r="O130" s="63"/>
      <c r="P130" s="138">
        <f>P131+P175+P200+P203</f>
        <v>0</v>
      </c>
      <c r="Q130" s="63"/>
      <c r="R130" s="138">
        <f>R131+R175+R200+R203</f>
        <v>13.328712979999999</v>
      </c>
      <c r="S130" s="63"/>
      <c r="T130" s="139">
        <f>T131+T175+T200+T203</f>
        <v>32.613952000000005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73</v>
      </c>
      <c r="AU130" s="14" t="s">
        <v>90</v>
      </c>
      <c r="BK130" s="140">
        <f>BK131+BK175+BK200+BK203</f>
        <v>0</v>
      </c>
    </row>
    <row r="131" spans="1:65" s="12" customFormat="1" ht="25.9" customHeight="1">
      <c r="B131" s="141"/>
      <c r="D131" s="142" t="s">
        <v>73</v>
      </c>
      <c r="E131" s="143" t="s">
        <v>117</v>
      </c>
      <c r="F131" s="143" t="s">
        <v>118</v>
      </c>
      <c r="I131" s="144"/>
      <c r="J131" s="145">
        <f>BK131</f>
        <v>0</v>
      </c>
      <c r="L131" s="141"/>
      <c r="M131" s="146"/>
      <c r="N131" s="147"/>
      <c r="O131" s="147"/>
      <c r="P131" s="148">
        <f>P132+P140+P142+P147+P162+P173</f>
        <v>0</v>
      </c>
      <c r="Q131" s="147"/>
      <c r="R131" s="148">
        <f>R132+R140+R142+R147+R162+R173</f>
        <v>7.9739409800000001</v>
      </c>
      <c r="S131" s="147"/>
      <c r="T131" s="149">
        <f>T132+T140+T142+T147+T162+T173</f>
        <v>31.931800000000003</v>
      </c>
      <c r="AR131" s="142" t="s">
        <v>79</v>
      </c>
      <c r="AT131" s="150" t="s">
        <v>73</v>
      </c>
      <c r="AU131" s="150" t="s">
        <v>74</v>
      </c>
      <c r="AY131" s="142" t="s">
        <v>119</v>
      </c>
      <c r="BK131" s="151">
        <f>BK132+BK140+BK142+BK147+BK162+BK173</f>
        <v>0</v>
      </c>
    </row>
    <row r="132" spans="1:65" s="12" customFormat="1" ht="22.9" customHeight="1">
      <c r="B132" s="141"/>
      <c r="D132" s="142" t="s">
        <v>73</v>
      </c>
      <c r="E132" s="152" t="s">
        <v>79</v>
      </c>
      <c r="F132" s="152" t="s">
        <v>120</v>
      </c>
      <c r="I132" s="144"/>
      <c r="J132" s="153">
        <f>BK132</f>
        <v>0</v>
      </c>
      <c r="L132" s="141"/>
      <c r="M132" s="146"/>
      <c r="N132" s="147"/>
      <c r="O132" s="147"/>
      <c r="P132" s="148">
        <f>SUM(P133:P139)</f>
        <v>0</v>
      </c>
      <c r="Q132" s="147"/>
      <c r="R132" s="148">
        <f>SUM(R133:R139)</f>
        <v>0</v>
      </c>
      <c r="S132" s="147"/>
      <c r="T132" s="149">
        <f>SUM(T133:T139)</f>
        <v>2.99</v>
      </c>
      <c r="AR132" s="142" t="s">
        <v>79</v>
      </c>
      <c r="AT132" s="150" t="s">
        <v>73</v>
      </c>
      <c r="AU132" s="150" t="s">
        <v>79</v>
      </c>
      <c r="AY132" s="142" t="s">
        <v>119</v>
      </c>
      <c r="BK132" s="151">
        <f>SUM(BK133:BK139)</f>
        <v>0</v>
      </c>
    </row>
    <row r="133" spans="1:65" s="2" customFormat="1" ht="24" customHeight="1">
      <c r="A133" s="29"/>
      <c r="B133" s="154"/>
      <c r="C133" s="155" t="s">
        <v>79</v>
      </c>
      <c r="D133" s="155" t="s">
        <v>121</v>
      </c>
      <c r="E133" s="156" t="s">
        <v>122</v>
      </c>
      <c r="F133" s="157" t="s">
        <v>123</v>
      </c>
      <c r="G133" s="158" t="s">
        <v>124</v>
      </c>
      <c r="H133" s="159">
        <v>5</v>
      </c>
      <c r="I133" s="160"/>
      <c r="J133" s="161">
        <f t="shared" ref="J133:J139" si="0">ROUND(I133*H133,2)</f>
        <v>0</v>
      </c>
      <c r="K133" s="162"/>
      <c r="L133" s="30"/>
      <c r="M133" s="163" t="s">
        <v>1</v>
      </c>
      <c r="N133" s="164" t="s">
        <v>40</v>
      </c>
      <c r="O133" s="55"/>
      <c r="P133" s="165">
        <f t="shared" ref="P133:P139" si="1">O133*H133</f>
        <v>0</v>
      </c>
      <c r="Q133" s="165">
        <v>0</v>
      </c>
      <c r="R133" s="165">
        <f t="shared" ref="R133:R139" si="2">Q133*H133</f>
        <v>0</v>
      </c>
      <c r="S133" s="165">
        <v>0.5</v>
      </c>
      <c r="T133" s="166">
        <f t="shared" ref="T133:T139" si="3">S133*H133</f>
        <v>2.5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7" t="s">
        <v>125</v>
      </c>
      <c r="AT133" s="167" t="s">
        <v>121</v>
      </c>
      <c r="AU133" s="167" t="s">
        <v>126</v>
      </c>
      <c r="AY133" s="14" t="s">
        <v>119</v>
      </c>
      <c r="BE133" s="168">
        <f t="shared" ref="BE133:BE139" si="4">IF(N133="základná",J133,0)</f>
        <v>0</v>
      </c>
      <c r="BF133" s="168">
        <f t="shared" ref="BF133:BF139" si="5">IF(N133="znížená",J133,0)</f>
        <v>0</v>
      </c>
      <c r="BG133" s="168">
        <f t="shared" ref="BG133:BG139" si="6">IF(N133="zákl. prenesená",J133,0)</f>
        <v>0</v>
      </c>
      <c r="BH133" s="168">
        <f t="shared" ref="BH133:BH139" si="7">IF(N133="zníž. prenesená",J133,0)</f>
        <v>0</v>
      </c>
      <c r="BI133" s="168">
        <f t="shared" ref="BI133:BI139" si="8">IF(N133="nulová",J133,0)</f>
        <v>0</v>
      </c>
      <c r="BJ133" s="14" t="s">
        <v>126</v>
      </c>
      <c r="BK133" s="168">
        <f t="shared" ref="BK133:BK139" si="9">ROUND(I133*H133,2)</f>
        <v>0</v>
      </c>
      <c r="BL133" s="14" t="s">
        <v>125</v>
      </c>
      <c r="BM133" s="167" t="s">
        <v>127</v>
      </c>
    </row>
    <row r="134" spans="1:65" s="2" customFormat="1" ht="24" customHeight="1">
      <c r="A134" s="29"/>
      <c r="B134" s="154"/>
      <c r="C134" s="155" t="s">
        <v>126</v>
      </c>
      <c r="D134" s="155" t="s">
        <v>121</v>
      </c>
      <c r="E134" s="156" t="s">
        <v>128</v>
      </c>
      <c r="F134" s="157" t="s">
        <v>129</v>
      </c>
      <c r="G134" s="158" t="s">
        <v>124</v>
      </c>
      <c r="H134" s="159">
        <v>5</v>
      </c>
      <c r="I134" s="160"/>
      <c r="J134" s="161">
        <f t="shared" si="0"/>
        <v>0</v>
      </c>
      <c r="K134" s="162"/>
      <c r="L134" s="30"/>
      <c r="M134" s="163" t="s">
        <v>1</v>
      </c>
      <c r="N134" s="164" t="s">
        <v>40</v>
      </c>
      <c r="O134" s="55"/>
      <c r="P134" s="165">
        <f t="shared" si="1"/>
        <v>0</v>
      </c>
      <c r="Q134" s="165">
        <v>0</v>
      </c>
      <c r="R134" s="165">
        <f t="shared" si="2"/>
        <v>0</v>
      </c>
      <c r="S134" s="165">
        <v>9.8000000000000004E-2</v>
      </c>
      <c r="T134" s="166">
        <f t="shared" si="3"/>
        <v>0.49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7" t="s">
        <v>125</v>
      </c>
      <c r="AT134" s="167" t="s">
        <v>121</v>
      </c>
      <c r="AU134" s="167" t="s">
        <v>126</v>
      </c>
      <c r="AY134" s="14" t="s">
        <v>119</v>
      </c>
      <c r="BE134" s="168">
        <f t="shared" si="4"/>
        <v>0</v>
      </c>
      <c r="BF134" s="168">
        <f t="shared" si="5"/>
        <v>0</v>
      </c>
      <c r="BG134" s="168">
        <f t="shared" si="6"/>
        <v>0</v>
      </c>
      <c r="BH134" s="168">
        <f t="shared" si="7"/>
        <v>0</v>
      </c>
      <c r="BI134" s="168">
        <f t="shared" si="8"/>
        <v>0</v>
      </c>
      <c r="BJ134" s="14" t="s">
        <v>126</v>
      </c>
      <c r="BK134" s="168">
        <f t="shared" si="9"/>
        <v>0</v>
      </c>
      <c r="BL134" s="14" t="s">
        <v>125</v>
      </c>
      <c r="BM134" s="167" t="s">
        <v>130</v>
      </c>
    </row>
    <row r="135" spans="1:65" s="2" customFormat="1" ht="24" customHeight="1">
      <c r="A135" s="29"/>
      <c r="B135" s="154"/>
      <c r="C135" s="155" t="s">
        <v>131</v>
      </c>
      <c r="D135" s="155" t="s">
        <v>121</v>
      </c>
      <c r="E135" s="156" t="s">
        <v>132</v>
      </c>
      <c r="F135" s="157" t="s">
        <v>133</v>
      </c>
      <c r="G135" s="158" t="s">
        <v>134</v>
      </c>
      <c r="H135" s="159">
        <v>2.75</v>
      </c>
      <c r="I135" s="160"/>
      <c r="J135" s="161">
        <f t="shared" si="0"/>
        <v>0</v>
      </c>
      <c r="K135" s="162"/>
      <c r="L135" s="30"/>
      <c r="M135" s="163" t="s">
        <v>1</v>
      </c>
      <c r="N135" s="164" t="s">
        <v>40</v>
      </c>
      <c r="O135" s="55"/>
      <c r="P135" s="165">
        <f t="shared" si="1"/>
        <v>0</v>
      </c>
      <c r="Q135" s="165">
        <v>0</v>
      </c>
      <c r="R135" s="165">
        <f t="shared" si="2"/>
        <v>0</v>
      </c>
      <c r="S135" s="165">
        <v>0</v>
      </c>
      <c r="T135" s="166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7" t="s">
        <v>125</v>
      </c>
      <c r="AT135" s="167" t="s">
        <v>121</v>
      </c>
      <c r="AU135" s="167" t="s">
        <v>126</v>
      </c>
      <c r="AY135" s="14" t="s">
        <v>119</v>
      </c>
      <c r="BE135" s="168">
        <f t="shared" si="4"/>
        <v>0</v>
      </c>
      <c r="BF135" s="168">
        <f t="shared" si="5"/>
        <v>0</v>
      </c>
      <c r="BG135" s="168">
        <f t="shared" si="6"/>
        <v>0</v>
      </c>
      <c r="BH135" s="168">
        <f t="shared" si="7"/>
        <v>0</v>
      </c>
      <c r="BI135" s="168">
        <f t="shared" si="8"/>
        <v>0</v>
      </c>
      <c r="BJ135" s="14" t="s">
        <v>126</v>
      </c>
      <c r="BK135" s="168">
        <f t="shared" si="9"/>
        <v>0</v>
      </c>
      <c r="BL135" s="14" t="s">
        <v>125</v>
      </c>
      <c r="BM135" s="167" t="s">
        <v>135</v>
      </c>
    </row>
    <row r="136" spans="1:65" s="2" customFormat="1" ht="24" customHeight="1">
      <c r="A136" s="29"/>
      <c r="B136" s="154"/>
      <c r="C136" s="155" t="s">
        <v>125</v>
      </c>
      <c r="D136" s="155" t="s">
        <v>121</v>
      </c>
      <c r="E136" s="156" t="s">
        <v>136</v>
      </c>
      <c r="F136" s="157" t="s">
        <v>137</v>
      </c>
      <c r="G136" s="158" t="s">
        <v>134</v>
      </c>
      <c r="H136" s="159">
        <v>2.75</v>
      </c>
      <c r="I136" s="160"/>
      <c r="J136" s="161">
        <f t="shared" si="0"/>
        <v>0</v>
      </c>
      <c r="K136" s="162"/>
      <c r="L136" s="30"/>
      <c r="M136" s="163" t="s">
        <v>1</v>
      </c>
      <c r="N136" s="164" t="s">
        <v>40</v>
      </c>
      <c r="O136" s="55"/>
      <c r="P136" s="165">
        <f t="shared" si="1"/>
        <v>0</v>
      </c>
      <c r="Q136" s="165">
        <v>0</v>
      </c>
      <c r="R136" s="165">
        <f t="shared" si="2"/>
        <v>0</v>
      </c>
      <c r="S136" s="165">
        <v>0</v>
      </c>
      <c r="T136" s="166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7" t="s">
        <v>125</v>
      </c>
      <c r="AT136" s="167" t="s">
        <v>121</v>
      </c>
      <c r="AU136" s="167" t="s">
        <v>126</v>
      </c>
      <c r="AY136" s="14" t="s">
        <v>119</v>
      </c>
      <c r="BE136" s="168">
        <f t="shared" si="4"/>
        <v>0</v>
      </c>
      <c r="BF136" s="168">
        <f t="shared" si="5"/>
        <v>0</v>
      </c>
      <c r="BG136" s="168">
        <f t="shared" si="6"/>
        <v>0</v>
      </c>
      <c r="BH136" s="168">
        <f t="shared" si="7"/>
        <v>0</v>
      </c>
      <c r="BI136" s="168">
        <f t="shared" si="8"/>
        <v>0</v>
      </c>
      <c r="BJ136" s="14" t="s">
        <v>126</v>
      </c>
      <c r="BK136" s="168">
        <f t="shared" si="9"/>
        <v>0</v>
      </c>
      <c r="BL136" s="14" t="s">
        <v>125</v>
      </c>
      <c r="BM136" s="167" t="s">
        <v>138</v>
      </c>
    </row>
    <row r="137" spans="1:65" s="2" customFormat="1" ht="36" customHeight="1">
      <c r="A137" s="29"/>
      <c r="B137" s="154"/>
      <c r="C137" s="155" t="s">
        <v>139</v>
      </c>
      <c r="D137" s="155" t="s">
        <v>121</v>
      </c>
      <c r="E137" s="156" t="s">
        <v>140</v>
      </c>
      <c r="F137" s="157" t="s">
        <v>141</v>
      </c>
      <c r="G137" s="158" t="s">
        <v>134</v>
      </c>
      <c r="H137" s="159">
        <v>19.25</v>
      </c>
      <c r="I137" s="160"/>
      <c r="J137" s="161">
        <f t="shared" si="0"/>
        <v>0</v>
      </c>
      <c r="K137" s="162"/>
      <c r="L137" s="30"/>
      <c r="M137" s="163" t="s">
        <v>1</v>
      </c>
      <c r="N137" s="164" t="s">
        <v>40</v>
      </c>
      <c r="O137" s="55"/>
      <c r="P137" s="165">
        <f t="shared" si="1"/>
        <v>0</v>
      </c>
      <c r="Q137" s="165">
        <v>0</v>
      </c>
      <c r="R137" s="165">
        <f t="shared" si="2"/>
        <v>0</v>
      </c>
      <c r="S137" s="165">
        <v>0</v>
      </c>
      <c r="T137" s="166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7" t="s">
        <v>125</v>
      </c>
      <c r="AT137" s="167" t="s">
        <v>121</v>
      </c>
      <c r="AU137" s="167" t="s">
        <v>126</v>
      </c>
      <c r="AY137" s="14" t="s">
        <v>119</v>
      </c>
      <c r="BE137" s="168">
        <f t="shared" si="4"/>
        <v>0</v>
      </c>
      <c r="BF137" s="168">
        <f t="shared" si="5"/>
        <v>0</v>
      </c>
      <c r="BG137" s="168">
        <f t="shared" si="6"/>
        <v>0</v>
      </c>
      <c r="BH137" s="168">
        <f t="shared" si="7"/>
        <v>0</v>
      </c>
      <c r="BI137" s="168">
        <f t="shared" si="8"/>
        <v>0</v>
      </c>
      <c r="BJ137" s="14" t="s">
        <v>126</v>
      </c>
      <c r="BK137" s="168">
        <f t="shared" si="9"/>
        <v>0</v>
      </c>
      <c r="BL137" s="14" t="s">
        <v>125</v>
      </c>
      <c r="BM137" s="167" t="s">
        <v>142</v>
      </c>
    </row>
    <row r="138" spans="1:65" s="2" customFormat="1" ht="16.5" customHeight="1">
      <c r="A138" s="29"/>
      <c r="B138" s="154"/>
      <c r="C138" s="155" t="s">
        <v>143</v>
      </c>
      <c r="D138" s="155" t="s">
        <v>121</v>
      </c>
      <c r="E138" s="156" t="s">
        <v>144</v>
      </c>
      <c r="F138" s="157" t="s">
        <v>145</v>
      </c>
      <c r="G138" s="158" t="s">
        <v>134</v>
      </c>
      <c r="H138" s="159">
        <v>2.75</v>
      </c>
      <c r="I138" s="160"/>
      <c r="J138" s="161">
        <f t="shared" si="0"/>
        <v>0</v>
      </c>
      <c r="K138" s="162"/>
      <c r="L138" s="30"/>
      <c r="M138" s="163" t="s">
        <v>1</v>
      </c>
      <c r="N138" s="164" t="s">
        <v>40</v>
      </c>
      <c r="O138" s="55"/>
      <c r="P138" s="165">
        <f t="shared" si="1"/>
        <v>0</v>
      </c>
      <c r="Q138" s="165">
        <v>0</v>
      </c>
      <c r="R138" s="165">
        <f t="shared" si="2"/>
        <v>0</v>
      </c>
      <c r="S138" s="165">
        <v>0</v>
      </c>
      <c r="T138" s="166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7" t="s">
        <v>125</v>
      </c>
      <c r="AT138" s="167" t="s">
        <v>121</v>
      </c>
      <c r="AU138" s="167" t="s">
        <v>126</v>
      </c>
      <c r="AY138" s="14" t="s">
        <v>119</v>
      </c>
      <c r="BE138" s="168">
        <f t="shared" si="4"/>
        <v>0</v>
      </c>
      <c r="BF138" s="168">
        <f t="shared" si="5"/>
        <v>0</v>
      </c>
      <c r="BG138" s="168">
        <f t="shared" si="6"/>
        <v>0</v>
      </c>
      <c r="BH138" s="168">
        <f t="shared" si="7"/>
        <v>0</v>
      </c>
      <c r="BI138" s="168">
        <f t="shared" si="8"/>
        <v>0</v>
      </c>
      <c r="BJ138" s="14" t="s">
        <v>126</v>
      </c>
      <c r="BK138" s="168">
        <f t="shared" si="9"/>
        <v>0</v>
      </c>
      <c r="BL138" s="14" t="s">
        <v>125</v>
      </c>
      <c r="BM138" s="167" t="s">
        <v>146</v>
      </c>
    </row>
    <row r="139" spans="1:65" s="2" customFormat="1" ht="16.5" customHeight="1">
      <c r="A139" s="29"/>
      <c r="B139" s="154"/>
      <c r="C139" s="155" t="s">
        <v>147</v>
      </c>
      <c r="D139" s="155" t="s">
        <v>121</v>
      </c>
      <c r="E139" s="156" t="s">
        <v>148</v>
      </c>
      <c r="F139" s="157" t="s">
        <v>149</v>
      </c>
      <c r="G139" s="158" t="s">
        <v>150</v>
      </c>
      <c r="H139" s="159">
        <v>4.4000000000000004</v>
      </c>
      <c r="I139" s="160"/>
      <c r="J139" s="161">
        <f t="shared" si="0"/>
        <v>0</v>
      </c>
      <c r="K139" s="162"/>
      <c r="L139" s="30"/>
      <c r="M139" s="163" t="s">
        <v>1</v>
      </c>
      <c r="N139" s="164" t="s">
        <v>40</v>
      </c>
      <c r="O139" s="55"/>
      <c r="P139" s="165">
        <f t="shared" si="1"/>
        <v>0</v>
      </c>
      <c r="Q139" s="165">
        <v>0</v>
      </c>
      <c r="R139" s="165">
        <f t="shared" si="2"/>
        <v>0</v>
      </c>
      <c r="S139" s="165">
        <v>0</v>
      </c>
      <c r="T139" s="166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7" t="s">
        <v>125</v>
      </c>
      <c r="AT139" s="167" t="s">
        <v>121</v>
      </c>
      <c r="AU139" s="167" t="s">
        <v>126</v>
      </c>
      <c r="AY139" s="14" t="s">
        <v>119</v>
      </c>
      <c r="BE139" s="168">
        <f t="shared" si="4"/>
        <v>0</v>
      </c>
      <c r="BF139" s="168">
        <f t="shared" si="5"/>
        <v>0</v>
      </c>
      <c r="BG139" s="168">
        <f t="shared" si="6"/>
        <v>0</v>
      </c>
      <c r="BH139" s="168">
        <f t="shared" si="7"/>
        <v>0</v>
      </c>
      <c r="BI139" s="168">
        <f t="shared" si="8"/>
        <v>0</v>
      </c>
      <c r="BJ139" s="14" t="s">
        <v>126</v>
      </c>
      <c r="BK139" s="168">
        <f t="shared" si="9"/>
        <v>0</v>
      </c>
      <c r="BL139" s="14" t="s">
        <v>125</v>
      </c>
      <c r="BM139" s="167" t="s">
        <v>151</v>
      </c>
    </row>
    <row r="140" spans="1:65" s="12" customFormat="1" ht="22.9" customHeight="1">
      <c r="B140" s="141"/>
      <c r="D140" s="142" t="s">
        <v>73</v>
      </c>
      <c r="E140" s="152" t="s">
        <v>131</v>
      </c>
      <c r="F140" s="152" t="s">
        <v>152</v>
      </c>
      <c r="I140" s="144"/>
      <c r="J140" s="153">
        <f>BK140</f>
        <v>0</v>
      </c>
      <c r="L140" s="141"/>
      <c r="M140" s="146"/>
      <c r="N140" s="147"/>
      <c r="O140" s="147"/>
      <c r="P140" s="148">
        <f>P141</f>
        <v>0</v>
      </c>
      <c r="Q140" s="147"/>
      <c r="R140" s="148">
        <f>R141</f>
        <v>2.3377992000000001</v>
      </c>
      <c r="S140" s="147"/>
      <c r="T140" s="149">
        <f>T141</f>
        <v>0</v>
      </c>
      <c r="AR140" s="142" t="s">
        <v>79</v>
      </c>
      <c r="AT140" s="150" t="s">
        <v>73</v>
      </c>
      <c r="AU140" s="150" t="s">
        <v>79</v>
      </c>
      <c r="AY140" s="142" t="s">
        <v>119</v>
      </c>
      <c r="BK140" s="151">
        <f>BK141</f>
        <v>0</v>
      </c>
    </row>
    <row r="141" spans="1:65" s="2" customFormat="1" ht="24" customHeight="1">
      <c r="A141" s="29"/>
      <c r="B141" s="154"/>
      <c r="C141" s="155" t="s">
        <v>153</v>
      </c>
      <c r="D141" s="155" t="s">
        <v>121</v>
      </c>
      <c r="E141" s="156" t="s">
        <v>154</v>
      </c>
      <c r="F141" s="157" t="s">
        <v>155</v>
      </c>
      <c r="G141" s="158" t="s">
        <v>124</v>
      </c>
      <c r="H141" s="159">
        <v>22.44</v>
      </c>
      <c r="I141" s="160"/>
      <c r="J141" s="161">
        <f>ROUND(I141*H141,2)</f>
        <v>0</v>
      </c>
      <c r="K141" s="162"/>
      <c r="L141" s="30"/>
      <c r="M141" s="163" t="s">
        <v>1</v>
      </c>
      <c r="N141" s="164" t="s">
        <v>40</v>
      </c>
      <c r="O141" s="55"/>
      <c r="P141" s="165">
        <f>O141*H141</f>
        <v>0</v>
      </c>
      <c r="Q141" s="165">
        <v>0.10417999999999999</v>
      </c>
      <c r="R141" s="165">
        <f>Q141*H141</f>
        <v>2.3377992000000001</v>
      </c>
      <c r="S141" s="165">
        <v>0</v>
      </c>
      <c r="T141" s="166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7" t="s">
        <v>125</v>
      </c>
      <c r="AT141" s="167" t="s">
        <v>121</v>
      </c>
      <c r="AU141" s="167" t="s">
        <v>126</v>
      </c>
      <c r="AY141" s="14" t="s">
        <v>119</v>
      </c>
      <c r="BE141" s="168">
        <f>IF(N141="základná",J141,0)</f>
        <v>0</v>
      </c>
      <c r="BF141" s="168">
        <f>IF(N141="znížená",J141,0)</f>
        <v>0</v>
      </c>
      <c r="BG141" s="168">
        <f>IF(N141="zákl. prenesená",J141,0)</f>
        <v>0</v>
      </c>
      <c r="BH141" s="168">
        <f>IF(N141="zníž. prenesená",J141,0)</f>
        <v>0</v>
      </c>
      <c r="BI141" s="168">
        <f>IF(N141="nulová",J141,0)</f>
        <v>0</v>
      </c>
      <c r="BJ141" s="14" t="s">
        <v>126</v>
      </c>
      <c r="BK141" s="168">
        <f>ROUND(I141*H141,2)</f>
        <v>0</v>
      </c>
      <c r="BL141" s="14" t="s">
        <v>125</v>
      </c>
      <c r="BM141" s="167" t="s">
        <v>156</v>
      </c>
    </row>
    <row r="142" spans="1:65" s="12" customFormat="1" ht="22.9" customHeight="1">
      <c r="B142" s="141"/>
      <c r="D142" s="142" t="s">
        <v>73</v>
      </c>
      <c r="E142" s="152" t="s">
        <v>125</v>
      </c>
      <c r="F142" s="152" t="s">
        <v>157</v>
      </c>
      <c r="I142" s="144"/>
      <c r="J142" s="153">
        <f>BK142</f>
        <v>0</v>
      </c>
      <c r="L142" s="141"/>
      <c r="M142" s="146"/>
      <c r="N142" s="147"/>
      <c r="O142" s="147"/>
      <c r="P142" s="148">
        <f>SUM(P143:P146)</f>
        <v>0</v>
      </c>
      <c r="Q142" s="147"/>
      <c r="R142" s="148">
        <f>SUM(R143:R146)</f>
        <v>0.74574056000000011</v>
      </c>
      <c r="S142" s="147"/>
      <c r="T142" s="149">
        <f>SUM(T143:T146)</f>
        <v>0</v>
      </c>
      <c r="AR142" s="142" t="s">
        <v>79</v>
      </c>
      <c r="AT142" s="150" t="s">
        <v>73</v>
      </c>
      <c r="AU142" s="150" t="s">
        <v>79</v>
      </c>
      <c r="AY142" s="142" t="s">
        <v>119</v>
      </c>
      <c r="BK142" s="151">
        <f>SUM(BK143:BK146)</f>
        <v>0</v>
      </c>
    </row>
    <row r="143" spans="1:65" s="2" customFormat="1" ht="16.5" customHeight="1">
      <c r="A143" s="29"/>
      <c r="B143" s="154"/>
      <c r="C143" s="155" t="s">
        <v>158</v>
      </c>
      <c r="D143" s="155" t="s">
        <v>121</v>
      </c>
      <c r="E143" s="156" t="s">
        <v>159</v>
      </c>
      <c r="F143" s="157" t="s">
        <v>160</v>
      </c>
      <c r="G143" s="158" t="s">
        <v>134</v>
      </c>
      <c r="H143" s="159">
        <v>0.33700000000000002</v>
      </c>
      <c r="I143" s="160"/>
      <c r="J143" s="161">
        <f>ROUND(I143*H143,2)</f>
        <v>0</v>
      </c>
      <c r="K143" s="162"/>
      <c r="L143" s="30"/>
      <c r="M143" s="163" t="s">
        <v>1</v>
      </c>
      <c r="N143" s="164" t="s">
        <v>40</v>
      </c>
      <c r="O143" s="55"/>
      <c r="P143" s="165">
        <f>O143*H143</f>
        <v>0</v>
      </c>
      <c r="Q143" s="165">
        <v>2.2128800000000002</v>
      </c>
      <c r="R143" s="165">
        <f>Q143*H143</f>
        <v>0.74574056000000011</v>
      </c>
      <c r="S143" s="165">
        <v>0</v>
      </c>
      <c r="T143" s="166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7" t="s">
        <v>125</v>
      </c>
      <c r="AT143" s="167" t="s">
        <v>121</v>
      </c>
      <c r="AU143" s="167" t="s">
        <v>126</v>
      </c>
      <c r="AY143" s="14" t="s">
        <v>119</v>
      </c>
      <c r="BE143" s="168">
        <f>IF(N143="základná",J143,0)</f>
        <v>0</v>
      </c>
      <c r="BF143" s="168">
        <f>IF(N143="znížená",J143,0)</f>
        <v>0</v>
      </c>
      <c r="BG143" s="168">
        <f>IF(N143="zákl. prenesená",J143,0)</f>
        <v>0</v>
      </c>
      <c r="BH143" s="168">
        <f>IF(N143="zníž. prenesená",J143,0)</f>
        <v>0</v>
      </c>
      <c r="BI143" s="168">
        <f>IF(N143="nulová",J143,0)</f>
        <v>0</v>
      </c>
      <c r="BJ143" s="14" t="s">
        <v>126</v>
      </c>
      <c r="BK143" s="168">
        <f>ROUND(I143*H143,2)</f>
        <v>0</v>
      </c>
      <c r="BL143" s="14" t="s">
        <v>125</v>
      </c>
      <c r="BM143" s="167" t="s">
        <v>161</v>
      </c>
    </row>
    <row r="144" spans="1:65" s="2" customFormat="1" ht="24" customHeight="1">
      <c r="A144" s="29"/>
      <c r="B144" s="154"/>
      <c r="C144" s="155" t="s">
        <v>162</v>
      </c>
      <c r="D144" s="155" t="s">
        <v>121</v>
      </c>
      <c r="E144" s="156" t="s">
        <v>163</v>
      </c>
      <c r="F144" s="157" t="s">
        <v>164</v>
      </c>
      <c r="G144" s="158" t="s">
        <v>124</v>
      </c>
      <c r="H144" s="159">
        <v>4.4880000000000004</v>
      </c>
      <c r="I144" s="160"/>
      <c r="J144" s="161">
        <f>ROUND(I144*H144,2)</f>
        <v>0</v>
      </c>
      <c r="K144" s="162"/>
      <c r="L144" s="30"/>
      <c r="M144" s="163" t="s">
        <v>1</v>
      </c>
      <c r="N144" s="164" t="s">
        <v>40</v>
      </c>
      <c r="O144" s="55"/>
      <c r="P144" s="165">
        <f>O144*H144</f>
        <v>0</v>
      </c>
      <c r="Q144" s="165">
        <v>0</v>
      </c>
      <c r="R144" s="165">
        <f>Q144*H144</f>
        <v>0</v>
      </c>
      <c r="S144" s="165">
        <v>0</v>
      </c>
      <c r="T144" s="166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7" t="s">
        <v>125</v>
      </c>
      <c r="AT144" s="167" t="s">
        <v>121</v>
      </c>
      <c r="AU144" s="167" t="s">
        <v>126</v>
      </c>
      <c r="AY144" s="14" t="s">
        <v>119</v>
      </c>
      <c r="BE144" s="168">
        <f>IF(N144="základná",J144,0)</f>
        <v>0</v>
      </c>
      <c r="BF144" s="168">
        <f>IF(N144="znížená",J144,0)</f>
        <v>0</v>
      </c>
      <c r="BG144" s="168">
        <f>IF(N144="zákl. prenesená",J144,0)</f>
        <v>0</v>
      </c>
      <c r="BH144" s="168">
        <f>IF(N144="zníž. prenesená",J144,0)</f>
        <v>0</v>
      </c>
      <c r="BI144" s="168">
        <f>IF(N144="nulová",J144,0)</f>
        <v>0</v>
      </c>
      <c r="BJ144" s="14" t="s">
        <v>126</v>
      </c>
      <c r="BK144" s="168">
        <f>ROUND(I144*H144,2)</f>
        <v>0</v>
      </c>
      <c r="BL144" s="14" t="s">
        <v>125</v>
      </c>
      <c r="BM144" s="167" t="s">
        <v>165</v>
      </c>
    </row>
    <row r="145" spans="1:65" s="2" customFormat="1" ht="24" customHeight="1">
      <c r="A145" s="29"/>
      <c r="B145" s="154"/>
      <c r="C145" s="155" t="s">
        <v>166</v>
      </c>
      <c r="D145" s="155" t="s">
        <v>121</v>
      </c>
      <c r="E145" s="156" t="s">
        <v>167</v>
      </c>
      <c r="F145" s="157" t="s">
        <v>168</v>
      </c>
      <c r="G145" s="158" t="s">
        <v>124</v>
      </c>
      <c r="H145" s="159">
        <v>4.4880000000000004</v>
      </c>
      <c r="I145" s="160"/>
      <c r="J145" s="161">
        <f>ROUND(I145*H145,2)</f>
        <v>0</v>
      </c>
      <c r="K145" s="162"/>
      <c r="L145" s="30"/>
      <c r="M145" s="163" t="s">
        <v>1</v>
      </c>
      <c r="N145" s="164" t="s">
        <v>40</v>
      </c>
      <c r="O145" s="55"/>
      <c r="P145" s="165">
        <f>O145*H145</f>
        <v>0</v>
      </c>
      <c r="Q145" s="165">
        <v>0</v>
      </c>
      <c r="R145" s="165">
        <f>Q145*H145</f>
        <v>0</v>
      </c>
      <c r="S145" s="165">
        <v>0</v>
      </c>
      <c r="T145" s="166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7" t="s">
        <v>125</v>
      </c>
      <c r="AT145" s="167" t="s">
        <v>121</v>
      </c>
      <c r="AU145" s="167" t="s">
        <v>126</v>
      </c>
      <c r="AY145" s="14" t="s">
        <v>119</v>
      </c>
      <c r="BE145" s="168">
        <f>IF(N145="základná",J145,0)</f>
        <v>0</v>
      </c>
      <c r="BF145" s="168">
        <f>IF(N145="znížená",J145,0)</f>
        <v>0</v>
      </c>
      <c r="BG145" s="168">
        <f>IF(N145="zákl. prenesená",J145,0)</f>
        <v>0</v>
      </c>
      <c r="BH145" s="168">
        <f>IF(N145="zníž. prenesená",J145,0)</f>
        <v>0</v>
      </c>
      <c r="BI145" s="168">
        <f>IF(N145="nulová",J145,0)</f>
        <v>0</v>
      </c>
      <c r="BJ145" s="14" t="s">
        <v>126</v>
      </c>
      <c r="BK145" s="168">
        <f>ROUND(I145*H145,2)</f>
        <v>0</v>
      </c>
      <c r="BL145" s="14" t="s">
        <v>125</v>
      </c>
      <c r="BM145" s="167" t="s">
        <v>169</v>
      </c>
    </row>
    <row r="146" spans="1:65" s="2" customFormat="1" ht="24" customHeight="1">
      <c r="A146" s="29"/>
      <c r="B146" s="154"/>
      <c r="C146" s="155" t="s">
        <v>170</v>
      </c>
      <c r="D146" s="155" t="s">
        <v>121</v>
      </c>
      <c r="E146" s="156" t="s">
        <v>171</v>
      </c>
      <c r="F146" s="157" t="s">
        <v>172</v>
      </c>
      <c r="G146" s="158" t="s">
        <v>150</v>
      </c>
      <c r="H146" s="159">
        <v>0.04</v>
      </c>
      <c r="I146" s="160"/>
      <c r="J146" s="161">
        <f>ROUND(I146*H146,2)</f>
        <v>0</v>
      </c>
      <c r="K146" s="162"/>
      <c r="L146" s="30"/>
      <c r="M146" s="163" t="s">
        <v>1</v>
      </c>
      <c r="N146" s="164" t="s">
        <v>40</v>
      </c>
      <c r="O146" s="55"/>
      <c r="P146" s="165">
        <f>O146*H146</f>
        <v>0</v>
      </c>
      <c r="Q146" s="165">
        <v>0</v>
      </c>
      <c r="R146" s="165">
        <f>Q146*H146</f>
        <v>0</v>
      </c>
      <c r="S146" s="165">
        <v>0</v>
      </c>
      <c r="T146" s="166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7" t="s">
        <v>125</v>
      </c>
      <c r="AT146" s="167" t="s">
        <v>121</v>
      </c>
      <c r="AU146" s="167" t="s">
        <v>126</v>
      </c>
      <c r="AY146" s="14" t="s">
        <v>119</v>
      </c>
      <c r="BE146" s="168">
        <f>IF(N146="základná",J146,0)</f>
        <v>0</v>
      </c>
      <c r="BF146" s="168">
        <f>IF(N146="znížená",J146,0)</f>
        <v>0</v>
      </c>
      <c r="BG146" s="168">
        <f>IF(N146="zákl. prenesená",J146,0)</f>
        <v>0</v>
      </c>
      <c r="BH146" s="168">
        <f>IF(N146="zníž. prenesená",J146,0)</f>
        <v>0</v>
      </c>
      <c r="BI146" s="168">
        <f>IF(N146="nulová",J146,0)</f>
        <v>0</v>
      </c>
      <c r="BJ146" s="14" t="s">
        <v>126</v>
      </c>
      <c r="BK146" s="168">
        <f>ROUND(I146*H146,2)</f>
        <v>0</v>
      </c>
      <c r="BL146" s="14" t="s">
        <v>125</v>
      </c>
      <c r="BM146" s="167" t="s">
        <v>173</v>
      </c>
    </row>
    <row r="147" spans="1:65" s="12" customFormat="1" ht="22.9" customHeight="1">
      <c r="B147" s="141"/>
      <c r="D147" s="142" t="s">
        <v>73</v>
      </c>
      <c r="E147" s="152" t="s">
        <v>153</v>
      </c>
      <c r="F147" s="152" t="s">
        <v>174</v>
      </c>
      <c r="I147" s="144"/>
      <c r="J147" s="153">
        <f>BK147</f>
        <v>0</v>
      </c>
      <c r="L147" s="141"/>
      <c r="M147" s="146"/>
      <c r="N147" s="147"/>
      <c r="O147" s="147"/>
      <c r="P147" s="148">
        <f>SUM(P148:P161)</f>
        <v>0</v>
      </c>
      <c r="Q147" s="147"/>
      <c r="R147" s="148">
        <f>SUM(R148:R161)</f>
        <v>4.8898012199999998</v>
      </c>
      <c r="S147" s="147"/>
      <c r="T147" s="149">
        <f>SUM(T148:T161)</f>
        <v>0</v>
      </c>
      <c r="AR147" s="142" t="s">
        <v>79</v>
      </c>
      <c r="AT147" s="150" t="s">
        <v>73</v>
      </c>
      <c r="AU147" s="150" t="s">
        <v>79</v>
      </c>
      <c r="AY147" s="142" t="s">
        <v>119</v>
      </c>
      <c r="BK147" s="151">
        <f>SUM(BK148:BK161)</f>
        <v>0</v>
      </c>
    </row>
    <row r="148" spans="1:65" s="2" customFormat="1" ht="16.5" customHeight="1">
      <c r="A148" s="29"/>
      <c r="B148" s="154"/>
      <c r="C148" s="155" t="s">
        <v>175</v>
      </c>
      <c r="D148" s="155" t="s">
        <v>121</v>
      </c>
      <c r="E148" s="156" t="s">
        <v>176</v>
      </c>
      <c r="F148" s="157" t="s">
        <v>177</v>
      </c>
      <c r="G148" s="158" t="s">
        <v>134</v>
      </c>
      <c r="H148" s="159">
        <v>6</v>
      </c>
      <c r="I148" s="160"/>
      <c r="J148" s="161">
        <f t="shared" ref="J148:J161" si="10">ROUND(I148*H148,2)</f>
        <v>0</v>
      </c>
      <c r="K148" s="162"/>
      <c r="L148" s="30"/>
      <c r="M148" s="163" t="s">
        <v>1</v>
      </c>
      <c r="N148" s="164" t="s">
        <v>40</v>
      </c>
      <c r="O148" s="55"/>
      <c r="P148" s="165">
        <f t="shared" ref="P148:P161" si="11">O148*H148</f>
        <v>0</v>
      </c>
      <c r="Q148" s="165">
        <v>0</v>
      </c>
      <c r="R148" s="165">
        <f t="shared" ref="R148:R161" si="12">Q148*H148</f>
        <v>0</v>
      </c>
      <c r="S148" s="165">
        <v>0</v>
      </c>
      <c r="T148" s="166">
        <f t="shared" ref="T148:T161" si="13"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7" t="s">
        <v>125</v>
      </c>
      <c r="AT148" s="167" t="s">
        <v>121</v>
      </c>
      <c r="AU148" s="167" t="s">
        <v>126</v>
      </c>
      <c r="AY148" s="14" t="s">
        <v>119</v>
      </c>
      <c r="BE148" s="168">
        <f t="shared" ref="BE148:BE161" si="14">IF(N148="základná",J148,0)</f>
        <v>0</v>
      </c>
      <c r="BF148" s="168">
        <f t="shared" ref="BF148:BF161" si="15">IF(N148="znížená",J148,0)</f>
        <v>0</v>
      </c>
      <c r="BG148" s="168">
        <f t="shared" ref="BG148:BG161" si="16">IF(N148="zákl. prenesená",J148,0)</f>
        <v>0</v>
      </c>
      <c r="BH148" s="168">
        <f t="shared" ref="BH148:BH161" si="17">IF(N148="zníž. prenesená",J148,0)</f>
        <v>0</v>
      </c>
      <c r="BI148" s="168">
        <f t="shared" ref="BI148:BI161" si="18">IF(N148="nulová",J148,0)</f>
        <v>0</v>
      </c>
      <c r="BJ148" s="14" t="s">
        <v>126</v>
      </c>
      <c r="BK148" s="168">
        <f t="shared" ref="BK148:BK161" si="19">ROUND(I148*H148,2)</f>
        <v>0</v>
      </c>
      <c r="BL148" s="14" t="s">
        <v>125</v>
      </c>
      <c r="BM148" s="167" t="s">
        <v>178</v>
      </c>
    </row>
    <row r="149" spans="1:65" s="2" customFormat="1" ht="36" customHeight="1">
      <c r="A149" s="29"/>
      <c r="B149" s="154"/>
      <c r="C149" s="155" t="s">
        <v>179</v>
      </c>
      <c r="D149" s="155" t="s">
        <v>121</v>
      </c>
      <c r="E149" s="156" t="s">
        <v>180</v>
      </c>
      <c r="F149" s="157" t="s">
        <v>181</v>
      </c>
      <c r="G149" s="158" t="s">
        <v>134</v>
      </c>
      <c r="H149" s="159">
        <v>6</v>
      </c>
      <c r="I149" s="160"/>
      <c r="J149" s="161">
        <f t="shared" si="10"/>
        <v>0</v>
      </c>
      <c r="K149" s="162"/>
      <c r="L149" s="30"/>
      <c r="M149" s="163" t="s">
        <v>1</v>
      </c>
      <c r="N149" s="164" t="s">
        <v>40</v>
      </c>
      <c r="O149" s="55"/>
      <c r="P149" s="165">
        <f t="shared" si="11"/>
        <v>0</v>
      </c>
      <c r="Q149" s="165">
        <v>0</v>
      </c>
      <c r="R149" s="165">
        <f t="shared" si="12"/>
        <v>0</v>
      </c>
      <c r="S149" s="165">
        <v>0</v>
      </c>
      <c r="T149" s="166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7" t="s">
        <v>125</v>
      </c>
      <c r="AT149" s="167" t="s">
        <v>121</v>
      </c>
      <c r="AU149" s="167" t="s">
        <v>126</v>
      </c>
      <c r="AY149" s="14" t="s">
        <v>119</v>
      </c>
      <c r="BE149" s="168">
        <f t="shared" si="14"/>
        <v>0</v>
      </c>
      <c r="BF149" s="168">
        <f t="shared" si="15"/>
        <v>0</v>
      </c>
      <c r="BG149" s="168">
        <f t="shared" si="16"/>
        <v>0</v>
      </c>
      <c r="BH149" s="168">
        <f t="shared" si="17"/>
        <v>0</v>
      </c>
      <c r="BI149" s="168">
        <f t="shared" si="18"/>
        <v>0</v>
      </c>
      <c r="BJ149" s="14" t="s">
        <v>126</v>
      </c>
      <c r="BK149" s="168">
        <f t="shared" si="19"/>
        <v>0</v>
      </c>
      <c r="BL149" s="14" t="s">
        <v>125</v>
      </c>
      <c r="BM149" s="167" t="s">
        <v>182</v>
      </c>
    </row>
    <row r="150" spans="1:65" s="2" customFormat="1" ht="24" customHeight="1">
      <c r="A150" s="29"/>
      <c r="B150" s="154"/>
      <c r="C150" s="155" t="s">
        <v>183</v>
      </c>
      <c r="D150" s="155" t="s">
        <v>121</v>
      </c>
      <c r="E150" s="156" t="s">
        <v>184</v>
      </c>
      <c r="F150" s="157" t="s">
        <v>185</v>
      </c>
      <c r="G150" s="158" t="s">
        <v>134</v>
      </c>
      <c r="H150" s="159">
        <v>3.25</v>
      </c>
      <c r="I150" s="160"/>
      <c r="J150" s="161">
        <f t="shared" si="10"/>
        <v>0</v>
      </c>
      <c r="K150" s="162"/>
      <c r="L150" s="30"/>
      <c r="M150" s="163" t="s">
        <v>1</v>
      </c>
      <c r="N150" s="164" t="s">
        <v>40</v>
      </c>
      <c r="O150" s="55"/>
      <c r="P150" s="165">
        <f t="shared" si="11"/>
        <v>0</v>
      </c>
      <c r="Q150" s="165">
        <v>0</v>
      </c>
      <c r="R150" s="165">
        <f t="shared" si="12"/>
        <v>0</v>
      </c>
      <c r="S150" s="165">
        <v>0</v>
      </c>
      <c r="T150" s="166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7" t="s">
        <v>125</v>
      </c>
      <c r="AT150" s="167" t="s">
        <v>121</v>
      </c>
      <c r="AU150" s="167" t="s">
        <v>126</v>
      </c>
      <c r="AY150" s="14" t="s">
        <v>119</v>
      </c>
      <c r="BE150" s="168">
        <f t="shared" si="14"/>
        <v>0</v>
      </c>
      <c r="BF150" s="168">
        <f t="shared" si="15"/>
        <v>0</v>
      </c>
      <c r="BG150" s="168">
        <f t="shared" si="16"/>
        <v>0</v>
      </c>
      <c r="BH150" s="168">
        <f t="shared" si="17"/>
        <v>0</v>
      </c>
      <c r="BI150" s="168">
        <f t="shared" si="18"/>
        <v>0</v>
      </c>
      <c r="BJ150" s="14" t="s">
        <v>126</v>
      </c>
      <c r="BK150" s="168">
        <f t="shared" si="19"/>
        <v>0</v>
      </c>
      <c r="BL150" s="14" t="s">
        <v>125</v>
      </c>
      <c r="BM150" s="167" t="s">
        <v>186</v>
      </c>
    </row>
    <row r="151" spans="1:65" s="2" customFormat="1" ht="24" customHeight="1">
      <c r="A151" s="29"/>
      <c r="B151" s="154"/>
      <c r="C151" s="155" t="s">
        <v>187</v>
      </c>
      <c r="D151" s="155" t="s">
        <v>121</v>
      </c>
      <c r="E151" s="156" t="s">
        <v>188</v>
      </c>
      <c r="F151" s="157" t="s">
        <v>189</v>
      </c>
      <c r="G151" s="158" t="s">
        <v>134</v>
      </c>
      <c r="H151" s="159">
        <v>2</v>
      </c>
      <c r="I151" s="160"/>
      <c r="J151" s="161">
        <f t="shared" si="10"/>
        <v>0</v>
      </c>
      <c r="K151" s="162"/>
      <c r="L151" s="30"/>
      <c r="M151" s="163" t="s">
        <v>1</v>
      </c>
      <c r="N151" s="164" t="s">
        <v>40</v>
      </c>
      <c r="O151" s="55"/>
      <c r="P151" s="165">
        <f t="shared" si="11"/>
        <v>0</v>
      </c>
      <c r="Q151" s="165">
        <v>0</v>
      </c>
      <c r="R151" s="165">
        <f t="shared" si="12"/>
        <v>0</v>
      </c>
      <c r="S151" s="165">
        <v>0</v>
      </c>
      <c r="T151" s="166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7" t="s">
        <v>125</v>
      </c>
      <c r="AT151" s="167" t="s">
        <v>121</v>
      </c>
      <c r="AU151" s="167" t="s">
        <v>126</v>
      </c>
      <c r="AY151" s="14" t="s">
        <v>119</v>
      </c>
      <c r="BE151" s="168">
        <f t="shared" si="14"/>
        <v>0</v>
      </c>
      <c r="BF151" s="168">
        <f t="shared" si="15"/>
        <v>0</v>
      </c>
      <c r="BG151" s="168">
        <f t="shared" si="16"/>
        <v>0</v>
      </c>
      <c r="BH151" s="168">
        <f t="shared" si="17"/>
        <v>0</v>
      </c>
      <c r="BI151" s="168">
        <f t="shared" si="18"/>
        <v>0</v>
      </c>
      <c r="BJ151" s="14" t="s">
        <v>126</v>
      </c>
      <c r="BK151" s="168">
        <f t="shared" si="19"/>
        <v>0</v>
      </c>
      <c r="BL151" s="14" t="s">
        <v>125</v>
      </c>
      <c r="BM151" s="167" t="s">
        <v>190</v>
      </c>
    </row>
    <row r="152" spans="1:65" s="2" customFormat="1" ht="24" customHeight="1">
      <c r="A152" s="29"/>
      <c r="B152" s="154"/>
      <c r="C152" s="169" t="s">
        <v>191</v>
      </c>
      <c r="D152" s="169" t="s">
        <v>192</v>
      </c>
      <c r="E152" s="170" t="s">
        <v>193</v>
      </c>
      <c r="F152" s="171" t="s">
        <v>194</v>
      </c>
      <c r="G152" s="172" t="s">
        <v>150</v>
      </c>
      <c r="H152" s="173">
        <v>3.4</v>
      </c>
      <c r="I152" s="174"/>
      <c r="J152" s="175">
        <f t="shared" si="10"/>
        <v>0</v>
      </c>
      <c r="K152" s="176"/>
      <c r="L152" s="177"/>
      <c r="M152" s="178" t="s">
        <v>1</v>
      </c>
      <c r="N152" s="179" t="s">
        <v>40</v>
      </c>
      <c r="O152" s="55"/>
      <c r="P152" s="165">
        <f t="shared" si="11"/>
        <v>0</v>
      </c>
      <c r="Q152" s="165">
        <v>1</v>
      </c>
      <c r="R152" s="165">
        <f t="shared" si="12"/>
        <v>3.4</v>
      </c>
      <c r="S152" s="165">
        <v>0</v>
      </c>
      <c r="T152" s="166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7" t="s">
        <v>153</v>
      </c>
      <c r="AT152" s="167" t="s">
        <v>192</v>
      </c>
      <c r="AU152" s="167" t="s">
        <v>126</v>
      </c>
      <c r="AY152" s="14" t="s">
        <v>119</v>
      </c>
      <c r="BE152" s="168">
        <f t="shared" si="14"/>
        <v>0</v>
      </c>
      <c r="BF152" s="168">
        <f t="shared" si="15"/>
        <v>0</v>
      </c>
      <c r="BG152" s="168">
        <f t="shared" si="16"/>
        <v>0</v>
      </c>
      <c r="BH152" s="168">
        <f t="shared" si="17"/>
        <v>0</v>
      </c>
      <c r="BI152" s="168">
        <f t="shared" si="18"/>
        <v>0</v>
      </c>
      <c r="BJ152" s="14" t="s">
        <v>126</v>
      </c>
      <c r="BK152" s="168">
        <f t="shared" si="19"/>
        <v>0</v>
      </c>
      <c r="BL152" s="14" t="s">
        <v>125</v>
      </c>
      <c r="BM152" s="167" t="s">
        <v>195</v>
      </c>
    </row>
    <row r="153" spans="1:65" s="2" customFormat="1" ht="36" customHeight="1">
      <c r="A153" s="29"/>
      <c r="B153" s="154"/>
      <c r="C153" s="155" t="s">
        <v>196</v>
      </c>
      <c r="D153" s="155" t="s">
        <v>121</v>
      </c>
      <c r="E153" s="156" t="s">
        <v>197</v>
      </c>
      <c r="F153" s="157" t="s">
        <v>198</v>
      </c>
      <c r="G153" s="158" t="s">
        <v>134</v>
      </c>
      <c r="H153" s="159">
        <v>0.75</v>
      </c>
      <c r="I153" s="160"/>
      <c r="J153" s="161">
        <f t="shared" si="10"/>
        <v>0</v>
      </c>
      <c r="K153" s="162"/>
      <c r="L153" s="30"/>
      <c r="M153" s="163" t="s">
        <v>1</v>
      </c>
      <c r="N153" s="164" t="s">
        <v>40</v>
      </c>
      <c r="O153" s="55"/>
      <c r="P153" s="165">
        <f t="shared" si="11"/>
        <v>0</v>
      </c>
      <c r="Q153" s="165">
        <v>1.8907700000000001</v>
      </c>
      <c r="R153" s="165">
        <f t="shared" si="12"/>
        <v>1.4180775000000001</v>
      </c>
      <c r="S153" s="165">
        <v>0</v>
      </c>
      <c r="T153" s="166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7" t="s">
        <v>125</v>
      </c>
      <c r="AT153" s="167" t="s">
        <v>121</v>
      </c>
      <c r="AU153" s="167" t="s">
        <v>126</v>
      </c>
      <c r="AY153" s="14" t="s">
        <v>119</v>
      </c>
      <c r="BE153" s="168">
        <f t="shared" si="14"/>
        <v>0</v>
      </c>
      <c r="BF153" s="168">
        <f t="shared" si="15"/>
        <v>0</v>
      </c>
      <c r="BG153" s="168">
        <f t="shared" si="16"/>
        <v>0</v>
      </c>
      <c r="BH153" s="168">
        <f t="shared" si="17"/>
        <v>0</v>
      </c>
      <c r="BI153" s="168">
        <f t="shared" si="18"/>
        <v>0</v>
      </c>
      <c r="BJ153" s="14" t="s">
        <v>126</v>
      </c>
      <c r="BK153" s="168">
        <f t="shared" si="19"/>
        <v>0</v>
      </c>
      <c r="BL153" s="14" t="s">
        <v>125</v>
      </c>
      <c r="BM153" s="167" t="s">
        <v>199</v>
      </c>
    </row>
    <row r="154" spans="1:65" s="2" customFormat="1" ht="24" customHeight="1">
      <c r="A154" s="29"/>
      <c r="B154" s="154"/>
      <c r="C154" s="155" t="s">
        <v>200</v>
      </c>
      <c r="D154" s="155" t="s">
        <v>121</v>
      </c>
      <c r="E154" s="156" t="s">
        <v>201</v>
      </c>
      <c r="F154" s="157" t="s">
        <v>202</v>
      </c>
      <c r="G154" s="158" t="s">
        <v>203</v>
      </c>
      <c r="H154" s="159">
        <v>1</v>
      </c>
      <c r="I154" s="160"/>
      <c r="J154" s="161">
        <f t="shared" si="10"/>
        <v>0</v>
      </c>
      <c r="K154" s="162"/>
      <c r="L154" s="30"/>
      <c r="M154" s="163" t="s">
        <v>1</v>
      </c>
      <c r="N154" s="164" t="s">
        <v>40</v>
      </c>
      <c r="O154" s="55"/>
      <c r="P154" s="165">
        <f t="shared" si="11"/>
        <v>0</v>
      </c>
      <c r="Q154" s="165">
        <v>3.5380000000000002E-2</v>
      </c>
      <c r="R154" s="165">
        <f t="shared" si="12"/>
        <v>3.5380000000000002E-2</v>
      </c>
      <c r="S154" s="165">
        <v>0</v>
      </c>
      <c r="T154" s="166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7" t="s">
        <v>187</v>
      </c>
      <c r="AT154" s="167" t="s">
        <v>121</v>
      </c>
      <c r="AU154" s="167" t="s">
        <v>126</v>
      </c>
      <c r="AY154" s="14" t="s">
        <v>119</v>
      </c>
      <c r="BE154" s="168">
        <f t="shared" si="14"/>
        <v>0</v>
      </c>
      <c r="BF154" s="168">
        <f t="shared" si="15"/>
        <v>0</v>
      </c>
      <c r="BG154" s="168">
        <f t="shared" si="16"/>
        <v>0</v>
      </c>
      <c r="BH154" s="168">
        <f t="shared" si="17"/>
        <v>0</v>
      </c>
      <c r="BI154" s="168">
        <f t="shared" si="18"/>
        <v>0</v>
      </c>
      <c r="BJ154" s="14" t="s">
        <v>126</v>
      </c>
      <c r="BK154" s="168">
        <f t="shared" si="19"/>
        <v>0</v>
      </c>
      <c r="BL154" s="14" t="s">
        <v>187</v>
      </c>
      <c r="BM154" s="167" t="s">
        <v>204</v>
      </c>
    </row>
    <row r="155" spans="1:65" s="2" customFormat="1" ht="24" customHeight="1">
      <c r="A155" s="29"/>
      <c r="B155" s="154"/>
      <c r="C155" s="155" t="s">
        <v>7</v>
      </c>
      <c r="D155" s="155" t="s">
        <v>121</v>
      </c>
      <c r="E155" s="156" t="s">
        <v>205</v>
      </c>
      <c r="F155" s="157" t="s">
        <v>206</v>
      </c>
      <c r="G155" s="158" t="s">
        <v>207</v>
      </c>
      <c r="H155" s="159">
        <v>10.5</v>
      </c>
      <c r="I155" s="160"/>
      <c r="J155" s="161">
        <f t="shared" si="10"/>
        <v>0</v>
      </c>
      <c r="K155" s="162"/>
      <c r="L155" s="30"/>
      <c r="M155" s="163" t="s">
        <v>1</v>
      </c>
      <c r="N155" s="164" t="s">
        <v>40</v>
      </c>
      <c r="O155" s="55"/>
      <c r="P155" s="165">
        <f t="shared" si="11"/>
        <v>0</v>
      </c>
      <c r="Q155" s="165">
        <v>1.0000000000000001E-5</v>
      </c>
      <c r="R155" s="165">
        <f t="shared" si="12"/>
        <v>1.05E-4</v>
      </c>
      <c r="S155" s="165">
        <v>0</v>
      </c>
      <c r="T155" s="166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7" t="s">
        <v>125</v>
      </c>
      <c r="AT155" s="167" t="s">
        <v>121</v>
      </c>
      <c r="AU155" s="167" t="s">
        <v>126</v>
      </c>
      <c r="AY155" s="14" t="s">
        <v>119</v>
      </c>
      <c r="BE155" s="168">
        <f t="shared" si="14"/>
        <v>0</v>
      </c>
      <c r="BF155" s="168">
        <f t="shared" si="15"/>
        <v>0</v>
      </c>
      <c r="BG155" s="168">
        <f t="shared" si="16"/>
        <v>0</v>
      </c>
      <c r="BH155" s="168">
        <f t="shared" si="17"/>
        <v>0</v>
      </c>
      <c r="BI155" s="168">
        <f t="shared" si="18"/>
        <v>0</v>
      </c>
      <c r="BJ155" s="14" t="s">
        <v>126</v>
      </c>
      <c r="BK155" s="168">
        <f t="shared" si="19"/>
        <v>0</v>
      </c>
      <c r="BL155" s="14" t="s">
        <v>125</v>
      </c>
      <c r="BM155" s="167" t="s">
        <v>208</v>
      </c>
    </row>
    <row r="156" spans="1:65" s="2" customFormat="1" ht="16.5" customHeight="1">
      <c r="A156" s="29"/>
      <c r="B156" s="154"/>
      <c r="C156" s="169" t="s">
        <v>209</v>
      </c>
      <c r="D156" s="169" t="s">
        <v>192</v>
      </c>
      <c r="E156" s="170" t="s">
        <v>210</v>
      </c>
      <c r="F156" s="171" t="s">
        <v>211</v>
      </c>
      <c r="G156" s="172" t="s">
        <v>203</v>
      </c>
      <c r="H156" s="173">
        <v>2.1859999999999999</v>
      </c>
      <c r="I156" s="174"/>
      <c r="J156" s="175">
        <f t="shared" si="10"/>
        <v>0</v>
      </c>
      <c r="K156" s="176"/>
      <c r="L156" s="177"/>
      <c r="M156" s="178" t="s">
        <v>1</v>
      </c>
      <c r="N156" s="179" t="s">
        <v>40</v>
      </c>
      <c r="O156" s="55"/>
      <c r="P156" s="165">
        <f t="shared" si="11"/>
        <v>0</v>
      </c>
      <c r="Q156" s="165">
        <v>1.4919999999999999E-2</v>
      </c>
      <c r="R156" s="165">
        <f t="shared" si="12"/>
        <v>3.2615119999999997E-2</v>
      </c>
      <c r="S156" s="165">
        <v>0</v>
      </c>
      <c r="T156" s="166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7" t="s">
        <v>153</v>
      </c>
      <c r="AT156" s="167" t="s">
        <v>192</v>
      </c>
      <c r="AU156" s="167" t="s">
        <v>126</v>
      </c>
      <c r="AY156" s="14" t="s">
        <v>119</v>
      </c>
      <c r="BE156" s="168">
        <f t="shared" si="14"/>
        <v>0</v>
      </c>
      <c r="BF156" s="168">
        <f t="shared" si="15"/>
        <v>0</v>
      </c>
      <c r="BG156" s="168">
        <f t="shared" si="16"/>
        <v>0</v>
      </c>
      <c r="BH156" s="168">
        <f t="shared" si="17"/>
        <v>0</v>
      </c>
      <c r="BI156" s="168">
        <f t="shared" si="18"/>
        <v>0</v>
      </c>
      <c r="BJ156" s="14" t="s">
        <v>126</v>
      </c>
      <c r="BK156" s="168">
        <f t="shared" si="19"/>
        <v>0</v>
      </c>
      <c r="BL156" s="14" t="s">
        <v>125</v>
      </c>
      <c r="BM156" s="167" t="s">
        <v>212</v>
      </c>
    </row>
    <row r="157" spans="1:65" s="2" customFormat="1" ht="24" customHeight="1">
      <c r="A157" s="29"/>
      <c r="B157" s="154"/>
      <c r="C157" s="169" t="s">
        <v>213</v>
      </c>
      <c r="D157" s="169" t="s">
        <v>192</v>
      </c>
      <c r="E157" s="170" t="s">
        <v>214</v>
      </c>
      <c r="F157" s="171" t="s">
        <v>215</v>
      </c>
      <c r="G157" s="172" t="s">
        <v>203</v>
      </c>
      <c r="H157" s="173">
        <v>1.093</v>
      </c>
      <c r="I157" s="174"/>
      <c r="J157" s="175">
        <f t="shared" si="10"/>
        <v>0</v>
      </c>
      <c r="K157" s="176"/>
      <c r="L157" s="177"/>
      <c r="M157" s="178" t="s">
        <v>1</v>
      </c>
      <c r="N157" s="179" t="s">
        <v>40</v>
      </c>
      <c r="O157" s="55"/>
      <c r="P157" s="165">
        <f t="shared" si="11"/>
        <v>0</v>
      </c>
      <c r="Q157" s="165">
        <v>1.6999999999999999E-3</v>
      </c>
      <c r="R157" s="165">
        <f t="shared" si="12"/>
        <v>1.8580999999999999E-3</v>
      </c>
      <c r="S157" s="165">
        <v>0</v>
      </c>
      <c r="T157" s="166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7" t="s">
        <v>153</v>
      </c>
      <c r="AT157" s="167" t="s">
        <v>192</v>
      </c>
      <c r="AU157" s="167" t="s">
        <v>126</v>
      </c>
      <c r="AY157" s="14" t="s">
        <v>119</v>
      </c>
      <c r="BE157" s="168">
        <f t="shared" si="14"/>
        <v>0</v>
      </c>
      <c r="BF157" s="168">
        <f t="shared" si="15"/>
        <v>0</v>
      </c>
      <c r="BG157" s="168">
        <f t="shared" si="16"/>
        <v>0</v>
      </c>
      <c r="BH157" s="168">
        <f t="shared" si="17"/>
        <v>0</v>
      </c>
      <c r="BI157" s="168">
        <f t="shared" si="18"/>
        <v>0</v>
      </c>
      <c r="BJ157" s="14" t="s">
        <v>126</v>
      </c>
      <c r="BK157" s="168">
        <f t="shared" si="19"/>
        <v>0</v>
      </c>
      <c r="BL157" s="14" t="s">
        <v>125</v>
      </c>
      <c r="BM157" s="167" t="s">
        <v>216</v>
      </c>
    </row>
    <row r="158" spans="1:65" s="2" customFormat="1" ht="24" customHeight="1">
      <c r="A158" s="29"/>
      <c r="B158" s="154"/>
      <c r="C158" s="155" t="s">
        <v>217</v>
      </c>
      <c r="D158" s="155" t="s">
        <v>121</v>
      </c>
      <c r="E158" s="156" t="s">
        <v>218</v>
      </c>
      <c r="F158" s="157" t="s">
        <v>219</v>
      </c>
      <c r="G158" s="158" t="s">
        <v>203</v>
      </c>
      <c r="H158" s="159">
        <v>1</v>
      </c>
      <c r="I158" s="160"/>
      <c r="J158" s="161">
        <f t="shared" si="10"/>
        <v>0</v>
      </c>
      <c r="K158" s="162"/>
      <c r="L158" s="30"/>
      <c r="M158" s="163" t="s">
        <v>1</v>
      </c>
      <c r="N158" s="164" t="s">
        <v>40</v>
      </c>
      <c r="O158" s="55"/>
      <c r="P158" s="165">
        <f t="shared" si="11"/>
        <v>0</v>
      </c>
      <c r="Q158" s="165">
        <v>2.0000000000000002E-5</v>
      </c>
      <c r="R158" s="165">
        <f t="shared" si="12"/>
        <v>2.0000000000000002E-5</v>
      </c>
      <c r="S158" s="165">
        <v>0</v>
      </c>
      <c r="T158" s="166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7" t="s">
        <v>125</v>
      </c>
      <c r="AT158" s="167" t="s">
        <v>121</v>
      </c>
      <c r="AU158" s="167" t="s">
        <v>126</v>
      </c>
      <c r="AY158" s="14" t="s">
        <v>119</v>
      </c>
      <c r="BE158" s="168">
        <f t="shared" si="14"/>
        <v>0</v>
      </c>
      <c r="BF158" s="168">
        <f t="shared" si="15"/>
        <v>0</v>
      </c>
      <c r="BG158" s="168">
        <f t="shared" si="16"/>
        <v>0</v>
      </c>
      <c r="BH158" s="168">
        <f t="shared" si="17"/>
        <v>0</v>
      </c>
      <c r="BI158" s="168">
        <f t="shared" si="18"/>
        <v>0</v>
      </c>
      <c r="BJ158" s="14" t="s">
        <v>126</v>
      </c>
      <c r="BK158" s="168">
        <f t="shared" si="19"/>
        <v>0</v>
      </c>
      <c r="BL158" s="14" t="s">
        <v>125</v>
      </c>
      <c r="BM158" s="167" t="s">
        <v>220</v>
      </c>
    </row>
    <row r="159" spans="1:65" s="2" customFormat="1" ht="16.5" customHeight="1">
      <c r="A159" s="29"/>
      <c r="B159" s="154"/>
      <c r="C159" s="169" t="s">
        <v>221</v>
      </c>
      <c r="D159" s="169" t="s">
        <v>192</v>
      </c>
      <c r="E159" s="170" t="s">
        <v>222</v>
      </c>
      <c r="F159" s="171" t="s">
        <v>223</v>
      </c>
      <c r="G159" s="172" t="s">
        <v>203</v>
      </c>
      <c r="H159" s="173">
        <v>1.0149999999999999</v>
      </c>
      <c r="I159" s="174"/>
      <c r="J159" s="175">
        <f t="shared" si="10"/>
        <v>0</v>
      </c>
      <c r="K159" s="176"/>
      <c r="L159" s="177"/>
      <c r="M159" s="178" t="s">
        <v>1</v>
      </c>
      <c r="N159" s="179" t="s">
        <v>40</v>
      </c>
      <c r="O159" s="55"/>
      <c r="P159" s="165">
        <f t="shared" si="11"/>
        <v>0</v>
      </c>
      <c r="Q159" s="165">
        <v>1.6999999999999999E-3</v>
      </c>
      <c r="R159" s="165">
        <f t="shared" si="12"/>
        <v>1.7254999999999998E-3</v>
      </c>
      <c r="S159" s="165">
        <v>0</v>
      </c>
      <c r="T159" s="166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7" t="s">
        <v>153</v>
      </c>
      <c r="AT159" s="167" t="s">
        <v>192</v>
      </c>
      <c r="AU159" s="167" t="s">
        <v>126</v>
      </c>
      <c r="AY159" s="14" t="s">
        <v>119</v>
      </c>
      <c r="BE159" s="168">
        <f t="shared" si="14"/>
        <v>0</v>
      </c>
      <c r="BF159" s="168">
        <f t="shared" si="15"/>
        <v>0</v>
      </c>
      <c r="BG159" s="168">
        <f t="shared" si="16"/>
        <v>0</v>
      </c>
      <c r="BH159" s="168">
        <f t="shared" si="17"/>
        <v>0</v>
      </c>
      <c r="BI159" s="168">
        <f t="shared" si="18"/>
        <v>0</v>
      </c>
      <c r="BJ159" s="14" t="s">
        <v>126</v>
      </c>
      <c r="BK159" s="168">
        <f t="shared" si="19"/>
        <v>0</v>
      </c>
      <c r="BL159" s="14" t="s">
        <v>125</v>
      </c>
      <c r="BM159" s="167" t="s">
        <v>224</v>
      </c>
    </row>
    <row r="160" spans="1:65" s="2" customFormat="1" ht="16.5" customHeight="1">
      <c r="A160" s="29"/>
      <c r="B160" s="154"/>
      <c r="C160" s="155" t="s">
        <v>225</v>
      </c>
      <c r="D160" s="155" t="s">
        <v>121</v>
      </c>
      <c r="E160" s="156" t="s">
        <v>226</v>
      </c>
      <c r="F160" s="157" t="s">
        <v>227</v>
      </c>
      <c r="G160" s="158" t="s">
        <v>203</v>
      </c>
      <c r="H160" s="159">
        <v>1</v>
      </c>
      <c r="I160" s="160"/>
      <c r="J160" s="161">
        <f t="shared" si="10"/>
        <v>0</v>
      </c>
      <c r="K160" s="162"/>
      <c r="L160" s="30"/>
      <c r="M160" s="163" t="s">
        <v>1</v>
      </c>
      <c r="N160" s="164" t="s">
        <v>40</v>
      </c>
      <c r="O160" s="55"/>
      <c r="P160" s="165">
        <f t="shared" si="11"/>
        <v>0</v>
      </c>
      <c r="Q160" s="165">
        <v>2.0000000000000002E-5</v>
      </c>
      <c r="R160" s="165">
        <f t="shared" si="12"/>
        <v>2.0000000000000002E-5</v>
      </c>
      <c r="S160" s="165">
        <v>0</v>
      </c>
      <c r="T160" s="166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7" t="s">
        <v>125</v>
      </c>
      <c r="AT160" s="167" t="s">
        <v>121</v>
      </c>
      <c r="AU160" s="167" t="s">
        <v>126</v>
      </c>
      <c r="AY160" s="14" t="s">
        <v>119</v>
      </c>
      <c r="BE160" s="168">
        <f t="shared" si="14"/>
        <v>0</v>
      </c>
      <c r="BF160" s="168">
        <f t="shared" si="15"/>
        <v>0</v>
      </c>
      <c r="BG160" s="168">
        <f t="shared" si="16"/>
        <v>0</v>
      </c>
      <c r="BH160" s="168">
        <f t="shared" si="17"/>
        <v>0</v>
      </c>
      <c r="BI160" s="168">
        <f t="shared" si="18"/>
        <v>0</v>
      </c>
      <c r="BJ160" s="14" t="s">
        <v>126</v>
      </c>
      <c r="BK160" s="168">
        <f t="shared" si="19"/>
        <v>0</v>
      </c>
      <c r="BL160" s="14" t="s">
        <v>125</v>
      </c>
      <c r="BM160" s="167" t="s">
        <v>228</v>
      </c>
    </row>
    <row r="161" spans="1:65" s="2" customFormat="1" ht="16.5" customHeight="1">
      <c r="A161" s="29"/>
      <c r="B161" s="154"/>
      <c r="C161" s="155" t="s">
        <v>229</v>
      </c>
      <c r="D161" s="155" t="s">
        <v>121</v>
      </c>
      <c r="E161" s="156" t="s">
        <v>230</v>
      </c>
      <c r="F161" s="157" t="s">
        <v>231</v>
      </c>
      <c r="G161" s="158" t="s">
        <v>207</v>
      </c>
      <c r="H161" s="159">
        <v>10.5</v>
      </c>
      <c r="I161" s="160"/>
      <c r="J161" s="161">
        <f t="shared" si="10"/>
        <v>0</v>
      </c>
      <c r="K161" s="162"/>
      <c r="L161" s="30"/>
      <c r="M161" s="163" t="s">
        <v>1</v>
      </c>
      <c r="N161" s="164" t="s">
        <v>40</v>
      </c>
      <c r="O161" s="55"/>
      <c r="P161" s="165">
        <f t="shared" si="11"/>
        <v>0</v>
      </c>
      <c r="Q161" s="165">
        <v>0</v>
      </c>
      <c r="R161" s="165">
        <f t="shared" si="12"/>
        <v>0</v>
      </c>
      <c r="S161" s="165">
        <v>0</v>
      </c>
      <c r="T161" s="166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7" t="s">
        <v>125</v>
      </c>
      <c r="AT161" s="167" t="s">
        <v>121</v>
      </c>
      <c r="AU161" s="167" t="s">
        <v>126</v>
      </c>
      <c r="AY161" s="14" t="s">
        <v>119</v>
      </c>
      <c r="BE161" s="168">
        <f t="shared" si="14"/>
        <v>0</v>
      </c>
      <c r="BF161" s="168">
        <f t="shared" si="15"/>
        <v>0</v>
      </c>
      <c r="BG161" s="168">
        <f t="shared" si="16"/>
        <v>0</v>
      </c>
      <c r="BH161" s="168">
        <f t="shared" si="17"/>
        <v>0</v>
      </c>
      <c r="BI161" s="168">
        <f t="shared" si="18"/>
        <v>0</v>
      </c>
      <c r="BJ161" s="14" t="s">
        <v>126</v>
      </c>
      <c r="BK161" s="168">
        <f t="shared" si="19"/>
        <v>0</v>
      </c>
      <c r="BL161" s="14" t="s">
        <v>125</v>
      </c>
      <c r="BM161" s="167" t="s">
        <v>232</v>
      </c>
    </row>
    <row r="162" spans="1:65" s="12" customFormat="1" ht="22.9" customHeight="1">
      <c r="B162" s="141"/>
      <c r="D162" s="142" t="s">
        <v>73</v>
      </c>
      <c r="E162" s="152" t="s">
        <v>158</v>
      </c>
      <c r="F162" s="152" t="s">
        <v>233</v>
      </c>
      <c r="I162" s="144"/>
      <c r="J162" s="153">
        <f>BK162</f>
        <v>0</v>
      </c>
      <c r="L162" s="141"/>
      <c r="M162" s="146"/>
      <c r="N162" s="147"/>
      <c r="O162" s="147"/>
      <c r="P162" s="148">
        <f>SUM(P163:P172)</f>
        <v>0</v>
      </c>
      <c r="Q162" s="147"/>
      <c r="R162" s="148">
        <f>SUM(R163:R172)</f>
        <v>6.0000000000000006E-4</v>
      </c>
      <c r="S162" s="147"/>
      <c r="T162" s="149">
        <f>SUM(T163:T172)</f>
        <v>28.941800000000001</v>
      </c>
      <c r="AR162" s="142" t="s">
        <v>79</v>
      </c>
      <c r="AT162" s="150" t="s">
        <v>73</v>
      </c>
      <c r="AU162" s="150" t="s">
        <v>79</v>
      </c>
      <c r="AY162" s="142" t="s">
        <v>119</v>
      </c>
      <c r="BK162" s="151">
        <f>SUM(BK163:BK172)</f>
        <v>0</v>
      </c>
    </row>
    <row r="163" spans="1:65" s="2" customFormat="1" ht="24" customHeight="1">
      <c r="A163" s="29"/>
      <c r="B163" s="154"/>
      <c r="C163" s="155" t="s">
        <v>234</v>
      </c>
      <c r="D163" s="155" t="s">
        <v>121</v>
      </c>
      <c r="E163" s="156" t="s">
        <v>235</v>
      </c>
      <c r="F163" s="157" t="s">
        <v>236</v>
      </c>
      <c r="G163" s="158" t="s">
        <v>207</v>
      </c>
      <c r="H163" s="159">
        <v>20</v>
      </c>
      <c r="I163" s="160"/>
      <c r="J163" s="161">
        <f t="shared" ref="J163:J172" si="20">ROUND(I163*H163,2)</f>
        <v>0</v>
      </c>
      <c r="K163" s="162"/>
      <c r="L163" s="30"/>
      <c r="M163" s="163" t="s">
        <v>1</v>
      </c>
      <c r="N163" s="164" t="s">
        <v>40</v>
      </c>
      <c r="O163" s="55"/>
      <c r="P163" s="165">
        <f t="shared" ref="P163:P172" si="21">O163*H163</f>
        <v>0</v>
      </c>
      <c r="Q163" s="165">
        <v>0</v>
      </c>
      <c r="R163" s="165">
        <f t="shared" ref="R163:R172" si="22">Q163*H163</f>
        <v>0</v>
      </c>
      <c r="S163" s="165">
        <v>0</v>
      </c>
      <c r="T163" s="166">
        <f t="shared" ref="T163:T172" si="23"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7" t="s">
        <v>125</v>
      </c>
      <c r="AT163" s="167" t="s">
        <v>121</v>
      </c>
      <c r="AU163" s="167" t="s">
        <v>126</v>
      </c>
      <c r="AY163" s="14" t="s">
        <v>119</v>
      </c>
      <c r="BE163" s="168">
        <f t="shared" ref="BE163:BE172" si="24">IF(N163="základná",J163,0)</f>
        <v>0</v>
      </c>
      <c r="BF163" s="168">
        <f t="shared" ref="BF163:BF172" si="25">IF(N163="znížená",J163,0)</f>
        <v>0</v>
      </c>
      <c r="BG163" s="168">
        <f t="shared" ref="BG163:BG172" si="26">IF(N163="zákl. prenesená",J163,0)</f>
        <v>0</v>
      </c>
      <c r="BH163" s="168">
        <f t="shared" ref="BH163:BH172" si="27">IF(N163="zníž. prenesená",J163,0)</f>
        <v>0</v>
      </c>
      <c r="BI163" s="168">
        <f t="shared" ref="BI163:BI172" si="28">IF(N163="nulová",J163,0)</f>
        <v>0</v>
      </c>
      <c r="BJ163" s="14" t="s">
        <v>126</v>
      </c>
      <c r="BK163" s="168">
        <f t="shared" ref="BK163:BK172" si="29">ROUND(I163*H163,2)</f>
        <v>0</v>
      </c>
      <c r="BL163" s="14" t="s">
        <v>125</v>
      </c>
      <c r="BM163" s="167" t="s">
        <v>237</v>
      </c>
    </row>
    <row r="164" spans="1:65" s="2" customFormat="1" ht="24" customHeight="1">
      <c r="A164" s="29"/>
      <c r="B164" s="154"/>
      <c r="C164" s="155" t="s">
        <v>238</v>
      </c>
      <c r="D164" s="155" t="s">
        <v>121</v>
      </c>
      <c r="E164" s="156" t="s">
        <v>239</v>
      </c>
      <c r="F164" s="157" t="s">
        <v>240</v>
      </c>
      <c r="G164" s="158" t="s">
        <v>207</v>
      </c>
      <c r="H164" s="159">
        <v>20</v>
      </c>
      <c r="I164" s="160"/>
      <c r="J164" s="161">
        <f t="shared" si="20"/>
        <v>0</v>
      </c>
      <c r="K164" s="162"/>
      <c r="L164" s="30"/>
      <c r="M164" s="163" t="s">
        <v>1</v>
      </c>
      <c r="N164" s="164" t="s">
        <v>40</v>
      </c>
      <c r="O164" s="55"/>
      <c r="P164" s="165">
        <f t="shared" si="21"/>
        <v>0</v>
      </c>
      <c r="Q164" s="165">
        <v>3.0000000000000001E-5</v>
      </c>
      <c r="R164" s="165">
        <f t="shared" si="22"/>
        <v>6.0000000000000006E-4</v>
      </c>
      <c r="S164" s="165">
        <v>0</v>
      </c>
      <c r="T164" s="166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7" t="s">
        <v>125</v>
      </c>
      <c r="AT164" s="167" t="s">
        <v>121</v>
      </c>
      <c r="AU164" s="167" t="s">
        <v>126</v>
      </c>
      <c r="AY164" s="14" t="s">
        <v>119</v>
      </c>
      <c r="BE164" s="168">
        <f t="shared" si="24"/>
        <v>0</v>
      </c>
      <c r="BF164" s="168">
        <f t="shared" si="25"/>
        <v>0</v>
      </c>
      <c r="BG164" s="168">
        <f t="shared" si="26"/>
        <v>0</v>
      </c>
      <c r="BH164" s="168">
        <f t="shared" si="27"/>
        <v>0</v>
      </c>
      <c r="BI164" s="168">
        <f t="shared" si="28"/>
        <v>0</v>
      </c>
      <c r="BJ164" s="14" t="s">
        <v>126</v>
      </c>
      <c r="BK164" s="168">
        <f t="shared" si="29"/>
        <v>0</v>
      </c>
      <c r="BL164" s="14" t="s">
        <v>125</v>
      </c>
      <c r="BM164" s="167" t="s">
        <v>241</v>
      </c>
    </row>
    <row r="165" spans="1:65" s="2" customFormat="1" ht="36" customHeight="1">
      <c r="A165" s="29"/>
      <c r="B165" s="154"/>
      <c r="C165" s="155" t="s">
        <v>242</v>
      </c>
      <c r="D165" s="155" t="s">
        <v>121</v>
      </c>
      <c r="E165" s="156" t="s">
        <v>243</v>
      </c>
      <c r="F165" s="157" t="s">
        <v>244</v>
      </c>
      <c r="G165" s="158" t="s">
        <v>134</v>
      </c>
      <c r="H165" s="159">
        <v>3.1459999999999999</v>
      </c>
      <c r="I165" s="160"/>
      <c r="J165" s="161">
        <f t="shared" si="20"/>
        <v>0</v>
      </c>
      <c r="K165" s="162"/>
      <c r="L165" s="30"/>
      <c r="M165" s="163" t="s">
        <v>1</v>
      </c>
      <c r="N165" s="164" t="s">
        <v>40</v>
      </c>
      <c r="O165" s="55"/>
      <c r="P165" s="165">
        <f t="shared" si="21"/>
        <v>0</v>
      </c>
      <c r="Q165" s="165">
        <v>0</v>
      </c>
      <c r="R165" s="165">
        <f t="shared" si="22"/>
        <v>0</v>
      </c>
      <c r="S165" s="165">
        <v>2.2000000000000002</v>
      </c>
      <c r="T165" s="166">
        <f t="shared" si="23"/>
        <v>6.9212000000000007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7" t="s">
        <v>125</v>
      </c>
      <c r="AT165" s="167" t="s">
        <v>121</v>
      </c>
      <c r="AU165" s="167" t="s">
        <v>126</v>
      </c>
      <c r="AY165" s="14" t="s">
        <v>119</v>
      </c>
      <c r="BE165" s="168">
        <f t="shared" si="24"/>
        <v>0</v>
      </c>
      <c r="BF165" s="168">
        <f t="shared" si="25"/>
        <v>0</v>
      </c>
      <c r="BG165" s="168">
        <f t="shared" si="26"/>
        <v>0</v>
      </c>
      <c r="BH165" s="168">
        <f t="shared" si="27"/>
        <v>0</v>
      </c>
      <c r="BI165" s="168">
        <f t="shared" si="28"/>
        <v>0</v>
      </c>
      <c r="BJ165" s="14" t="s">
        <v>126</v>
      </c>
      <c r="BK165" s="168">
        <f t="shared" si="29"/>
        <v>0</v>
      </c>
      <c r="BL165" s="14" t="s">
        <v>125</v>
      </c>
      <c r="BM165" s="167" t="s">
        <v>245</v>
      </c>
    </row>
    <row r="166" spans="1:65" s="2" customFormat="1" ht="24" customHeight="1">
      <c r="A166" s="29"/>
      <c r="B166" s="154"/>
      <c r="C166" s="155" t="s">
        <v>246</v>
      </c>
      <c r="D166" s="155" t="s">
        <v>121</v>
      </c>
      <c r="E166" s="156" t="s">
        <v>247</v>
      </c>
      <c r="F166" s="157" t="s">
        <v>248</v>
      </c>
      <c r="G166" s="158" t="s">
        <v>134</v>
      </c>
      <c r="H166" s="159">
        <v>15.728999999999999</v>
      </c>
      <c r="I166" s="160"/>
      <c r="J166" s="161">
        <f t="shared" si="20"/>
        <v>0</v>
      </c>
      <c r="K166" s="162"/>
      <c r="L166" s="30"/>
      <c r="M166" s="163" t="s">
        <v>1</v>
      </c>
      <c r="N166" s="164" t="s">
        <v>40</v>
      </c>
      <c r="O166" s="55"/>
      <c r="P166" s="165">
        <f t="shared" si="21"/>
        <v>0</v>
      </c>
      <c r="Q166" s="165">
        <v>0</v>
      </c>
      <c r="R166" s="165">
        <f t="shared" si="22"/>
        <v>0</v>
      </c>
      <c r="S166" s="165">
        <v>1.4</v>
      </c>
      <c r="T166" s="166">
        <f t="shared" si="23"/>
        <v>22.020599999999998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7" t="s">
        <v>125</v>
      </c>
      <c r="AT166" s="167" t="s">
        <v>121</v>
      </c>
      <c r="AU166" s="167" t="s">
        <v>126</v>
      </c>
      <c r="AY166" s="14" t="s">
        <v>119</v>
      </c>
      <c r="BE166" s="168">
        <f t="shared" si="24"/>
        <v>0</v>
      </c>
      <c r="BF166" s="168">
        <f t="shared" si="25"/>
        <v>0</v>
      </c>
      <c r="BG166" s="168">
        <f t="shared" si="26"/>
        <v>0</v>
      </c>
      <c r="BH166" s="168">
        <f t="shared" si="27"/>
        <v>0</v>
      </c>
      <c r="BI166" s="168">
        <f t="shared" si="28"/>
        <v>0</v>
      </c>
      <c r="BJ166" s="14" t="s">
        <v>126</v>
      </c>
      <c r="BK166" s="168">
        <f t="shared" si="29"/>
        <v>0</v>
      </c>
      <c r="BL166" s="14" t="s">
        <v>125</v>
      </c>
      <c r="BM166" s="167" t="s">
        <v>249</v>
      </c>
    </row>
    <row r="167" spans="1:65" s="2" customFormat="1" ht="24" customHeight="1">
      <c r="A167" s="29"/>
      <c r="B167" s="154"/>
      <c r="C167" s="155" t="s">
        <v>250</v>
      </c>
      <c r="D167" s="155" t="s">
        <v>121</v>
      </c>
      <c r="E167" s="156" t="s">
        <v>251</v>
      </c>
      <c r="F167" s="157" t="s">
        <v>252</v>
      </c>
      <c r="G167" s="158" t="s">
        <v>150</v>
      </c>
      <c r="H167" s="159">
        <v>32.613999999999997</v>
      </c>
      <c r="I167" s="160"/>
      <c r="J167" s="161">
        <f t="shared" si="20"/>
        <v>0</v>
      </c>
      <c r="K167" s="162"/>
      <c r="L167" s="30"/>
      <c r="M167" s="163" t="s">
        <v>1</v>
      </c>
      <c r="N167" s="164" t="s">
        <v>40</v>
      </c>
      <c r="O167" s="55"/>
      <c r="P167" s="165">
        <f t="shared" si="21"/>
        <v>0</v>
      </c>
      <c r="Q167" s="165">
        <v>0</v>
      </c>
      <c r="R167" s="165">
        <f t="shared" si="22"/>
        <v>0</v>
      </c>
      <c r="S167" s="165">
        <v>0</v>
      </c>
      <c r="T167" s="166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7" t="s">
        <v>125</v>
      </c>
      <c r="AT167" s="167" t="s">
        <v>121</v>
      </c>
      <c r="AU167" s="167" t="s">
        <v>126</v>
      </c>
      <c r="AY167" s="14" t="s">
        <v>119</v>
      </c>
      <c r="BE167" s="168">
        <f t="shared" si="24"/>
        <v>0</v>
      </c>
      <c r="BF167" s="168">
        <f t="shared" si="25"/>
        <v>0</v>
      </c>
      <c r="BG167" s="168">
        <f t="shared" si="26"/>
        <v>0</v>
      </c>
      <c r="BH167" s="168">
        <f t="shared" si="27"/>
        <v>0</v>
      </c>
      <c r="BI167" s="168">
        <f t="shared" si="28"/>
        <v>0</v>
      </c>
      <c r="BJ167" s="14" t="s">
        <v>126</v>
      </c>
      <c r="BK167" s="168">
        <f t="shared" si="29"/>
        <v>0</v>
      </c>
      <c r="BL167" s="14" t="s">
        <v>125</v>
      </c>
      <c r="BM167" s="167" t="s">
        <v>253</v>
      </c>
    </row>
    <row r="168" spans="1:65" s="2" customFormat="1" ht="16.5" customHeight="1">
      <c r="A168" s="29"/>
      <c r="B168" s="154"/>
      <c r="C168" s="155" t="s">
        <v>254</v>
      </c>
      <c r="D168" s="155" t="s">
        <v>121</v>
      </c>
      <c r="E168" s="156" t="s">
        <v>255</v>
      </c>
      <c r="F168" s="157" t="s">
        <v>256</v>
      </c>
      <c r="G168" s="158" t="s">
        <v>150</v>
      </c>
      <c r="H168" s="159">
        <v>32.613999999999997</v>
      </c>
      <c r="I168" s="160"/>
      <c r="J168" s="161">
        <f t="shared" si="20"/>
        <v>0</v>
      </c>
      <c r="K168" s="162"/>
      <c r="L168" s="30"/>
      <c r="M168" s="163" t="s">
        <v>1</v>
      </c>
      <c r="N168" s="164" t="s">
        <v>40</v>
      </c>
      <c r="O168" s="55"/>
      <c r="P168" s="165">
        <f t="shared" si="21"/>
        <v>0</v>
      </c>
      <c r="Q168" s="165">
        <v>0</v>
      </c>
      <c r="R168" s="165">
        <f t="shared" si="22"/>
        <v>0</v>
      </c>
      <c r="S168" s="165">
        <v>0</v>
      </c>
      <c r="T168" s="166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7" t="s">
        <v>125</v>
      </c>
      <c r="AT168" s="167" t="s">
        <v>121</v>
      </c>
      <c r="AU168" s="167" t="s">
        <v>126</v>
      </c>
      <c r="AY168" s="14" t="s">
        <v>119</v>
      </c>
      <c r="BE168" s="168">
        <f t="shared" si="24"/>
        <v>0</v>
      </c>
      <c r="BF168" s="168">
        <f t="shared" si="25"/>
        <v>0</v>
      </c>
      <c r="BG168" s="168">
        <f t="shared" si="26"/>
        <v>0</v>
      </c>
      <c r="BH168" s="168">
        <f t="shared" si="27"/>
        <v>0</v>
      </c>
      <c r="BI168" s="168">
        <f t="shared" si="28"/>
        <v>0</v>
      </c>
      <c r="BJ168" s="14" t="s">
        <v>126</v>
      </c>
      <c r="BK168" s="168">
        <f t="shared" si="29"/>
        <v>0</v>
      </c>
      <c r="BL168" s="14" t="s">
        <v>125</v>
      </c>
      <c r="BM168" s="167" t="s">
        <v>257</v>
      </c>
    </row>
    <row r="169" spans="1:65" s="2" customFormat="1" ht="24" customHeight="1">
      <c r="A169" s="29"/>
      <c r="B169" s="154"/>
      <c r="C169" s="155" t="s">
        <v>258</v>
      </c>
      <c r="D169" s="155" t="s">
        <v>121</v>
      </c>
      <c r="E169" s="156" t="s">
        <v>259</v>
      </c>
      <c r="F169" s="157" t="s">
        <v>260</v>
      </c>
      <c r="G169" s="158" t="s">
        <v>150</v>
      </c>
      <c r="H169" s="159">
        <v>358.75400000000002</v>
      </c>
      <c r="I169" s="160"/>
      <c r="J169" s="161">
        <f t="shared" si="20"/>
        <v>0</v>
      </c>
      <c r="K169" s="162"/>
      <c r="L169" s="30"/>
      <c r="M169" s="163" t="s">
        <v>1</v>
      </c>
      <c r="N169" s="164" t="s">
        <v>40</v>
      </c>
      <c r="O169" s="55"/>
      <c r="P169" s="165">
        <f t="shared" si="21"/>
        <v>0</v>
      </c>
      <c r="Q169" s="165">
        <v>0</v>
      </c>
      <c r="R169" s="165">
        <f t="shared" si="22"/>
        <v>0</v>
      </c>
      <c r="S169" s="165">
        <v>0</v>
      </c>
      <c r="T169" s="166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7" t="s">
        <v>125</v>
      </c>
      <c r="AT169" s="167" t="s">
        <v>121</v>
      </c>
      <c r="AU169" s="167" t="s">
        <v>126</v>
      </c>
      <c r="AY169" s="14" t="s">
        <v>119</v>
      </c>
      <c r="BE169" s="168">
        <f t="shared" si="24"/>
        <v>0</v>
      </c>
      <c r="BF169" s="168">
        <f t="shared" si="25"/>
        <v>0</v>
      </c>
      <c r="BG169" s="168">
        <f t="shared" si="26"/>
        <v>0</v>
      </c>
      <c r="BH169" s="168">
        <f t="shared" si="27"/>
        <v>0</v>
      </c>
      <c r="BI169" s="168">
        <f t="shared" si="28"/>
        <v>0</v>
      </c>
      <c r="BJ169" s="14" t="s">
        <v>126</v>
      </c>
      <c r="BK169" s="168">
        <f t="shared" si="29"/>
        <v>0</v>
      </c>
      <c r="BL169" s="14" t="s">
        <v>125</v>
      </c>
      <c r="BM169" s="167" t="s">
        <v>261</v>
      </c>
    </row>
    <row r="170" spans="1:65" s="2" customFormat="1" ht="24" customHeight="1">
      <c r="A170" s="29"/>
      <c r="B170" s="154"/>
      <c r="C170" s="155" t="s">
        <v>262</v>
      </c>
      <c r="D170" s="155" t="s">
        <v>121</v>
      </c>
      <c r="E170" s="156" t="s">
        <v>263</v>
      </c>
      <c r="F170" s="157" t="s">
        <v>264</v>
      </c>
      <c r="G170" s="158" t="s">
        <v>150</v>
      </c>
      <c r="H170" s="159">
        <v>32.613999999999997</v>
      </c>
      <c r="I170" s="160"/>
      <c r="J170" s="161">
        <f t="shared" si="20"/>
        <v>0</v>
      </c>
      <c r="K170" s="162"/>
      <c r="L170" s="30"/>
      <c r="M170" s="163" t="s">
        <v>1</v>
      </c>
      <c r="N170" s="164" t="s">
        <v>40</v>
      </c>
      <c r="O170" s="55"/>
      <c r="P170" s="165">
        <f t="shared" si="21"/>
        <v>0</v>
      </c>
      <c r="Q170" s="165">
        <v>0</v>
      </c>
      <c r="R170" s="165">
        <f t="shared" si="22"/>
        <v>0</v>
      </c>
      <c r="S170" s="165">
        <v>0</v>
      </c>
      <c r="T170" s="166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7" t="s">
        <v>125</v>
      </c>
      <c r="AT170" s="167" t="s">
        <v>121</v>
      </c>
      <c r="AU170" s="167" t="s">
        <v>126</v>
      </c>
      <c r="AY170" s="14" t="s">
        <v>119</v>
      </c>
      <c r="BE170" s="168">
        <f t="shared" si="24"/>
        <v>0</v>
      </c>
      <c r="BF170" s="168">
        <f t="shared" si="25"/>
        <v>0</v>
      </c>
      <c r="BG170" s="168">
        <f t="shared" si="26"/>
        <v>0</v>
      </c>
      <c r="BH170" s="168">
        <f t="shared" si="27"/>
        <v>0</v>
      </c>
      <c r="BI170" s="168">
        <f t="shared" si="28"/>
        <v>0</v>
      </c>
      <c r="BJ170" s="14" t="s">
        <v>126</v>
      </c>
      <c r="BK170" s="168">
        <f t="shared" si="29"/>
        <v>0</v>
      </c>
      <c r="BL170" s="14" t="s">
        <v>125</v>
      </c>
      <c r="BM170" s="167" t="s">
        <v>265</v>
      </c>
    </row>
    <row r="171" spans="1:65" s="2" customFormat="1" ht="24" customHeight="1">
      <c r="A171" s="29"/>
      <c r="B171" s="154"/>
      <c r="C171" s="155" t="s">
        <v>266</v>
      </c>
      <c r="D171" s="155" t="s">
        <v>121</v>
      </c>
      <c r="E171" s="156" t="s">
        <v>267</v>
      </c>
      <c r="F171" s="157" t="s">
        <v>268</v>
      </c>
      <c r="G171" s="158" t="s">
        <v>150</v>
      </c>
      <c r="H171" s="159">
        <v>31.495000000000001</v>
      </c>
      <c r="I171" s="160"/>
      <c r="J171" s="161">
        <f t="shared" si="20"/>
        <v>0</v>
      </c>
      <c r="K171" s="162"/>
      <c r="L171" s="30"/>
      <c r="M171" s="163" t="s">
        <v>1</v>
      </c>
      <c r="N171" s="164" t="s">
        <v>40</v>
      </c>
      <c r="O171" s="55"/>
      <c r="P171" s="165">
        <f t="shared" si="21"/>
        <v>0</v>
      </c>
      <c r="Q171" s="165">
        <v>0</v>
      </c>
      <c r="R171" s="165">
        <f t="shared" si="22"/>
        <v>0</v>
      </c>
      <c r="S171" s="165">
        <v>0</v>
      </c>
      <c r="T171" s="166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7" t="s">
        <v>125</v>
      </c>
      <c r="AT171" s="167" t="s">
        <v>121</v>
      </c>
      <c r="AU171" s="167" t="s">
        <v>126</v>
      </c>
      <c r="AY171" s="14" t="s">
        <v>119</v>
      </c>
      <c r="BE171" s="168">
        <f t="shared" si="24"/>
        <v>0</v>
      </c>
      <c r="BF171" s="168">
        <f t="shared" si="25"/>
        <v>0</v>
      </c>
      <c r="BG171" s="168">
        <f t="shared" si="26"/>
        <v>0</v>
      </c>
      <c r="BH171" s="168">
        <f t="shared" si="27"/>
        <v>0</v>
      </c>
      <c r="BI171" s="168">
        <f t="shared" si="28"/>
        <v>0</v>
      </c>
      <c r="BJ171" s="14" t="s">
        <v>126</v>
      </c>
      <c r="BK171" s="168">
        <f t="shared" si="29"/>
        <v>0</v>
      </c>
      <c r="BL171" s="14" t="s">
        <v>125</v>
      </c>
      <c r="BM171" s="167" t="s">
        <v>269</v>
      </c>
    </row>
    <row r="172" spans="1:65" s="2" customFormat="1" ht="24" customHeight="1">
      <c r="A172" s="29"/>
      <c r="B172" s="154"/>
      <c r="C172" s="155" t="s">
        <v>270</v>
      </c>
      <c r="D172" s="155" t="s">
        <v>121</v>
      </c>
      <c r="E172" s="156" t="s">
        <v>271</v>
      </c>
      <c r="F172" s="157" t="s">
        <v>272</v>
      </c>
      <c r="G172" s="158" t="s">
        <v>150</v>
      </c>
      <c r="H172" s="159">
        <v>1.119</v>
      </c>
      <c r="I172" s="160"/>
      <c r="J172" s="161">
        <f t="shared" si="20"/>
        <v>0</v>
      </c>
      <c r="K172" s="162"/>
      <c r="L172" s="30"/>
      <c r="M172" s="163" t="s">
        <v>1</v>
      </c>
      <c r="N172" s="164" t="s">
        <v>40</v>
      </c>
      <c r="O172" s="55"/>
      <c r="P172" s="165">
        <f t="shared" si="21"/>
        <v>0</v>
      </c>
      <c r="Q172" s="165">
        <v>0</v>
      </c>
      <c r="R172" s="165">
        <f t="shared" si="22"/>
        <v>0</v>
      </c>
      <c r="S172" s="165">
        <v>0</v>
      </c>
      <c r="T172" s="166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7" t="s">
        <v>125</v>
      </c>
      <c r="AT172" s="167" t="s">
        <v>121</v>
      </c>
      <c r="AU172" s="167" t="s">
        <v>126</v>
      </c>
      <c r="AY172" s="14" t="s">
        <v>119</v>
      </c>
      <c r="BE172" s="168">
        <f t="shared" si="24"/>
        <v>0</v>
      </c>
      <c r="BF172" s="168">
        <f t="shared" si="25"/>
        <v>0</v>
      </c>
      <c r="BG172" s="168">
        <f t="shared" si="26"/>
        <v>0</v>
      </c>
      <c r="BH172" s="168">
        <f t="shared" si="27"/>
        <v>0</v>
      </c>
      <c r="BI172" s="168">
        <f t="shared" si="28"/>
        <v>0</v>
      </c>
      <c r="BJ172" s="14" t="s">
        <v>126</v>
      </c>
      <c r="BK172" s="168">
        <f t="shared" si="29"/>
        <v>0</v>
      </c>
      <c r="BL172" s="14" t="s">
        <v>125</v>
      </c>
      <c r="BM172" s="167" t="s">
        <v>273</v>
      </c>
    </row>
    <row r="173" spans="1:65" s="12" customFormat="1" ht="22.9" customHeight="1">
      <c r="B173" s="141"/>
      <c r="D173" s="142" t="s">
        <v>73</v>
      </c>
      <c r="E173" s="152" t="s">
        <v>274</v>
      </c>
      <c r="F173" s="152" t="s">
        <v>275</v>
      </c>
      <c r="I173" s="144"/>
      <c r="J173" s="153">
        <f>BK173</f>
        <v>0</v>
      </c>
      <c r="L173" s="141"/>
      <c r="M173" s="146"/>
      <c r="N173" s="147"/>
      <c r="O173" s="147"/>
      <c r="P173" s="148">
        <f>P174</f>
        <v>0</v>
      </c>
      <c r="Q173" s="147"/>
      <c r="R173" s="148">
        <f>R174</f>
        <v>0</v>
      </c>
      <c r="S173" s="147"/>
      <c r="T173" s="149">
        <f>T174</f>
        <v>0</v>
      </c>
      <c r="AR173" s="142" t="s">
        <v>79</v>
      </c>
      <c r="AT173" s="150" t="s">
        <v>73</v>
      </c>
      <c r="AU173" s="150" t="s">
        <v>79</v>
      </c>
      <c r="AY173" s="142" t="s">
        <v>119</v>
      </c>
      <c r="BK173" s="151">
        <f>BK174</f>
        <v>0</v>
      </c>
    </row>
    <row r="174" spans="1:65" s="2" customFormat="1" ht="24" customHeight="1">
      <c r="A174" s="29"/>
      <c r="B174" s="154"/>
      <c r="C174" s="155" t="s">
        <v>276</v>
      </c>
      <c r="D174" s="155" t="s">
        <v>121</v>
      </c>
      <c r="E174" s="156" t="s">
        <v>277</v>
      </c>
      <c r="F174" s="157" t="s">
        <v>278</v>
      </c>
      <c r="G174" s="158" t="s">
        <v>150</v>
      </c>
      <c r="H174" s="159">
        <v>7.9390000000000001</v>
      </c>
      <c r="I174" s="160"/>
      <c r="J174" s="161">
        <f>ROUND(I174*H174,2)</f>
        <v>0</v>
      </c>
      <c r="K174" s="162"/>
      <c r="L174" s="30"/>
      <c r="M174" s="163" t="s">
        <v>1</v>
      </c>
      <c r="N174" s="164" t="s">
        <v>40</v>
      </c>
      <c r="O174" s="55"/>
      <c r="P174" s="165">
        <f>O174*H174</f>
        <v>0</v>
      </c>
      <c r="Q174" s="165">
        <v>0</v>
      </c>
      <c r="R174" s="165">
        <f>Q174*H174</f>
        <v>0</v>
      </c>
      <c r="S174" s="165">
        <v>0</v>
      </c>
      <c r="T174" s="166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7" t="s">
        <v>125</v>
      </c>
      <c r="AT174" s="167" t="s">
        <v>121</v>
      </c>
      <c r="AU174" s="167" t="s">
        <v>126</v>
      </c>
      <c r="AY174" s="14" t="s">
        <v>119</v>
      </c>
      <c r="BE174" s="168">
        <f>IF(N174="základná",J174,0)</f>
        <v>0</v>
      </c>
      <c r="BF174" s="168">
        <f>IF(N174="znížená",J174,0)</f>
        <v>0</v>
      </c>
      <c r="BG174" s="168">
        <f>IF(N174="zákl. prenesená",J174,0)</f>
        <v>0</v>
      </c>
      <c r="BH174" s="168">
        <f>IF(N174="zníž. prenesená",J174,0)</f>
        <v>0</v>
      </c>
      <c r="BI174" s="168">
        <f>IF(N174="nulová",J174,0)</f>
        <v>0</v>
      </c>
      <c r="BJ174" s="14" t="s">
        <v>126</v>
      </c>
      <c r="BK174" s="168">
        <f>ROUND(I174*H174,2)</f>
        <v>0</v>
      </c>
      <c r="BL174" s="14" t="s">
        <v>125</v>
      </c>
      <c r="BM174" s="167" t="s">
        <v>279</v>
      </c>
    </row>
    <row r="175" spans="1:65" s="12" customFormat="1" ht="25.9" customHeight="1">
      <c r="B175" s="141"/>
      <c r="D175" s="142" t="s">
        <v>73</v>
      </c>
      <c r="E175" s="143" t="s">
        <v>280</v>
      </c>
      <c r="F175" s="143" t="s">
        <v>281</v>
      </c>
      <c r="I175" s="144"/>
      <c r="J175" s="145">
        <f>BK175</f>
        <v>0</v>
      </c>
      <c r="L175" s="141"/>
      <c r="M175" s="146"/>
      <c r="N175" s="147"/>
      <c r="O175" s="147"/>
      <c r="P175" s="148">
        <f>P176+P187+P193</f>
        <v>0</v>
      </c>
      <c r="Q175" s="147"/>
      <c r="R175" s="148">
        <f>R176+R187+R193</f>
        <v>5.3547719999999996</v>
      </c>
      <c r="S175" s="147"/>
      <c r="T175" s="149">
        <f>T176+T187+T193</f>
        <v>0.68215199999999998</v>
      </c>
      <c r="AR175" s="142" t="s">
        <v>126</v>
      </c>
      <c r="AT175" s="150" t="s">
        <v>73</v>
      </c>
      <c r="AU175" s="150" t="s">
        <v>74</v>
      </c>
      <c r="AY175" s="142" t="s">
        <v>119</v>
      </c>
      <c r="BK175" s="151">
        <f>BK176+BK187+BK193</f>
        <v>0</v>
      </c>
    </row>
    <row r="176" spans="1:65" s="12" customFormat="1" ht="22.9" customHeight="1">
      <c r="B176" s="141"/>
      <c r="D176" s="142" t="s">
        <v>73</v>
      </c>
      <c r="E176" s="152" t="s">
        <v>282</v>
      </c>
      <c r="F176" s="152" t="s">
        <v>283</v>
      </c>
      <c r="I176" s="144"/>
      <c r="J176" s="153">
        <f>BK176</f>
        <v>0</v>
      </c>
      <c r="L176" s="141"/>
      <c r="M176" s="146"/>
      <c r="N176" s="147"/>
      <c r="O176" s="147"/>
      <c r="P176" s="148">
        <f>SUM(P177:P186)</f>
        <v>0</v>
      </c>
      <c r="Q176" s="147"/>
      <c r="R176" s="148">
        <f>SUM(R177:R186)</f>
        <v>4.8354349999999995</v>
      </c>
      <c r="S176" s="147"/>
      <c r="T176" s="149">
        <f>SUM(T177:T186)</f>
        <v>0.62915999999999994</v>
      </c>
      <c r="AR176" s="142" t="s">
        <v>126</v>
      </c>
      <c r="AT176" s="150" t="s">
        <v>73</v>
      </c>
      <c r="AU176" s="150" t="s">
        <v>79</v>
      </c>
      <c r="AY176" s="142" t="s">
        <v>119</v>
      </c>
      <c r="BK176" s="151">
        <f>SUM(BK177:BK186)</f>
        <v>0</v>
      </c>
    </row>
    <row r="177" spans="1:65" s="2" customFormat="1" ht="16.5" customHeight="1">
      <c r="A177" s="29"/>
      <c r="B177" s="154"/>
      <c r="C177" s="155" t="s">
        <v>284</v>
      </c>
      <c r="D177" s="155" t="s">
        <v>121</v>
      </c>
      <c r="E177" s="156" t="s">
        <v>285</v>
      </c>
      <c r="F177" s="157" t="s">
        <v>286</v>
      </c>
      <c r="G177" s="158" t="s">
        <v>124</v>
      </c>
      <c r="H177" s="159">
        <v>55</v>
      </c>
      <c r="I177" s="160"/>
      <c r="J177" s="161">
        <f t="shared" ref="J177:J186" si="30">ROUND(I177*H177,2)</f>
        <v>0</v>
      </c>
      <c r="K177" s="162"/>
      <c r="L177" s="30"/>
      <c r="M177" s="163" t="s">
        <v>1</v>
      </c>
      <c r="N177" s="164" t="s">
        <v>40</v>
      </c>
      <c r="O177" s="55"/>
      <c r="P177" s="165">
        <f t="shared" ref="P177:P186" si="31">O177*H177</f>
        <v>0</v>
      </c>
      <c r="Q177" s="165">
        <v>0</v>
      </c>
      <c r="R177" s="165">
        <f t="shared" ref="R177:R186" si="32">Q177*H177</f>
        <v>0</v>
      </c>
      <c r="S177" s="165">
        <v>0</v>
      </c>
      <c r="T177" s="166">
        <f t="shared" ref="T177:T186" si="33"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7" t="s">
        <v>187</v>
      </c>
      <c r="AT177" s="167" t="s">
        <v>121</v>
      </c>
      <c r="AU177" s="167" t="s">
        <v>126</v>
      </c>
      <c r="AY177" s="14" t="s">
        <v>119</v>
      </c>
      <c r="BE177" s="168">
        <f t="shared" ref="BE177:BE186" si="34">IF(N177="základná",J177,0)</f>
        <v>0</v>
      </c>
      <c r="BF177" s="168">
        <f t="shared" ref="BF177:BF186" si="35">IF(N177="znížená",J177,0)</f>
        <v>0</v>
      </c>
      <c r="BG177" s="168">
        <f t="shared" ref="BG177:BG186" si="36">IF(N177="zákl. prenesená",J177,0)</f>
        <v>0</v>
      </c>
      <c r="BH177" s="168">
        <f t="shared" ref="BH177:BH186" si="37">IF(N177="zníž. prenesená",J177,0)</f>
        <v>0</v>
      </c>
      <c r="BI177" s="168">
        <f t="shared" ref="BI177:BI186" si="38">IF(N177="nulová",J177,0)</f>
        <v>0</v>
      </c>
      <c r="BJ177" s="14" t="s">
        <v>126</v>
      </c>
      <c r="BK177" s="168">
        <f t="shared" ref="BK177:BK186" si="39">ROUND(I177*H177,2)</f>
        <v>0</v>
      </c>
      <c r="BL177" s="14" t="s">
        <v>187</v>
      </c>
      <c r="BM177" s="167" t="s">
        <v>287</v>
      </c>
    </row>
    <row r="178" spans="1:65" s="2" customFormat="1" ht="16.5" customHeight="1">
      <c r="A178" s="29"/>
      <c r="B178" s="154"/>
      <c r="C178" s="169" t="s">
        <v>288</v>
      </c>
      <c r="D178" s="169" t="s">
        <v>192</v>
      </c>
      <c r="E178" s="170" t="s">
        <v>289</v>
      </c>
      <c r="F178" s="171" t="s">
        <v>290</v>
      </c>
      <c r="G178" s="172" t="s">
        <v>124</v>
      </c>
      <c r="H178" s="173">
        <v>63.25</v>
      </c>
      <c r="I178" s="174"/>
      <c r="J178" s="175">
        <f t="shared" si="30"/>
        <v>0</v>
      </c>
      <c r="K178" s="176"/>
      <c r="L178" s="177"/>
      <c r="M178" s="178" t="s">
        <v>1</v>
      </c>
      <c r="N178" s="179" t="s">
        <v>40</v>
      </c>
      <c r="O178" s="55"/>
      <c r="P178" s="165">
        <f t="shared" si="31"/>
        <v>0</v>
      </c>
      <c r="Q178" s="165">
        <v>1.8000000000000001E-4</v>
      </c>
      <c r="R178" s="165">
        <f t="shared" si="32"/>
        <v>1.1385000000000001E-2</v>
      </c>
      <c r="S178" s="165">
        <v>0</v>
      </c>
      <c r="T178" s="166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7" t="s">
        <v>254</v>
      </c>
      <c r="AT178" s="167" t="s">
        <v>192</v>
      </c>
      <c r="AU178" s="167" t="s">
        <v>126</v>
      </c>
      <c r="AY178" s="14" t="s">
        <v>119</v>
      </c>
      <c r="BE178" s="168">
        <f t="shared" si="34"/>
        <v>0</v>
      </c>
      <c r="BF178" s="168">
        <f t="shared" si="35"/>
        <v>0</v>
      </c>
      <c r="BG178" s="168">
        <f t="shared" si="36"/>
        <v>0</v>
      </c>
      <c r="BH178" s="168">
        <f t="shared" si="37"/>
        <v>0</v>
      </c>
      <c r="BI178" s="168">
        <f t="shared" si="38"/>
        <v>0</v>
      </c>
      <c r="BJ178" s="14" t="s">
        <v>126</v>
      </c>
      <c r="BK178" s="168">
        <f t="shared" si="39"/>
        <v>0</v>
      </c>
      <c r="BL178" s="14" t="s">
        <v>187</v>
      </c>
      <c r="BM178" s="167" t="s">
        <v>291</v>
      </c>
    </row>
    <row r="179" spans="1:65" s="2" customFormat="1" ht="24" customHeight="1">
      <c r="A179" s="29"/>
      <c r="B179" s="154"/>
      <c r="C179" s="155" t="s">
        <v>292</v>
      </c>
      <c r="D179" s="155" t="s">
        <v>121</v>
      </c>
      <c r="E179" s="156" t="s">
        <v>293</v>
      </c>
      <c r="F179" s="157" t="s">
        <v>294</v>
      </c>
      <c r="G179" s="158" t="s">
        <v>124</v>
      </c>
      <c r="H179" s="159">
        <v>62.915999999999997</v>
      </c>
      <c r="I179" s="160"/>
      <c r="J179" s="161">
        <f t="shared" si="30"/>
        <v>0</v>
      </c>
      <c r="K179" s="162"/>
      <c r="L179" s="30"/>
      <c r="M179" s="163" t="s">
        <v>1</v>
      </c>
      <c r="N179" s="164" t="s">
        <v>40</v>
      </c>
      <c r="O179" s="55"/>
      <c r="P179" s="165">
        <f t="shared" si="31"/>
        <v>0</v>
      </c>
      <c r="Q179" s="165">
        <v>0</v>
      </c>
      <c r="R179" s="165">
        <f t="shared" si="32"/>
        <v>0</v>
      </c>
      <c r="S179" s="165">
        <v>0.01</v>
      </c>
      <c r="T179" s="166">
        <f t="shared" si="33"/>
        <v>0.62915999999999994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7" t="s">
        <v>187</v>
      </c>
      <c r="AT179" s="167" t="s">
        <v>121</v>
      </c>
      <c r="AU179" s="167" t="s">
        <v>126</v>
      </c>
      <c r="AY179" s="14" t="s">
        <v>119</v>
      </c>
      <c r="BE179" s="168">
        <f t="shared" si="34"/>
        <v>0</v>
      </c>
      <c r="BF179" s="168">
        <f t="shared" si="35"/>
        <v>0</v>
      </c>
      <c r="BG179" s="168">
        <f t="shared" si="36"/>
        <v>0</v>
      </c>
      <c r="BH179" s="168">
        <f t="shared" si="37"/>
        <v>0</v>
      </c>
      <c r="BI179" s="168">
        <f t="shared" si="38"/>
        <v>0</v>
      </c>
      <c r="BJ179" s="14" t="s">
        <v>126</v>
      </c>
      <c r="BK179" s="168">
        <f t="shared" si="39"/>
        <v>0</v>
      </c>
      <c r="BL179" s="14" t="s">
        <v>187</v>
      </c>
      <c r="BM179" s="167" t="s">
        <v>295</v>
      </c>
    </row>
    <row r="180" spans="1:65" s="2" customFormat="1" ht="24" customHeight="1">
      <c r="A180" s="29"/>
      <c r="B180" s="154"/>
      <c r="C180" s="155" t="s">
        <v>296</v>
      </c>
      <c r="D180" s="155" t="s">
        <v>121</v>
      </c>
      <c r="E180" s="156" t="s">
        <v>297</v>
      </c>
      <c r="F180" s="157" t="s">
        <v>298</v>
      </c>
      <c r="G180" s="158" t="s">
        <v>124</v>
      </c>
      <c r="H180" s="159">
        <v>55</v>
      </c>
      <c r="I180" s="160"/>
      <c r="J180" s="161">
        <f t="shared" si="30"/>
        <v>0</v>
      </c>
      <c r="K180" s="162"/>
      <c r="L180" s="30"/>
      <c r="M180" s="163" t="s">
        <v>1</v>
      </c>
      <c r="N180" s="164" t="s">
        <v>40</v>
      </c>
      <c r="O180" s="55"/>
      <c r="P180" s="165">
        <f t="shared" si="31"/>
        <v>0</v>
      </c>
      <c r="Q180" s="165">
        <v>6.2E-4</v>
      </c>
      <c r="R180" s="165">
        <f t="shared" si="32"/>
        <v>3.4099999999999998E-2</v>
      </c>
      <c r="S180" s="165">
        <v>0</v>
      </c>
      <c r="T180" s="166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7" t="s">
        <v>187</v>
      </c>
      <c r="AT180" s="167" t="s">
        <v>121</v>
      </c>
      <c r="AU180" s="167" t="s">
        <v>126</v>
      </c>
      <c r="AY180" s="14" t="s">
        <v>119</v>
      </c>
      <c r="BE180" s="168">
        <f t="shared" si="34"/>
        <v>0</v>
      </c>
      <c r="BF180" s="168">
        <f t="shared" si="35"/>
        <v>0</v>
      </c>
      <c r="BG180" s="168">
        <f t="shared" si="36"/>
        <v>0</v>
      </c>
      <c r="BH180" s="168">
        <f t="shared" si="37"/>
        <v>0</v>
      </c>
      <c r="BI180" s="168">
        <f t="shared" si="38"/>
        <v>0</v>
      </c>
      <c r="BJ180" s="14" t="s">
        <v>126</v>
      </c>
      <c r="BK180" s="168">
        <f t="shared" si="39"/>
        <v>0</v>
      </c>
      <c r="BL180" s="14" t="s">
        <v>187</v>
      </c>
      <c r="BM180" s="167" t="s">
        <v>299</v>
      </c>
    </row>
    <row r="181" spans="1:65" s="2" customFormat="1" ht="16.5" customHeight="1">
      <c r="A181" s="29"/>
      <c r="B181" s="154"/>
      <c r="C181" s="169" t="s">
        <v>300</v>
      </c>
      <c r="D181" s="169" t="s">
        <v>192</v>
      </c>
      <c r="E181" s="170" t="s">
        <v>301</v>
      </c>
      <c r="F181" s="171" t="s">
        <v>302</v>
      </c>
      <c r="G181" s="172" t="s">
        <v>124</v>
      </c>
      <c r="H181" s="173">
        <v>63.25</v>
      </c>
      <c r="I181" s="174"/>
      <c r="J181" s="175">
        <f t="shared" si="30"/>
        <v>0</v>
      </c>
      <c r="K181" s="176"/>
      <c r="L181" s="177"/>
      <c r="M181" s="178" t="s">
        <v>1</v>
      </c>
      <c r="N181" s="179" t="s">
        <v>40</v>
      </c>
      <c r="O181" s="55"/>
      <c r="P181" s="165">
        <f t="shared" si="31"/>
        <v>0</v>
      </c>
      <c r="Q181" s="165">
        <v>1.4E-3</v>
      </c>
      <c r="R181" s="165">
        <f t="shared" si="32"/>
        <v>8.8550000000000004E-2</v>
      </c>
      <c r="S181" s="165">
        <v>0</v>
      </c>
      <c r="T181" s="166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7" t="s">
        <v>254</v>
      </c>
      <c r="AT181" s="167" t="s">
        <v>192</v>
      </c>
      <c r="AU181" s="167" t="s">
        <v>126</v>
      </c>
      <c r="AY181" s="14" t="s">
        <v>119</v>
      </c>
      <c r="BE181" s="168">
        <f t="shared" si="34"/>
        <v>0</v>
      </c>
      <c r="BF181" s="168">
        <f t="shared" si="35"/>
        <v>0</v>
      </c>
      <c r="BG181" s="168">
        <f t="shared" si="36"/>
        <v>0</v>
      </c>
      <c r="BH181" s="168">
        <f t="shared" si="37"/>
        <v>0</v>
      </c>
      <c r="BI181" s="168">
        <f t="shared" si="38"/>
        <v>0</v>
      </c>
      <c r="BJ181" s="14" t="s">
        <v>126</v>
      </c>
      <c r="BK181" s="168">
        <f t="shared" si="39"/>
        <v>0</v>
      </c>
      <c r="BL181" s="14" t="s">
        <v>187</v>
      </c>
      <c r="BM181" s="167" t="s">
        <v>303</v>
      </c>
    </row>
    <row r="182" spans="1:65" s="2" customFormat="1" ht="24" customHeight="1">
      <c r="A182" s="29"/>
      <c r="B182" s="154"/>
      <c r="C182" s="155" t="s">
        <v>304</v>
      </c>
      <c r="D182" s="155" t="s">
        <v>121</v>
      </c>
      <c r="E182" s="156" t="s">
        <v>305</v>
      </c>
      <c r="F182" s="157" t="s">
        <v>306</v>
      </c>
      <c r="G182" s="158" t="s">
        <v>124</v>
      </c>
      <c r="H182" s="159">
        <v>55</v>
      </c>
      <c r="I182" s="160"/>
      <c r="J182" s="161">
        <f t="shared" si="30"/>
        <v>0</v>
      </c>
      <c r="K182" s="162"/>
      <c r="L182" s="30"/>
      <c r="M182" s="163" t="s">
        <v>1</v>
      </c>
      <c r="N182" s="164" t="s">
        <v>40</v>
      </c>
      <c r="O182" s="55"/>
      <c r="P182" s="165">
        <f t="shared" si="31"/>
        <v>0</v>
      </c>
      <c r="Q182" s="165">
        <v>0</v>
      </c>
      <c r="R182" s="165">
        <f t="shared" si="32"/>
        <v>0</v>
      </c>
      <c r="S182" s="165">
        <v>0</v>
      </c>
      <c r="T182" s="166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7" t="s">
        <v>187</v>
      </c>
      <c r="AT182" s="167" t="s">
        <v>121</v>
      </c>
      <c r="AU182" s="167" t="s">
        <v>126</v>
      </c>
      <c r="AY182" s="14" t="s">
        <v>119</v>
      </c>
      <c r="BE182" s="168">
        <f t="shared" si="34"/>
        <v>0</v>
      </c>
      <c r="BF182" s="168">
        <f t="shared" si="35"/>
        <v>0</v>
      </c>
      <c r="BG182" s="168">
        <f t="shared" si="36"/>
        <v>0</v>
      </c>
      <c r="BH182" s="168">
        <f t="shared" si="37"/>
        <v>0</v>
      </c>
      <c r="BI182" s="168">
        <f t="shared" si="38"/>
        <v>0</v>
      </c>
      <c r="BJ182" s="14" t="s">
        <v>126</v>
      </c>
      <c r="BK182" s="168">
        <f t="shared" si="39"/>
        <v>0</v>
      </c>
      <c r="BL182" s="14" t="s">
        <v>187</v>
      </c>
      <c r="BM182" s="167" t="s">
        <v>307</v>
      </c>
    </row>
    <row r="183" spans="1:65" s="2" customFormat="1" ht="16.5" customHeight="1">
      <c r="A183" s="29"/>
      <c r="B183" s="154"/>
      <c r="C183" s="169" t="s">
        <v>308</v>
      </c>
      <c r="D183" s="169" t="s">
        <v>192</v>
      </c>
      <c r="E183" s="170" t="s">
        <v>309</v>
      </c>
      <c r="F183" s="171" t="s">
        <v>310</v>
      </c>
      <c r="G183" s="172" t="s">
        <v>150</v>
      </c>
      <c r="H183" s="173">
        <v>4.6749999999999998</v>
      </c>
      <c r="I183" s="174"/>
      <c r="J183" s="175">
        <f t="shared" si="30"/>
        <v>0</v>
      </c>
      <c r="K183" s="176"/>
      <c r="L183" s="177"/>
      <c r="M183" s="178" t="s">
        <v>1</v>
      </c>
      <c r="N183" s="179" t="s">
        <v>40</v>
      </c>
      <c r="O183" s="55"/>
      <c r="P183" s="165">
        <f t="shared" si="31"/>
        <v>0</v>
      </c>
      <c r="Q183" s="165">
        <v>1</v>
      </c>
      <c r="R183" s="165">
        <f t="shared" si="32"/>
        <v>4.6749999999999998</v>
      </c>
      <c r="S183" s="165">
        <v>0</v>
      </c>
      <c r="T183" s="166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7" t="s">
        <v>254</v>
      </c>
      <c r="AT183" s="167" t="s">
        <v>192</v>
      </c>
      <c r="AU183" s="167" t="s">
        <v>126</v>
      </c>
      <c r="AY183" s="14" t="s">
        <v>119</v>
      </c>
      <c r="BE183" s="168">
        <f t="shared" si="34"/>
        <v>0</v>
      </c>
      <c r="BF183" s="168">
        <f t="shared" si="35"/>
        <v>0</v>
      </c>
      <c r="BG183" s="168">
        <f t="shared" si="36"/>
        <v>0</v>
      </c>
      <c r="BH183" s="168">
        <f t="shared" si="37"/>
        <v>0</v>
      </c>
      <c r="BI183" s="168">
        <f t="shared" si="38"/>
        <v>0</v>
      </c>
      <c r="BJ183" s="14" t="s">
        <v>126</v>
      </c>
      <c r="BK183" s="168">
        <f t="shared" si="39"/>
        <v>0</v>
      </c>
      <c r="BL183" s="14" t="s">
        <v>187</v>
      </c>
      <c r="BM183" s="167" t="s">
        <v>311</v>
      </c>
    </row>
    <row r="184" spans="1:65" s="2" customFormat="1" ht="24" customHeight="1">
      <c r="A184" s="29"/>
      <c r="B184" s="154"/>
      <c r="C184" s="155" t="s">
        <v>312</v>
      </c>
      <c r="D184" s="155" t="s">
        <v>121</v>
      </c>
      <c r="E184" s="156" t="s">
        <v>313</v>
      </c>
      <c r="F184" s="157" t="s">
        <v>314</v>
      </c>
      <c r="G184" s="158" t="s">
        <v>124</v>
      </c>
      <c r="H184" s="159">
        <v>55</v>
      </c>
      <c r="I184" s="160"/>
      <c r="J184" s="161">
        <f t="shared" si="30"/>
        <v>0</v>
      </c>
      <c r="K184" s="162"/>
      <c r="L184" s="30"/>
      <c r="M184" s="163" t="s">
        <v>1</v>
      </c>
      <c r="N184" s="164" t="s">
        <v>40</v>
      </c>
      <c r="O184" s="55"/>
      <c r="P184" s="165">
        <f t="shared" si="31"/>
        <v>0</v>
      </c>
      <c r="Q184" s="165">
        <v>0</v>
      </c>
      <c r="R184" s="165">
        <f t="shared" si="32"/>
        <v>0</v>
      </c>
      <c r="S184" s="165">
        <v>0</v>
      </c>
      <c r="T184" s="166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7" t="s">
        <v>187</v>
      </c>
      <c r="AT184" s="167" t="s">
        <v>121</v>
      </c>
      <c r="AU184" s="167" t="s">
        <v>126</v>
      </c>
      <c r="AY184" s="14" t="s">
        <v>119</v>
      </c>
      <c r="BE184" s="168">
        <f t="shared" si="34"/>
        <v>0</v>
      </c>
      <c r="BF184" s="168">
        <f t="shared" si="35"/>
        <v>0</v>
      </c>
      <c r="BG184" s="168">
        <f t="shared" si="36"/>
        <v>0</v>
      </c>
      <c r="BH184" s="168">
        <f t="shared" si="37"/>
        <v>0</v>
      </c>
      <c r="BI184" s="168">
        <f t="shared" si="38"/>
        <v>0</v>
      </c>
      <c r="BJ184" s="14" t="s">
        <v>126</v>
      </c>
      <c r="BK184" s="168">
        <f t="shared" si="39"/>
        <v>0</v>
      </c>
      <c r="BL184" s="14" t="s">
        <v>187</v>
      </c>
      <c r="BM184" s="167" t="s">
        <v>315</v>
      </c>
    </row>
    <row r="185" spans="1:65" s="2" customFormat="1" ht="16.5" customHeight="1">
      <c r="A185" s="29"/>
      <c r="B185" s="154"/>
      <c r="C185" s="169" t="s">
        <v>316</v>
      </c>
      <c r="D185" s="169" t="s">
        <v>192</v>
      </c>
      <c r="E185" s="170" t="s">
        <v>317</v>
      </c>
      <c r="F185" s="171" t="s">
        <v>318</v>
      </c>
      <c r="G185" s="172" t="s">
        <v>124</v>
      </c>
      <c r="H185" s="173">
        <v>66</v>
      </c>
      <c r="I185" s="174"/>
      <c r="J185" s="175">
        <f t="shared" si="30"/>
        <v>0</v>
      </c>
      <c r="K185" s="176"/>
      <c r="L185" s="177"/>
      <c r="M185" s="178" t="s">
        <v>1</v>
      </c>
      <c r="N185" s="179" t="s">
        <v>40</v>
      </c>
      <c r="O185" s="55"/>
      <c r="P185" s="165">
        <f t="shared" si="31"/>
        <v>0</v>
      </c>
      <c r="Q185" s="165">
        <v>4.0000000000000002E-4</v>
      </c>
      <c r="R185" s="165">
        <f t="shared" si="32"/>
        <v>2.64E-2</v>
      </c>
      <c r="S185" s="165">
        <v>0</v>
      </c>
      <c r="T185" s="166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7" t="s">
        <v>254</v>
      </c>
      <c r="AT185" s="167" t="s">
        <v>192</v>
      </c>
      <c r="AU185" s="167" t="s">
        <v>126</v>
      </c>
      <c r="AY185" s="14" t="s">
        <v>119</v>
      </c>
      <c r="BE185" s="168">
        <f t="shared" si="34"/>
        <v>0</v>
      </c>
      <c r="BF185" s="168">
        <f t="shared" si="35"/>
        <v>0</v>
      </c>
      <c r="BG185" s="168">
        <f t="shared" si="36"/>
        <v>0</v>
      </c>
      <c r="BH185" s="168">
        <f t="shared" si="37"/>
        <v>0</v>
      </c>
      <c r="BI185" s="168">
        <f t="shared" si="38"/>
        <v>0</v>
      </c>
      <c r="BJ185" s="14" t="s">
        <v>126</v>
      </c>
      <c r="BK185" s="168">
        <f t="shared" si="39"/>
        <v>0</v>
      </c>
      <c r="BL185" s="14" t="s">
        <v>187</v>
      </c>
      <c r="BM185" s="167" t="s">
        <v>319</v>
      </c>
    </row>
    <row r="186" spans="1:65" s="2" customFormat="1" ht="24" customHeight="1">
      <c r="A186" s="29"/>
      <c r="B186" s="154"/>
      <c r="C186" s="155" t="s">
        <v>320</v>
      </c>
      <c r="D186" s="155" t="s">
        <v>121</v>
      </c>
      <c r="E186" s="156" t="s">
        <v>321</v>
      </c>
      <c r="F186" s="157" t="s">
        <v>322</v>
      </c>
      <c r="G186" s="158" t="s">
        <v>323</v>
      </c>
      <c r="H186" s="180"/>
      <c r="I186" s="160"/>
      <c r="J186" s="161">
        <f t="shared" si="30"/>
        <v>0</v>
      </c>
      <c r="K186" s="162"/>
      <c r="L186" s="30"/>
      <c r="M186" s="163" t="s">
        <v>1</v>
      </c>
      <c r="N186" s="164" t="s">
        <v>40</v>
      </c>
      <c r="O186" s="55"/>
      <c r="P186" s="165">
        <f t="shared" si="31"/>
        <v>0</v>
      </c>
      <c r="Q186" s="165">
        <v>0</v>
      </c>
      <c r="R186" s="165">
        <f t="shared" si="32"/>
        <v>0</v>
      </c>
      <c r="S186" s="165">
        <v>0</v>
      </c>
      <c r="T186" s="166">
        <f t="shared" si="3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7" t="s">
        <v>187</v>
      </c>
      <c r="AT186" s="167" t="s">
        <v>121</v>
      </c>
      <c r="AU186" s="167" t="s">
        <v>126</v>
      </c>
      <c r="AY186" s="14" t="s">
        <v>119</v>
      </c>
      <c r="BE186" s="168">
        <f t="shared" si="34"/>
        <v>0</v>
      </c>
      <c r="BF186" s="168">
        <f t="shared" si="35"/>
        <v>0</v>
      </c>
      <c r="BG186" s="168">
        <f t="shared" si="36"/>
        <v>0</v>
      </c>
      <c r="BH186" s="168">
        <f t="shared" si="37"/>
        <v>0</v>
      </c>
      <c r="BI186" s="168">
        <f t="shared" si="38"/>
        <v>0</v>
      </c>
      <c r="BJ186" s="14" t="s">
        <v>126</v>
      </c>
      <c r="BK186" s="168">
        <f t="shared" si="39"/>
        <v>0</v>
      </c>
      <c r="BL186" s="14" t="s">
        <v>187</v>
      </c>
      <c r="BM186" s="167" t="s">
        <v>324</v>
      </c>
    </row>
    <row r="187" spans="1:65" s="12" customFormat="1" ht="22.9" customHeight="1">
      <c r="B187" s="141"/>
      <c r="D187" s="142" t="s">
        <v>73</v>
      </c>
      <c r="E187" s="152" t="s">
        <v>325</v>
      </c>
      <c r="F187" s="152" t="s">
        <v>326</v>
      </c>
      <c r="I187" s="144"/>
      <c r="J187" s="153">
        <f>BK187</f>
        <v>0</v>
      </c>
      <c r="L187" s="141"/>
      <c r="M187" s="146"/>
      <c r="N187" s="147"/>
      <c r="O187" s="147"/>
      <c r="P187" s="148">
        <f>SUM(P188:P192)</f>
        <v>0</v>
      </c>
      <c r="Q187" s="147"/>
      <c r="R187" s="148">
        <f>SUM(R188:R192)</f>
        <v>0.35359499999999999</v>
      </c>
      <c r="S187" s="147"/>
      <c r="T187" s="149">
        <f>SUM(T188:T192)</f>
        <v>0</v>
      </c>
      <c r="AR187" s="142" t="s">
        <v>126</v>
      </c>
      <c r="AT187" s="150" t="s">
        <v>73</v>
      </c>
      <c r="AU187" s="150" t="s">
        <v>79</v>
      </c>
      <c r="AY187" s="142" t="s">
        <v>119</v>
      </c>
      <c r="BK187" s="151">
        <f>SUM(BK188:BK192)</f>
        <v>0</v>
      </c>
    </row>
    <row r="188" spans="1:65" s="2" customFormat="1" ht="24" customHeight="1">
      <c r="A188" s="29"/>
      <c r="B188" s="154"/>
      <c r="C188" s="155" t="s">
        <v>327</v>
      </c>
      <c r="D188" s="155" t="s">
        <v>121</v>
      </c>
      <c r="E188" s="156" t="s">
        <v>328</v>
      </c>
      <c r="F188" s="157" t="s">
        <v>329</v>
      </c>
      <c r="G188" s="158" t="s">
        <v>124</v>
      </c>
      <c r="H188" s="159">
        <v>55</v>
      </c>
      <c r="I188" s="160"/>
      <c r="J188" s="161">
        <f>ROUND(I188*H188,2)</f>
        <v>0</v>
      </c>
      <c r="K188" s="162"/>
      <c r="L188" s="30"/>
      <c r="M188" s="163" t="s">
        <v>1</v>
      </c>
      <c r="N188" s="164" t="s">
        <v>40</v>
      </c>
      <c r="O188" s="55"/>
      <c r="P188" s="165">
        <f>O188*H188</f>
        <v>0</v>
      </c>
      <c r="Q188" s="165">
        <v>0</v>
      </c>
      <c r="R188" s="165">
        <f>Q188*H188</f>
        <v>0</v>
      </c>
      <c r="S188" s="165">
        <v>0</v>
      </c>
      <c r="T188" s="166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7" t="s">
        <v>187</v>
      </c>
      <c r="AT188" s="167" t="s">
        <v>121</v>
      </c>
      <c r="AU188" s="167" t="s">
        <v>126</v>
      </c>
      <c r="AY188" s="14" t="s">
        <v>119</v>
      </c>
      <c r="BE188" s="168">
        <f>IF(N188="základná",J188,0)</f>
        <v>0</v>
      </c>
      <c r="BF188" s="168">
        <f>IF(N188="znížená",J188,0)</f>
        <v>0</v>
      </c>
      <c r="BG188" s="168">
        <f>IF(N188="zákl. prenesená",J188,0)</f>
        <v>0</v>
      </c>
      <c r="BH188" s="168">
        <f>IF(N188="zníž. prenesená",J188,0)</f>
        <v>0</v>
      </c>
      <c r="BI188" s="168">
        <f>IF(N188="nulová",J188,0)</f>
        <v>0</v>
      </c>
      <c r="BJ188" s="14" t="s">
        <v>126</v>
      </c>
      <c r="BK188" s="168">
        <f>ROUND(I188*H188,2)</f>
        <v>0</v>
      </c>
      <c r="BL188" s="14" t="s">
        <v>187</v>
      </c>
      <c r="BM188" s="167" t="s">
        <v>330</v>
      </c>
    </row>
    <row r="189" spans="1:65" s="2" customFormat="1" ht="16.5" customHeight="1">
      <c r="A189" s="29"/>
      <c r="B189" s="154"/>
      <c r="C189" s="169" t="s">
        <v>331</v>
      </c>
      <c r="D189" s="169" t="s">
        <v>192</v>
      </c>
      <c r="E189" s="170" t="s">
        <v>332</v>
      </c>
      <c r="F189" s="171" t="s">
        <v>333</v>
      </c>
      <c r="G189" s="172" t="s">
        <v>134</v>
      </c>
      <c r="H189" s="173">
        <v>5.61</v>
      </c>
      <c r="I189" s="174"/>
      <c r="J189" s="175">
        <f>ROUND(I189*H189,2)</f>
        <v>0</v>
      </c>
      <c r="K189" s="176"/>
      <c r="L189" s="177"/>
      <c r="M189" s="178" t="s">
        <v>1</v>
      </c>
      <c r="N189" s="179" t="s">
        <v>40</v>
      </c>
      <c r="O189" s="55"/>
      <c r="P189" s="165">
        <f>O189*H189</f>
        <v>0</v>
      </c>
      <c r="Q189" s="165">
        <v>1.95E-2</v>
      </c>
      <c r="R189" s="165">
        <f>Q189*H189</f>
        <v>0.10939500000000001</v>
      </c>
      <c r="S189" s="165">
        <v>0</v>
      </c>
      <c r="T189" s="166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7" t="s">
        <v>254</v>
      </c>
      <c r="AT189" s="167" t="s">
        <v>192</v>
      </c>
      <c r="AU189" s="167" t="s">
        <v>126</v>
      </c>
      <c r="AY189" s="14" t="s">
        <v>119</v>
      </c>
      <c r="BE189" s="168">
        <f>IF(N189="základná",J189,0)</f>
        <v>0</v>
      </c>
      <c r="BF189" s="168">
        <f>IF(N189="znížená",J189,0)</f>
        <v>0</v>
      </c>
      <c r="BG189" s="168">
        <f>IF(N189="zákl. prenesená",J189,0)</f>
        <v>0</v>
      </c>
      <c r="BH189" s="168">
        <f>IF(N189="zníž. prenesená",J189,0)</f>
        <v>0</v>
      </c>
      <c r="BI189" s="168">
        <f>IF(N189="nulová",J189,0)</f>
        <v>0</v>
      </c>
      <c r="BJ189" s="14" t="s">
        <v>126</v>
      </c>
      <c r="BK189" s="168">
        <f>ROUND(I189*H189,2)</f>
        <v>0</v>
      </c>
      <c r="BL189" s="14" t="s">
        <v>187</v>
      </c>
      <c r="BM189" s="167" t="s">
        <v>334</v>
      </c>
    </row>
    <row r="190" spans="1:65" s="2" customFormat="1" ht="24" customHeight="1">
      <c r="A190" s="29"/>
      <c r="B190" s="154"/>
      <c r="C190" s="155" t="s">
        <v>335</v>
      </c>
      <c r="D190" s="155" t="s">
        <v>121</v>
      </c>
      <c r="E190" s="156" t="s">
        <v>336</v>
      </c>
      <c r="F190" s="157" t="s">
        <v>337</v>
      </c>
      <c r="G190" s="158" t="s">
        <v>124</v>
      </c>
      <c r="H190" s="159">
        <v>110</v>
      </c>
      <c r="I190" s="160"/>
      <c r="J190" s="161">
        <f>ROUND(I190*H190,2)</f>
        <v>0</v>
      </c>
      <c r="K190" s="162"/>
      <c r="L190" s="30"/>
      <c r="M190" s="163" t="s">
        <v>1</v>
      </c>
      <c r="N190" s="164" t="s">
        <v>40</v>
      </c>
      <c r="O190" s="55"/>
      <c r="P190" s="165">
        <f>O190*H190</f>
        <v>0</v>
      </c>
      <c r="Q190" s="165">
        <v>1.2E-4</v>
      </c>
      <c r="R190" s="165">
        <f>Q190*H190</f>
        <v>1.32E-2</v>
      </c>
      <c r="S190" s="165">
        <v>0</v>
      </c>
      <c r="T190" s="166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7" t="s">
        <v>187</v>
      </c>
      <c r="AT190" s="167" t="s">
        <v>121</v>
      </c>
      <c r="AU190" s="167" t="s">
        <v>126</v>
      </c>
      <c r="AY190" s="14" t="s">
        <v>119</v>
      </c>
      <c r="BE190" s="168">
        <f>IF(N190="základná",J190,0)</f>
        <v>0</v>
      </c>
      <c r="BF190" s="168">
        <f>IF(N190="znížená",J190,0)</f>
        <v>0</v>
      </c>
      <c r="BG190" s="168">
        <f>IF(N190="zákl. prenesená",J190,0)</f>
        <v>0</v>
      </c>
      <c r="BH190" s="168">
        <f>IF(N190="zníž. prenesená",J190,0)</f>
        <v>0</v>
      </c>
      <c r="BI190" s="168">
        <f>IF(N190="nulová",J190,0)</f>
        <v>0</v>
      </c>
      <c r="BJ190" s="14" t="s">
        <v>126</v>
      </c>
      <c r="BK190" s="168">
        <f>ROUND(I190*H190,2)</f>
        <v>0</v>
      </c>
      <c r="BL190" s="14" t="s">
        <v>187</v>
      </c>
      <c r="BM190" s="167" t="s">
        <v>338</v>
      </c>
    </row>
    <row r="191" spans="1:65" s="2" customFormat="1" ht="24" customHeight="1">
      <c r="A191" s="29"/>
      <c r="B191" s="154"/>
      <c r="C191" s="169" t="s">
        <v>339</v>
      </c>
      <c r="D191" s="169" t="s">
        <v>192</v>
      </c>
      <c r="E191" s="170" t="s">
        <v>340</v>
      </c>
      <c r="F191" s="171" t="s">
        <v>341</v>
      </c>
      <c r="G191" s="172" t="s">
        <v>124</v>
      </c>
      <c r="H191" s="173">
        <v>115.5</v>
      </c>
      <c r="I191" s="174"/>
      <c r="J191" s="175">
        <f>ROUND(I191*H191,2)</f>
        <v>0</v>
      </c>
      <c r="K191" s="176"/>
      <c r="L191" s="177"/>
      <c r="M191" s="178" t="s">
        <v>1</v>
      </c>
      <c r="N191" s="179" t="s">
        <v>40</v>
      </c>
      <c r="O191" s="55"/>
      <c r="P191" s="165">
        <f>O191*H191</f>
        <v>0</v>
      </c>
      <c r="Q191" s="165">
        <v>2E-3</v>
      </c>
      <c r="R191" s="165">
        <f>Q191*H191</f>
        <v>0.23100000000000001</v>
      </c>
      <c r="S191" s="165">
        <v>0</v>
      </c>
      <c r="T191" s="166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7" t="s">
        <v>254</v>
      </c>
      <c r="AT191" s="167" t="s">
        <v>192</v>
      </c>
      <c r="AU191" s="167" t="s">
        <v>126</v>
      </c>
      <c r="AY191" s="14" t="s">
        <v>119</v>
      </c>
      <c r="BE191" s="168">
        <f>IF(N191="základná",J191,0)</f>
        <v>0</v>
      </c>
      <c r="BF191" s="168">
        <f>IF(N191="znížená",J191,0)</f>
        <v>0</v>
      </c>
      <c r="BG191" s="168">
        <f>IF(N191="zákl. prenesená",J191,0)</f>
        <v>0</v>
      </c>
      <c r="BH191" s="168">
        <f>IF(N191="zníž. prenesená",J191,0)</f>
        <v>0</v>
      </c>
      <c r="BI191" s="168">
        <f>IF(N191="nulová",J191,0)</f>
        <v>0</v>
      </c>
      <c r="BJ191" s="14" t="s">
        <v>126</v>
      </c>
      <c r="BK191" s="168">
        <f>ROUND(I191*H191,2)</f>
        <v>0</v>
      </c>
      <c r="BL191" s="14" t="s">
        <v>187</v>
      </c>
      <c r="BM191" s="167" t="s">
        <v>342</v>
      </c>
    </row>
    <row r="192" spans="1:65" s="2" customFormat="1" ht="24" customHeight="1">
      <c r="A192" s="29"/>
      <c r="B192" s="154"/>
      <c r="C192" s="155" t="s">
        <v>343</v>
      </c>
      <c r="D192" s="155" t="s">
        <v>121</v>
      </c>
      <c r="E192" s="156" t="s">
        <v>344</v>
      </c>
      <c r="F192" s="157" t="s">
        <v>345</v>
      </c>
      <c r="G192" s="158" t="s">
        <v>323</v>
      </c>
      <c r="H192" s="180"/>
      <c r="I192" s="160"/>
      <c r="J192" s="161">
        <f>ROUND(I192*H192,2)</f>
        <v>0</v>
      </c>
      <c r="K192" s="162"/>
      <c r="L192" s="30"/>
      <c r="M192" s="163" t="s">
        <v>1</v>
      </c>
      <c r="N192" s="164" t="s">
        <v>40</v>
      </c>
      <c r="O192" s="55"/>
      <c r="P192" s="165">
        <f>O192*H192</f>
        <v>0</v>
      </c>
      <c r="Q192" s="165">
        <v>0</v>
      </c>
      <c r="R192" s="165">
        <f>Q192*H192</f>
        <v>0</v>
      </c>
      <c r="S192" s="165">
        <v>0</v>
      </c>
      <c r="T192" s="166">
        <f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7" t="s">
        <v>187</v>
      </c>
      <c r="AT192" s="167" t="s">
        <v>121</v>
      </c>
      <c r="AU192" s="167" t="s">
        <v>126</v>
      </c>
      <c r="AY192" s="14" t="s">
        <v>119</v>
      </c>
      <c r="BE192" s="168">
        <f>IF(N192="základná",J192,0)</f>
        <v>0</v>
      </c>
      <c r="BF192" s="168">
        <f>IF(N192="znížená",J192,0)</f>
        <v>0</v>
      </c>
      <c r="BG192" s="168">
        <f>IF(N192="zákl. prenesená",J192,0)</f>
        <v>0</v>
      </c>
      <c r="BH192" s="168">
        <f>IF(N192="zníž. prenesená",J192,0)</f>
        <v>0</v>
      </c>
      <c r="BI192" s="168">
        <f>IF(N192="nulová",J192,0)</f>
        <v>0</v>
      </c>
      <c r="BJ192" s="14" t="s">
        <v>126</v>
      </c>
      <c r="BK192" s="168">
        <f>ROUND(I192*H192,2)</f>
        <v>0</v>
      </c>
      <c r="BL192" s="14" t="s">
        <v>187</v>
      </c>
      <c r="BM192" s="167" t="s">
        <v>346</v>
      </c>
    </row>
    <row r="193" spans="1:65" s="12" customFormat="1" ht="22.9" customHeight="1">
      <c r="B193" s="141"/>
      <c r="D193" s="142" t="s">
        <v>73</v>
      </c>
      <c r="E193" s="152" t="s">
        <v>347</v>
      </c>
      <c r="F193" s="152" t="s">
        <v>348</v>
      </c>
      <c r="I193" s="144"/>
      <c r="J193" s="153">
        <f>BK193</f>
        <v>0</v>
      </c>
      <c r="L193" s="141"/>
      <c r="M193" s="146"/>
      <c r="N193" s="147"/>
      <c r="O193" s="147"/>
      <c r="P193" s="148">
        <f>SUM(P194:P199)</f>
        <v>0</v>
      </c>
      <c r="Q193" s="147"/>
      <c r="R193" s="148">
        <f>SUM(R194:R199)</f>
        <v>0.165742</v>
      </c>
      <c r="S193" s="147"/>
      <c r="T193" s="149">
        <f>SUM(T194:T199)</f>
        <v>5.2991999999999997E-2</v>
      </c>
      <c r="AR193" s="142" t="s">
        <v>126</v>
      </c>
      <c r="AT193" s="150" t="s">
        <v>73</v>
      </c>
      <c r="AU193" s="150" t="s">
        <v>79</v>
      </c>
      <c r="AY193" s="142" t="s">
        <v>119</v>
      </c>
      <c r="BK193" s="151">
        <f>SUM(BK194:BK199)</f>
        <v>0</v>
      </c>
    </row>
    <row r="194" spans="1:65" s="2" customFormat="1" ht="24" customHeight="1">
      <c r="A194" s="29"/>
      <c r="B194" s="154"/>
      <c r="C194" s="155" t="s">
        <v>349</v>
      </c>
      <c r="D194" s="155" t="s">
        <v>121</v>
      </c>
      <c r="E194" s="156" t="s">
        <v>350</v>
      </c>
      <c r="F194" s="157" t="s">
        <v>351</v>
      </c>
      <c r="G194" s="158" t="s">
        <v>207</v>
      </c>
      <c r="H194" s="159">
        <v>23.04</v>
      </c>
      <c r="I194" s="160"/>
      <c r="J194" s="161">
        <f t="shared" ref="J194:J199" si="40">ROUND(I194*H194,2)</f>
        <v>0</v>
      </c>
      <c r="K194" s="162"/>
      <c r="L194" s="30"/>
      <c r="M194" s="163" t="s">
        <v>1</v>
      </c>
      <c r="N194" s="164" t="s">
        <v>40</v>
      </c>
      <c r="O194" s="55"/>
      <c r="P194" s="165">
        <f t="shared" ref="P194:P199" si="41">O194*H194</f>
        <v>0</v>
      </c>
      <c r="Q194" s="165">
        <v>0</v>
      </c>
      <c r="R194" s="165">
        <f t="shared" ref="R194:R199" si="42">Q194*H194</f>
        <v>0</v>
      </c>
      <c r="S194" s="165">
        <v>2.3E-3</v>
      </c>
      <c r="T194" s="166">
        <f t="shared" ref="T194:T199" si="43">S194*H194</f>
        <v>5.2991999999999997E-2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7" t="s">
        <v>187</v>
      </c>
      <c r="AT194" s="167" t="s">
        <v>121</v>
      </c>
      <c r="AU194" s="167" t="s">
        <v>126</v>
      </c>
      <c r="AY194" s="14" t="s">
        <v>119</v>
      </c>
      <c r="BE194" s="168">
        <f t="shared" ref="BE194:BE199" si="44">IF(N194="základná",J194,0)</f>
        <v>0</v>
      </c>
      <c r="BF194" s="168">
        <f t="shared" ref="BF194:BF199" si="45">IF(N194="znížená",J194,0)</f>
        <v>0</v>
      </c>
      <c r="BG194" s="168">
        <f t="shared" ref="BG194:BG199" si="46">IF(N194="zákl. prenesená",J194,0)</f>
        <v>0</v>
      </c>
      <c r="BH194" s="168">
        <f t="shared" ref="BH194:BH199" si="47">IF(N194="zníž. prenesená",J194,0)</f>
        <v>0</v>
      </c>
      <c r="BI194" s="168">
        <f t="shared" ref="BI194:BI199" si="48">IF(N194="nulová",J194,0)</f>
        <v>0</v>
      </c>
      <c r="BJ194" s="14" t="s">
        <v>126</v>
      </c>
      <c r="BK194" s="168">
        <f t="shared" ref="BK194:BK199" si="49">ROUND(I194*H194,2)</f>
        <v>0</v>
      </c>
      <c r="BL194" s="14" t="s">
        <v>187</v>
      </c>
      <c r="BM194" s="167" t="s">
        <v>352</v>
      </c>
    </row>
    <row r="195" spans="1:65" s="2" customFormat="1" ht="24" customHeight="1">
      <c r="A195" s="29"/>
      <c r="B195" s="154"/>
      <c r="C195" s="155" t="s">
        <v>353</v>
      </c>
      <c r="D195" s="155" t="s">
        <v>121</v>
      </c>
      <c r="E195" s="156" t="s">
        <v>354</v>
      </c>
      <c r="F195" s="157" t="s">
        <v>355</v>
      </c>
      <c r="G195" s="158" t="s">
        <v>207</v>
      </c>
      <c r="H195" s="159">
        <v>23.4</v>
      </c>
      <c r="I195" s="160"/>
      <c r="J195" s="161">
        <f t="shared" si="40"/>
        <v>0</v>
      </c>
      <c r="K195" s="162"/>
      <c r="L195" s="30"/>
      <c r="M195" s="163" t="s">
        <v>1</v>
      </c>
      <c r="N195" s="164" t="s">
        <v>40</v>
      </c>
      <c r="O195" s="55"/>
      <c r="P195" s="165">
        <f t="shared" si="41"/>
        <v>0</v>
      </c>
      <c r="Q195" s="165">
        <v>6.4799999999999996E-3</v>
      </c>
      <c r="R195" s="165">
        <f t="shared" si="42"/>
        <v>0.15163199999999999</v>
      </c>
      <c r="S195" s="165">
        <v>0</v>
      </c>
      <c r="T195" s="166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7" t="s">
        <v>187</v>
      </c>
      <c r="AT195" s="167" t="s">
        <v>121</v>
      </c>
      <c r="AU195" s="167" t="s">
        <v>126</v>
      </c>
      <c r="AY195" s="14" t="s">
        <v>119</v>
      </c>
      <c r="BE195" s="168">
        <f t="shared" si="44"/>
        <v>0</v>
      </c>
      <c r="BF195" s="168">
        <f t="shared" si="45"/>
        <v>0</v>
      </c>
      <c r="BG195" s="168">
        <f t="shared" si="46"/>
        <v>0</v>
      </c>
      <c r="BH195" s="168">
        <f t="shared" si="47"/>
        <v>0</v>
      </c>
      <c r="BI195" s="168">
        <f t="shared" si="48"/>
        <v>0</v>
      </c>
      <c r="BJ195" s="14" t="s">
        <v>126</v>
      </c>
      <c r="BK195" s="168">
        <f t="shared" si="49"/>
        <v>0</v>
      </c>
      <c r="BL195" s="14" t="s">
        <v>187</v>
      </c>
      <c r="BM195" s="167" t="s">
        <v>356</v>
      </c>
    </row>
    <row r="196" spans="1:65" s="2" customFormat="1" ht="24" customHeight="1">
      <c r="A196" s="29"/>
      <c r="B196" s="154"/>
      <c r="C196" s="155" t="s">
        <v>357</v>
      </c>
      <c r="D196" s="155" t="s">
        <v>121</v>
      </c>
      <c r="E196" s="156" t="s">
        <v>358</v>
      </c>
      <c r="F196" s="157" t="s">
        <v>359</v>
      </c>
      <c r="G196" s="158" t="s">
        <v>207</v>
      </c>
      <c r="H196" s="159">
        <v>5</v>
      </c>
      <c r="I196" s="160"/>
      <c r="J196" s="161">
        <f t="shared" si="40"/>
        <v>0</v>
      </c>
      <c r="K196" s="162"/>
      <c r="L196" s="30"/>
      <c r="M196" s="163" t="s">
        <v>1</v>
      </c>
      <c r="N196" s="164" t="s">
        <v>40</v>
      </c>
      <c r="O196" s="55"/>
      <c r="P196" s="165">
        <f t="shared" si="41"/>
        <v>0</v>
      </c>
      <c r="Q196" s="165">
        <v>2.7000000000000001E-3</v>
      </c>
      <c r="R196" s="165">
        <f t="shared" si="42"/>
        <v>1.3500000000000002E-2</v>
      </c>
      <c r="S196" s="165">
        <v>0</v>
      </c>
      <c r="T196" s="166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7" t="s">
        <v>187</v>
      </c>
      <c r="AT196" s="167" t="s">
        <v>121</v>
      </c>
      <c r="AU196" s="167" t="s">
        <v>126</v>
      </c>
      <c r="AY196" s="14" t="s">
        <v>119</v>
      </c>
      <c r="BE196" s="168">
        <f t="shared" si="44"/>
        <v>0</v>
      </c>
      <c r="BF196" s="168">
        <f t="shared" si="45"/>
        <v>0</v>
      </c>
      <c r="BG196" s="168">
        <f t="shared" si="46"/>
        <v>0</v>
      </c>
      <c r="BH196" s="168">
        <f t="shared" si="47"/>
        <v>0</v>
      </c>
      <c r="BI196" s="168">
        <f t="shared" si="48"/>
        <v>0</v>
      </c>
      <c r="BJ196" s="14" t="s">
        <v>126</v>
      </c>
      <c r="BK196" s="168">
        <f t="shared" si="49"/>
        <v>0</v>
      </c>
      <c r="BL196" s="14" t="s">
        <v>187</v>
      </c>
      <c r="BM196" s="167" t="s">
        <v>360</v>
      </c>
    </row>
    <row r="197" spans="1:65" s="2" customFormat="1" ht="16.5" customHeight="1">
      <c r="A197" s="29"/>
      <c r="B197" s="154"/>
      <c r="C197" s="155" t="s">
        <v>361</v>
      </c>
      <c r="D197" s="155" t="s">
        <v>121</v>
      </c>
      <c r="E197" s="156" t="s">
        <v>362</v>
      </c>
      <c r="F197" s="157" t="s">
        <v>363</v>
      </c>
      <c r="G197" s="158" t="s">
        <v>203</v>
      </c>
      <c r="H197" s="159">
        <v>1</v>
      </c>
      <c r="I197" s="160"/>
      <c r="J197" s="161">
        <f t="shared" si="40"/>
        <v>0</v>
      </c>
      <c r="K197" s="162"/>
      <c r="L197" s="30"/>
      <c r="M197" s="163" t="s">
        <v>1</v>
      </c>
      <c r="N197" s="164" t="s">
        <v>40</v>
      </c>
      <c r="O197" s="55"/>
      <c r="P197" s="165">
        <f t="shared" si="41"/>
        <v>0</v>
      </c>
      <c r="Q197" s="165">
        <v>3.6000000000000002E-4</v>
      </c>
      <c r="R197" s="165">
        <f t="shared" si="42"/>
        <v>3.6000000000000002E-4</v>
      </c>
      <c r="S197" s="165">
        <v>0</v>
      </c>
      <c r="T197" s="166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7" t="s">
        <v>187</v>
      </c>
      <c r="AT197" s="167" t="s">
        <v>121</v>
      </c>
      <c r="AU197" s="167" t="s">
        <v>126</v>
      </c>
      <c r="AY197" s="14" t="s">
        <v>119</v>
      </c>
      <c r="BE197" s="168">
        <f t="shared" si="44"/>
        <v>0</v>
      </c>
      <c r="BF197" s="168">
        <f t="shared" si="45"/>
        <v>0</v>
      </c>
      <c r="BG197" s="168">
        <f t="shared" si="46"/>
        <v>0</v>
      </c>
      <c r="BH197" s="168">
        <f t="shared" si="47"/>
        <v>0</v>
      </c>
      <c r="BI197" s="168">
        <f t="shared" si="48"/>
        <v>0</v>
      </c>
      <c r="BJ197" s="14" t="s">
        <v>126</v>
      </c>
      <c r="BK197" s="168">
        <f t="shared" si="49"/>
        <v>0</v>
      </c>
      <c r="BL197" s="14" t="s">
        <v>187</v>
      </c>
      <c r="BM197" s="167" t="s">
        <v>364</v>
      </c>
    </row>
    <row r="198" spans="1:65" s="2" customFormat="1" ht="16.5" customHeight="1">
      <c r="A198" s="29"/>
      <c r="B198" s="154"/>
      <c r="C198" s="155" t="s">
        <v>365</v>
      </c>
      <c r="D198" s="155" t="s">
        <v>121</v>
      </c>
      <c r="E198" s="156" t="s">
        <v>366</v>
      </c>
      <c r="F198" s="157" t="s">
        <v>367</v>
      </c>
      <c r="G198" s="158" t="s">
        <v>203</v>
      </c>
      <c r="H198" s="159">
        <v>1</v>
      </c>
      <c r="I198" s="160"/>
      <c r="J198" s="161">
        <f t="shared" si="40"/>
        <v>0</v>
      </c>
      <c r="K198" s="162"/>
      <c r="L198" s="30"/>
      <c r="M198" s="163" t="s">
        <v>1</v>
      </c>
      <c r="N198" s="164" t="s">
        <v>40</v>
      </c>
      <c r="O198" s="55"/>
      <c r="P198" s="165">
        <f t="shared" si="41"/>
        <v>0</v>
      </c>
      <c r="Q198" s="165">
        <v>2.5000000000000001E-4</v>
      </c>
      <c r="R198" s="165">
        <f t="shared" si="42"/>
        <v>2.5000000000000001E-4</v>
      </c>
      <c r="S198" s="165">
        <v>0</v>
      </c>
      <c r="T198" s="166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7" t="s">
        <v>187</v>
      </c>
      <c r="AT198" s="167" t="s">
        <v>121</v>
      </c>
      <c r="AU198" s="167" t="s">
        <v>126</v>
      </c>
      <c r="AY198" s="14" t="s">
        <v>119</v>
      </c>
      <c r="BE198" s="168">
        <f t="shared" si="44"/>
        <v>0</v>
      </c>
      <c r="BF198" s="168">
        <f t="shared" si="45"/>
        <v>0</v>
      </c>
      <c r="BG198" s="168">
        <f t="shared" si="46"/>
        <v>0</v>
      </c>
      <c r="BH198" s="168">
        <f t="shared" si="47"/>
        <v>0</v>
      </c>
      <c r="BI198" s="168">
        <f t="shared" si="48"/>
        <v>0</v>
      </c>
      <c r="BJ198" s="14" t="s">
        <v>126</v>
      </c>
      <c r="BK198" s="168">
        <f t="shared" si="49"/>
        <v>0</v>
      </c>
      <c r="BL198" s="14" t="s">
        <v>187</v>
      </c>
      <c r="BM198" s="167" t="s">
        <v>368</v>
      </c>
    </row>
    <row r="199" spans="1:65" s="2" customFormat="1" ht="24" customHeight="1">
      <c r="A199" s="29"/>
      <c r="B199" s="154"/>
      <c r="C199" s="155" t="s">
        <v>369</v>
      </c>
      <c r="D199" s="155" t="s">
        <v>121</v>
      </c>
      <c r="E199" s="156" t="s">
        <v>370</v>
      </c>
      <c r="F199" s="157" t="s">
        <v>371</v>
      </c>
      <c r="G199" s="158" t="s">
        <v>323</v>
      </c>
      <c r="H199" s="180"/>
      <c r="I199" s="160"/>
      <c r="J199" s="161">
        <f t="shared" si="40"/>
        <v>0</v>
      </c>
      <c r="K199" s="162"/>
      <c r="L199" s="30"/>
      <c r="M199" s="163" t="s">
        <v>1</v>
      </c>
      <c r="N199" s="164" t="s">
        <v>40</v>
      </c>
      <c r="O199" s="55"/>
      <c r="P199" s="165">
        <f t="shared" si="41"/>
        <v>0</v>
      </c>
      <c r="Q199" s="165">
        <v>0</v>
      </c>
      <c r="R199" s="165">
        <f t="shared" si="42"/>
        <v>0</v>
      </c>
      <c r="S199" s="165">
        <v>0</v>
      </c>
      <c r="T199" s="166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7" t="s">
        <v>187</v>
      </c>
      <c r="AT199" s="167" t="s">
        <v>121</v>
      </c>
      <c r="AU199" s="167" t="s">
        <v>126</v>
      </c>
      <c r="AY199" s="14" t="s">
        <v>119</v>
      </c>
      <c r="BE199" s="168">
        <f t="shared" si="44"/>
        <v>0</v>
      </c>
      <c r="BF199" s="168">
        <f t="shared" si="45"/>
        <v>0</v>
      </c>
      <c r="BG199" s="168">
        <f t="shared" si="46"/>
        <v>0</v>
      </c>
      <c r="BH199" s="168">
        <f t="shared" si="47"/>
        <v>0</v>
      </c>
      <c r="BI199" s="168">
        <f t="shared" si="48"/>
        <v>0</v>
      </c>
      <c r="BJ199" s="14" t="s">
        <v>126</v>
      </c>
      <c r="BK199" s="168">
        <f t="shared" si="49"/>
        <v>0</v>
      </c>
      <c r="BL199" s="14" t="s">
        <v>187</v>
      </c>
      <c r="BM199" s="167" t="s">
        <v>372</v>
      </c>
    </row>
    <row r="200" spans="1:65" s="12" customFormat="1" ht="25.9" customHeight="1">
      <c r="B200" s="141"/>
      <c r="D200" s="142" t="s">
        <v>73</v>
      </c>
      <c r="E200" s="143" t="s">
        <v>192</v>
      </c>
      <c r="F200" s="143" t="s">
        <v>373</v>
      </c>
      <c r="I200" s="144"/>
      <c r="J200" s="145">
        <f>BK200</f>
        <v>0</v>
      </c>
      <c r="L200" s="141"/>
      <c r="M200" s="146"/>
      <c r="N200" s="147"/>
      <c r="O200" s="147"/>
      <c r="P200" s="148">
        <f>P201</f>
        <v>0</v>
      </c>
      <c r="Q200" s="147"/>
      <c r="R200" s="148">
        <f>R201</f>
        <v>0</v>
      </c>
      <c r="S200" s="147"/>
      <c r="T200" s="149">
        <f>T201</f>
        <v>0</v>
      </c>
      <c r="AR200" s="142" t="s">
        <v>131</v>
      </c>
      <c r="AT200" s="150" t="s">
        <v>73</v>
      </c>
      <c r="AU200" s="150" t="s">
        <v>74</v>
      </c>
      <c r="AY200" s="142" t="s">
        <v>119</v>
      </c>
      <c r="BK200" s="151">
        <f>BK201</f>
        <v>0</v>
      </c>
    </row>
    <row r="201" spans="1:65" s="12" customFormat="1" ht="22.9" customHeight="1">
      <c r="B201" s="141"/>
      <c r="D201" s="142" t="s">
        <v>73</v>
      </c>
      <c r="E201" s="152" t="s">
        <v>374</v>
      </c>
      <c r="F201" s="152" t="s">
        <v>375</v>
      </c>
      <c r="I201" s="144"/>
      <c r="J201" s="153">
        <f>BK201</f>
        <v>0</v>
      </c>
      <c r="L201" s="141"/>
      <c r="M201" s="146"/>
      <c r="N201" s="147"/>
      <c r="O201" s="147"/>
      <c r="P201" s="148">
        <f>P202</f>
        <v>0</v>
      </c>
      <c r="Q201" s="147"/>
      <c r="R201" s="148">
        <f>R202</f>
        <v>0</v>
      </c>
      <c r="S201" s="147"/>
      <c r="T201" s="149">
        <f>T202</f>
        <v>0</v>
      </c>
      <c r="AR201" s="142" t="s">
        <v>131</v>
      </c>
      <c r="AT201" s="150" t="s">
        <v>73</v>
      </c>
      <c r="AU201" s="150" t="s">
        <v>79</v>
      </c>
      <c r="AY201" s="142" t="s">
        <v>119</v>
      </c>
      <c r="BK201" s="151">
        <f>BK202</f>
        <v>0</v>
      </c>
    </row>
    <row r="202" spans="1:65" s="2" customFormat="1" ht="16.5" customHeight="1">
      <c r="A202" s="29"/>
      <c r="B202" s="154"/>
      <c r="C202" s="155" t="s">
        <v>376</v>
      </c>
      <c r="D202" s="155" t="s">
        <v>121</v>
      </c>
      <c r="E202" s="156" t="s">
        <v>377</v>
      </c>
      <c r="F202" s="157" t="s">
        <v>378</v>
      </c>
      <c r="G202" s="158" t="s">
        <v>379</v>
      </c>
      <c r="H202" s="159">
        <v>1</v>
      </c>
      <c r="I202" s="160"/>
      <c r="J202" s="161">
        <f>ROUND(I202*H202,2)</f>
        <v>0</v>
      </c>
      <c r="K202" s="162"/>
      <c r="L202" s="30"/>
      <c r="M202" s="163" t="s">
        <v>1</v>
      </c>
      <c r="N202" s="164" t="s">
        <v>40</v>
      </c>
      <c r="O202" s="55"/>
      <c r="P202" s="165">
        <f>O202*H202</f>
        <v>0</v>
      </c>
      <c r="Q202" s="165">
        <v>0</v>
      </c>
      <c r="R202" s="165">
        <f>Q202*H202</f>
        <v>0</v>
      </c>
      <c r="S202" s="165">
        <v>0</v>
      </c>
      <c r="T202" s="166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7" t="s">
        <v>380</v>
      </c>
      <c r="AT202" s="167" t="s">
        <v>121</v>
      </c>
      <c r="AU202" s="167" t="s">
        <v>126</v>
      </c>
      <c r="AY202" s="14" t="s">
        <v>119</v>
      </c>
      <c r="BE202" s="168">
        <f>IF(N202="základná",J202,0)</f>
        <v>0</v>
      </c>
      <c r="BF202" s="168">
        <f>IF(N202="znížená",J202,0)</f>
        <v>0</v>
      </c>
      <c r="BG202" s="168">
        <f>IF(N202="zákl. prenesená",J202,0)</f>
        <v>0</v>
      </c>
      <c r="BH202" s="168">
        <f>IF(N202="zníž. prenesená",J202,0)</f>
        <v>0</v>
      </c>
      <c r="BI202" s="168">
        <f>IF(N202="nulová",J202,0)</f>
        <v>0</v>
      </c>
      <c r="BJ202" s="14" t="s">
        <v>126</v>
      </c>
      <c r="BK202" s="168">
        <f>ROUND(I202*H202,2)</f>
        <v>0</v>
      </c>
      <c r="BL202" s="14" t="s">
        <v>380</v>
      </c>
      <c r="BM202" s="167" t="s">
        <v>381</v>
      </c>
    </row>
    <row r="203" spans="1:65" s="12" customFormat="1" ht="25.9" customHeight="1">
      <c r="B203" s="141"/>
      <c r="D203" s="142" t="s">
        <v>73</v>
      </c>
      <c r="E203" s="143" t="s">
        <v>382</v>
      </c>
      <c r="F203" s="143" t="s">
        <v>383</v>
      </c>
      <c r="I203" s="144"/>
      <c r="J203" s="145">
        <f>BK203</f>
        <v>0</v>
      </c>
      <c r="L203" s="141"/>
      <c r="M203" s="146"/>
      <c r="N203" s="147"/>
      <c r="O203" s="147"/>
      <c r="P203" s="148">
        <f>P204</f>
        <v>0</v>
      </c>
      <c r="Q203" s="147"/>
      <c r="R203" s="148">
        <f>R204</f>
        <v>0</v>
      </c>
      <c r="S203" s="147"/>
      <c r="T203" s="149">
        <f>T204</f>
        <v>0</v>
      </c>
      <c r="AR203" s="142" t="s">
        <v>125</v>
      </c>
      <c r="AT203" s="150" t="s">
        <v>73</v>
      </c>
      <c r="AU203" s="150" t="s">
        <v>74</v>
      </c>
      <c r="AY203" s="142" t="s">
        <v>119</v>
      </c>
      <c r="BK203" s="151">
        <f>BK204</f>
        <v>0</v>
      </c>
    </row>
    <row r="204" spans="1:65" s="2" customFormat="1" ht="24" customHeight="1">
      <c r="A204" s="29"/>
      <c r="B204" s="154"/>
      <c r="C204" s="155" t="s">
        <v>384</v>
      </c>
      <c r="D204" s="155" t="s">
        <v>121</v>
      </c>
      <c r="E204" s="156" t="s">
        <v>385</v>
      </c>
      <c r="F204" s="157" t="s">
        <v>386</v>
      </c>
      <c r="G204" s="158" t="s">
        <v>387</v>
      </c>
      <c r="H204" s="159">
        <v>30</v>
      </c>
      <c r="I204" s="160"/>
      <c r="J204" s="161">
        <f>ROUND(I204*H204,2)</f>
        <v>0</v>
      </c>
      <c r="K204" s="162"/>
      <c r="L204" s="30"/>
      <c r="M204" s="181" t="s">
        <v>1</v>
      </c>
      <c r="N204" s="182" t="s">
        <v>40</v>
      </c>
      <c r="O204" s="183"/>
      <c r="P204" s="184">
        <f>O204*H204</f>
        <v>0</v>
      </c>
      <c r="Q204" s="184">
        <v>0</v>
      </c>
      <c r="R204" s="184">
        <f>Q204*H204</f>
        <v>0</v>
      </c>
      <c r="S204" s="184">
        <v>0</v>
      </c>
      <c r="T204" s="185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7" t="s">
        <v>388</v>
      </c>
      <c r="AT204" s="167" t="s">
        <v>121</v>
      </c>
      <c r="AU204" s="167" t="s">
        <v>79</v>
      </c>
      <c r="AY204" s="14" t="s">
        <v>119</v>
      </c>
      <c r="BE204" s="168">
        <f>IF(N204="základná",J204,0)</f>
        <v>0</v>
      </c>
      <c r="BF204" s="168">
        <f>IF(N204="znížená",J204,0)</f>
        <v>0</v>
      </c>
      <c r="BG204" s="168">
        <f>IF(N204="zákl. prenesená",J204,0)</f>
        <v>0</v>
      </c>
      <c r="BH204" s="168">
        <f>IF(N204="zníž. prenesená",J204,0)</f>
        <v>0</v>
      </c>
      <c r="BI204" s="168">
        <f>IF(N204="nulová",J204,0)</f>
        <v>0</v>
      </c>
      <c r="BJ204" s="14" t="s">
        <v>126</v>
      </c>
      <c r="BK204" s="168">
        <f>ROUND(I204*H204,2)</f>
        <v>0</v>
      </c>
      <c r="BL204" s="14" t="s">
        <v>388</v>
      </c>
      <c r="BM204" s="167" t="s">
        <v>389</v>
      </c>
    </row>
    <row r="205" spans="1:65" s="2" customFormat="1" ht="6.95" customHeight="1">
      <c r="A205" s="29"/>
      <c r="B205" s="44"/>
      <c r="C205" s="45"/>
      <c r="D205" s="45"/>
      <c r="E205" s="45"/>
      <c r="F205" s="45"/>
      <c r="G205" s="45"/>
      <c r="H205" s="45"/>
      <c r="I205" s="113"/>
      <c r="J205" s="45"/>
      <c r="K205" s="45"/>
      <c r="L205" s="30"/>
      <c r="M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</row>
  </sheetData>
  <autoFilter ref="C129:K204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1 - Rekonštrukcia strechy...</vt:lpstr>
      <vt:lpstr>'1 - Rekonštrukcia strechy...'!Názvy_tlače</vt:lpstr>
      <vt:lpstr>'Rekapitulácia stavby'!Názvy_tlače</vt:lpstr>
      <vt:lpstr>'1 - Rekonštrukcia strechy...'!Oblasť_tlače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PAM-01\Ing. Krátka</dc:creator>
  <cp:lastModifiedBy>Ing. Krátka</cp:lastModifiedBy>
  <dcterms:created xsi:type="dcterms:W3CDTF">2019-07-24T05:35:33Z</dcterms:created>
  <dcterms:modified xsi:type="dcterms:W3CDTF">2019-07-24T05:37:05Z</dcterms:modified>
</cp:coreProperties>
</file>