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xport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220417 - Hubert - rekonšt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'220417 - Hubert - rekonšt...'!$C$125:$K$191</definedName>
    <definedName name="_xlnm.Print_Area" localSheetId="1">'220417 - Hubert - rekonšt...'!$C$4:$J$76,'220417 - Hubert - rekonšt...'!$C$115:$J$191</definedName>
    <definedName name="_xlnm.Print_Titles" localSheetId="1">'220417 - Hubert - rekonšt...'!$125:$125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1"/>
  <c r="BH191"/>
  <c r="BG191"/>
  <c r="BE191"/>
  <c r="T191"/>
  <c r="T190"/>
  <c r="T189"/>
  <c r="R191"/>
  <c r="R190"/>
  <c r="R189"/>
  <c r="P191"/>
  <c r="P190"/>
  <c r="P189"/>
  <c r="BI188"/>
  <c r="BH188"/>
  <c r="BG188"/>
  <c r="BE188"/>
  <c r="T188"/>
  <c r="T187"/>
  <c r="T186"/>
  <c r="R188"/>
  <c r="R187"/>
  <c r="R186"/>
  <c r="P188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F122"/>
  <c r="F120"/>
  <c r="E118"/>
  <c r="J90"/>
  <c r="F89"/>
  <c r="F87"/>
  <c r="E85"/>
  <c r="J19"/>
  <c r="E19"/>
  <c r="J89"/>
  <c r="J18"/>
  <c r="J16"/>
  <c r="E16"/>
  <c r="F90"/>
  <c r="J15"/>
  <c r="J10"/>
  <c r="J87"/>
  <c i="1" r="L90"/>
  <c r="AM90"/>
  <c r="AM89"/>
  <c r="L89"/>
  <c r="AM87"/>
  <c r="L87"/>
  <c r="L85"/>
  <c r="L84"/>
  <c i="2" r="J139"/>
  <c r="BK131"/>
  <c r="J159"/>
  <c r="J157"/>
  <c r="BK150"/>
  <c r="BK145"/>
  <c r="BK134"/>
  <c r="J129"/>
  <c r="BK175"/>
  <c r="J168"/>
  <c i="1" r="AS94"/>
  <c i="2" r="J180"/>
  <c r="J173"/>
  <c r="BK168"/>
  <c r="J164"/>
  <c r="J162"/>
  <c r="J160"/>
  <c r="BK157"/>
  <c r="J154"/>
  <c r="J149"/>
  <c r="BK139"/>
  <c r="J134"/>
  <c r="J191"/>
  <c r="BK188"/>
  <c r="J188"/>
  <c r="BK185"/>
  <c r="J185"/>
  <c r="BK184"/>
  <c r="J184"/>
  <c r="BK183"/>
  <c r="J179"/>
  <c r="J152"/>
  <c r="J151"/>
  <c r="J150"/>
  <c r="BK148"/>
  <c r="J147"/>
  <c r="J145"/>
  <c r="BK144"/>
  <c r="BK138"/>
  <c r="BK137"/>
  <c r="BK156"/>
  <c r="BK149"/>
  <c r="J143"/>
  <c r="J133"/>
  <c r="BK191"/>
  <c r="J176"/>
  <c r="J171"/>
  <c r="BK166"/>
  <c r="BK180"/>
  <c r="BK176"/>
  <c r="BK171"/>
  <c r="J166"/>
  <c r="J163"/>
  <c r="BK160"/>
  <c r="BK158"/>
  <c r="BK154"/>
  <c r="BK152"/>
  <c r="J142"/>
  <c r="BK135"/>
  <c r="BK130"/>
  <c r="BK142"/>
  <c r="BK132"/>
  <c r="BK129"/>
  <c r="J158"/>
  <c r="BK151"/>
  <c r="BK147"/>
  <c r="BK136"/>
  <c r="J130"/>
  <c r="BK177"/>
  <c r="BK172"/>
  <c r="BK167"/>
  <c r="BK181"/>
  <c r="J177"/>
  <c r="J172"/>
  <c r="J167"/>
  <c r="BK163"/>
  <c r="BK161"/>
  <c r="BK159"/>
  <c r="BK155"/>
  <c r="J153"/>
  <c r="BK143"/>
  <c r="J136"/>
  <c r="BK133"/>
  <c r="J135"/>
  <c r="J183"/>
  <c r="J155"/>
  <c r="J148"/>
  <c r="J137"/>
  <c r="J131"/>
  <c r="BK179"/>
  <c r="BK173"/>
  <c r="J170"/>
  <c r="J181"/>
  <c r="J175"/>
  <c r="BK170"/>
  <c r="BK164"/>
  <c r="BK162"/>
  <c r="J161"/>
  <c r="J156"/>
  <c r="BK153"/>
  <c r="J144"/>
  <c r="J138"/>
  <c r="J132"/>
  <c l="1" r="P128"/>
  <c r="P127"/>
  <c r="BK146"/>
  <c r="J146"/>
  <c r="J99"/>
  <c r="T146"/>
  <c r="P169"/>
  <c r="R128"/>
  <c r="R127"/>
  <c r="BK141"/>
  <c r="J141"/>
  <c r="J98"/>
  <c r="R141"/>
  <c r="R140"/>
  <c r="R146"/>
  <c r="P165"/>
  <c r="BK169"/>
  <c r="J169"/>
  <c r="J101"/>
  <c r="T169"/>
  <c r="P174"/>
  <c r="T174"/>
  <c r="T178"/>
  <c r="BK128"/>
  <c r="BK127"/>
  <c r="T128"/>
  <c r="T127"/>
  <c r="P141"/>
  <c r="T141"/>
  <c r="P146"/>
  <c r="BK165"/>
  <c r="J165"/>
  <c r="J100"/>
  <c r="R165"/>
  <c r="T165"/>
  <c r="R169"/>
  <c r="BK174"/>
  <c r="J174"/>
  <c r="J102"/>
  <c r="R174"/>
  <c r="BK178"/>
  <c r="J178"/>
  <c r="J103"/>
  <c r="P178"/>
  <c r="R178"/>
  <c r="BK182"/>
  <c r="J182"/>
  <c r="J104"/>
  <c r="P182"/>
  <c r="R182"/>
  <c r="T182"/>
  <c r="BK187"/>
  <c r="J187"/>
  <c r="J106"/>
  <c r="BK190"/>
  <c r="J190"/>
  <c r="J108"/>
  <c r="J122"/>
  <c r="BF129"/>
  <c r="BF134"/>
  <c r="BF138"/>
  <c r="BF139"/>
  <c r="BF143"/>
  <c r="BF145"/>
  <c r="BF149"/>
  <c r="BF152"/>
  <c r="BF153"/>
  <c r="BF154"/>
  <c r="BF156"/>
  <c r="BF157"/>
  <c r="BF159"/>
  <c r="BF160"/>
  <c r="BF161"/>
  <c r="BF162"/>
  <c r="BF163"/>
  <c r="BF167"/>
  <c r="BF171"/>
  <c r="BF172"/>
  <c r="BF176"/>
  <c r="BF180"/>
  <c r="BF164"/>
  <c r="BF166"/>
  <c r="BF168"/>
  <c r="BF170"/>
  <c r="BF173"/>
  <c r="BF175"/>
  <c r="BF177"/>
  <c r="BF179"/>
  <c r="J120"/>
  <c r="F123"/>
  <c r="BF130"/>
  <c r="BF131"/>
  <c r="BF136"/>
  <c r="BF137"/>
  <c r="BF155"/>
  <c r="BF158"/>
  <c r="BF181"/>
  <c r="BF191"/>
  <c r="BF132"/>
  <c r="BF133"/>
  <c r="BF135"/>
  <c r="BF142"/>
  <c r="BF144"/>
  <c r="BF147"/>
  <c r="BF148"/>
  <c r="BF150"/>
  <c r="BF151"/>
  <c r="BF183"/>
  <c r="BF184"/>
  <c r="BF185"/>
  <c r="BF188"/>
  <c r="F31"/>
  <c i="1" r="AZ95"/>
  <c r="AZ94"/>
  <c r="W29"/>
  <c i="2" r="F35"/>
  <c i="1" r="BD95"/>
  <c r="BD94"/>
  <c r="W33"/>
  <c i="2" r="J31"/>
  <c i="1" r="AV95"/>
  <c i="2" r="F34"/>
  <c i="1" r="BC95"/>
  <c r="BC94"/>
  <c r="W32"/>
  <c i="2" r="F33"/>
  <c i="1" r="BB95"/>
  <c r="BB94"/>
  <c r="W31"/>
  <c i="2" l="1" r="T140"/>
  <c r="P140"/>
  <c r="T126"/>
  <c r="R126"/>
  <c r="P126"/>
  <c i="1" r="AU95"/>
  <c i="2" r="J127"/>
  <c r="J95"/>
  <c r="J128"/>
  <c r="J96"/>
  <c r="BK140"/>
  <c r="J140"/>
  <c r="J97"/>
  <c r="BK186"/>
  <c r="J186"/>
  <c r="J105"/>
  <c r="BK189"/>
  <c r="J189"/>
  <c r="J107"/>
  <c i="1" r="AU94"/>
  <c r="AV94"/>
  <c r="AK29"/>
  <c r="AX94"/>
  <c i="2" r="J32"/>
  <c i="1" r="AW95"/>
  <c r="AT95"/>
  <c r="AY94"/>
  <c i="2" r="F32"/>
  <c i="1" r="BA95"/>
  <c r="BA94"/>
  <c r="W30"/>
  <c i="2" l="1" r="BK126"/>
  <c r="J126"/>
  <c r="J94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<sst xmlns="http://schemas.openxmlformats.org/spreadsheetml/2006/main">
  <si>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</si>
  <si>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</si>
  <si>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</si>
  <si>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</si>
  <si>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</si>
  <si>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{2a1501f7-e405-4ed4-b8a1-7a759c47eef5}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</si>
  <si>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</si>
  <si>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</si>
  <si>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</si>
  <si>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</si>
  <si>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</si>
  <si>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</si>
  <si>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</si>
  <si>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220417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</si>
  <si>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</si>
  <si>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</si>
  <si>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Hubert - rekonštrukcia 2 ks socialnych zázemí - rev. A</t>
  </si>
  <si>
    <t>JKSO:</t>
  </si>
  <si>
    <t>KS:</t>
  </si>
  <si>
    <t>Miesto:</t>
  </si>
  <si>
    <t>Sereď</t>
  </si>
  <si>
    <t>Dátum:</t>
  </si>
  <si>
    <t>2. 1. 2024</t>
  </si>
  <si>
    <t>Objednávateľ:</t>
  </si>
  <si>
    <t>IČO:</t>
  </si>
  <si>
    <t>36 246 794</t>
  </si>
  <si>
    <t>HUBERT J.E., s.r.o.</t>
  </si>
  <si>
    <t>IČ DPH:</t>
  </si>
  <si>
    <t>SK 202 019 2757</t>
  </si>
  <si>
    <t>Zhotoviteľ:</t>
  </si>
  <si>
    <t>Vyplň údaj</t>
  </si>
  <si>
    <t>Projektant:</t>
  </si>
  <si>
    <t xml:space="preserve"> </t>
  </si>
  <si>
    <t>True</t>
  </si>
  <si>
    <t>Spracovateľ:</t>
  </si>
  <si>
    <t>Ing. Martin Vitko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</si>
  <si>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</si>
  <si>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</si>
  <si>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</si>
  <si>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</si>
  <si>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</si>
  <si>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</si>
  <si>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</si>
  <si>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</si>
  <si>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</si>
  <si>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</si>
  <si>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</si>
  <si>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</si>
  <si>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</si>
  <si>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</si>
  <si>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</si>
  <si>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</si>
  <si>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</si>
  <si>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</si>
  <si>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</si>
  <si>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</si>
  <si>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</si>
  <si>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</si>
  <si>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</si>
  <si>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</si>
  <si>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</si>
  <si>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</si>
  <si>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</si>
  <si>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</si>
  <si>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</si>
  <si>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</si>
  <si>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</si>
  <si>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</si>
  <si>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</si>
  <si>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</si>
  <si>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</si>
  <si>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</si>
  <si>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</si>
  <si>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</si>
  <si>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</si>
  <si>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</si>
  <si>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</si>
  <si>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</si>
  <si>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</si>
  <si>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</si>
  <si>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</si>
  <si>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</si>
  <si>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</si>
  <si>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</si>
  <si>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</si>
  <si>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</si>
  <si>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</si>
  <si>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</si>
  <si>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</si>
  <si>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</si>
  <si>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</si>
  <si>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</si>
  <si>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</si>
  <si>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</si>
  <si>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725 - Zdravotechnika - zariaď. predmety</t>
  </si>
  <si>
    <t xml:space="preserve">    735 - Ústredné kúrenie - vykurovacie telesá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</si>
  <si>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</si>
  <si>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</si>
  <si>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</si>
  <si>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781 - Obklady</t>
  </si>
  <si>
    <t>M - Práce a dodávky M</t>
  </si>
  <si>
    <t xml:space="preserve">    21-M - Elektromontáže</t>
  </si>
  <si>
    <t>OST - Ostatné</t>
  </si>
  <si>
    <t xml:space="preserve">    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</si>
  <si>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</si>
  <si>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</si>
  <si>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</si>
  <si>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</si>
  <si>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</si>
  <si>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</si>
  <si>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</si>
  <si>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</si>
  <si>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</si>
  <si>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</si>
  <si>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</si>
  <si>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</si>
  <si>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</si>
  <si>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</si>
  <si>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</si>
  <si>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</si>
  <si>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</si>
  <si>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</si>
  <si>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962081141.S</t>
  </si>
  <si>
    <t xml:space="preserve">Búranie muriva priečok zo sklenených tvárnic, hr. do 150 mm,  -0,08200t</t>
  </si>
  <si>
    <t>m2</t>
  </si>
  <si>
    <t>4</t>
  </si>
  <si>
    <t>2</t>
  </si>
  <si>
    <t>-943518448</t>
  </si>
  <si>
    <t>965081812.S</t>
  </si>
  <si>
    <t xml:space="preserve">Búranie dlažieb, z kamen., cement., terazzových, čadičových alebo keramických, hr. nad 10 mm,  -0,06500t</t>
  </si>
  <si>
    <t>-912990710</t>
  </si>
  <si>
    <t>3</t>
  </si>
  <si>
    <t>968061125.S</t>
  </si>
  <si>
    <t>Vyvesenie dreveného dverného krídla do suti plochy do 2 m2, -0,02400t</t>
  </si>
  <si>
    <t>ks</t>
  </si>
  <si>
    <t>1681826544</t>
  </si>
  <si>
    <t>978059531.S</t>
  </si>
  <si>
    <t xml:space="preserve">Odsekanie a odobratie obkladov stien z obkladačiek vnútorných vrátane podkladovej omietky nad 2 m2,  -0,06800t</t>
  </si>
  <si>
    <t>743060360</t>
  </si>
  <si>
    <t>5</t>
  </si>
  <si>
    <t>979081111.S</t>
  </si>
  <si>
    <t>Odvoz sutiny a vybúraných hmôt na skládku do 1 km</t>
  </si>
  <si>
    <t>t</t>
  </si>
  <si>
    <t>-1871884260</t>
  </si>
  <si>
    <t>6</t>
  </si>
  <si>
    <t>979081121.S</t>
  </si>
  <si>
    <t>Odvoz sutiny a vybúraných hmôt na skládku za každý ďalší 1 km</t>
  </si>
  <si>
    <t>-1457647428</t>
  </si>
  <si>
    <t>7</t>
  </si>
  <si>
    <t>979082111.S</t>
  </si>
  <si>
    <t>Vnútrostavenisková doprava sutiny a vybúraných hmôt do 10 m</t>
  </si>
  <si>
    <t>1184352022</t>
  </si>
  <si>
    <t>8</t>
  </si>
  <si>
    <t>979082121.S</t>
  </si>
  <si>
    <t>Vnútrostavenisková doprava sutiny a vybúraných hmôt za každých ďalších 5 m</t>
  </si>
  <si>
    <t>1840784364</t>
  </si>
  <si>
    <t>979089012.S</t>
  </si>
  <si>
    <t>Poplatok za skladovanie - betón, tehly, dlaždice (17 01) ostatné</t>
  </si>
  <si>
    <t>-949737517</t>
  </si>
  <si>
    <t>10</t>
  </si>
  <si>
    <t>979089112.S</t>
  </si>
  <si>
    <t>Poplatok za skladovanie - drevo, sklo, plasty (17 02 ), ostatné</t>
  </si>
  <si>
    <t>-1867128815</t>
  </si>
  <si>
    <t>11</t>
  </si>
  <si>
    <t>979089712.S</t>
  </si>
  <si>
    <t>Prenájom kontajneru 5 m3</t>
  </si>
  <si>
    <t>-1142497466</t>
  </si>
  <si>
    <t>PSV</t>
  </si>
  <si>
    <t>Práce a dodávky PSV</t>
  </si>
  <si>
    <t>711</t>
  </si>
  <si>
    <t>Izolácie proti vode a vlhkosti</t>
  </si>
  <si>
    <t>12</t>
  </si>
  <si>
    <t>711210100.S</t>
  </si>
  <si>
    <t>Zhotovenie dvojnásobnej izol. stierky pod keramické obklady v interiéri na ploche vodorovnej</t>
  </si>
  <si>
    <t>16</t>
  </si>
  <si>
    <t>-1195737941</t>
  </si>
  <si>
    <t>13</t>
  </si>
  <si>
    <t>M</t>
  </si>
  <si>
    <t>245610000400.S</t>
  </si>
  <si>
    <t>Stierka hydroizolačná na báze syntetickej živice, (tekutá hydroizolačná fólia), vrátane tesniacich pásov</t>
  </si>
  <si>
    <t>kg</t>
  </si>
  <si>
    <t>32</t>
  </si>
  <si>
    <t>-1638644912</t>
  </si>
  <si>
    <t>14</t>
  </si>
  <si>
    <t>711210110.S</t>
  </si>
  <si>
    <t>Zhotovenie dvojnásobnej izol. stierky pod keramické obklady v interiéri na ploche zvislej</t>
  </si>
  <si>
    <t>-1832445897</t>
  </si>
  <si>
    <t>15</t>
  </si>
  <si>
    <t>-404247676</t>
  </si>
  <si>
    <t>725</t>
  </si>
  <si>
    <t>Zdravotechnika - zariaď. predmety</t>
  </si>
  <si>
    <t>725110811.S</t>
  </si>
  <si>
    <t xml:space="preserve">Demontáž záchoda splachovacieho s nádržou alebo s tlakovým splachovačom,  -0,01933t</t>
  </si>
  <si>
    <t>súb.</t>
  </si>
  <si>
    <t>1527215868</t>
  </si>
  <si>
    <t>17</t>
  </si>
  <si>
    <t>725119711</t>
  </si>
  <si>
    <t>Montáž predstenového systému záchodov</t>
  </si>
  <si>
    <t>92148906</t>
  </si>
  <si>
    <t>18</t>
  </si>
  <si>
    <t>5513005457</t>
  </si>
  <si>
    <t>Duofix pre WC s variabilnou výškou</t>
  </si>
  <si>
    <t>-297171527</t>
  </si>
  <si>
    <t>19</t>
  </si>
  <si>
    <t>5513005473</t>
  </si>
  <si>
    <t>ovl. tlačidlo</t>
  </si>
  <si>
    <t>791074352</t>
  </si>
  <si>
    <t>6420141380</t>
  </si>
  <si>
    <t>Klozet závesný</t>
  </si>
  <si>
    <t>753739827</t>
  </si>
  <si>
    <t>21</t>
  </si>
  <si>
    <t>J100</t>
  </si>
  <si>
    <t>WC sedátko</t>
  </si>
  <si>
    <t>96848777</t>
  </si>
  <si>
    <t>22</t>
  </si>
  <si>
    <t>725122813.S</t>
  </si>
  <si>
    <t xml:space="preserve">Demontáž pisoára s nádržkou a 1 záchodom,  -0,01720t</t>
  </si>
  <si>
    <t>57162715</t>
  </si>
  <si>
    <t>23</t>
  </si>
  <si>
    <t>725129201</t>
  </si>
  <si>
    <t>Montáž pisoáru keramického</t>
  </si>
  <si>
    <t>-640177692</t>
  </si>
  <si>
    <t>24</t>
  </si>
  <si>
    <t>642510000300</t>
  </si>
  <si>
    <t>Pisoár + splachovací ventil</t>
  </si>
  <si>
    <t>-2062371892</t>
  </si>
  <si>
    <t>25</t>
  </si>
  <si>
    <t>725210821.S</t>
  </si>
  <si>
    <t xml:space="preserve">Demontáž umývadiel alebo umývadielok bez výtokovej armatúry,  -0,01946t</t>
  </si>
  <si>
    <t>-1229659179</t>
  </si>
  <si>
    <t>26</t>
  </si>
  <si>
    <t>725219201</t>
  </si>
  <si>
    <t>Montáž umývadla bez výtokovej armatúry z bieleho diturvitu so zápachovou uzávierkou na konzoly vrátane zrkadla a skrinky</t>
  </si>
  <si>
    <t>súb</t>
  </si>
  <si>
    <t>-1155508982</t>
  </si>
  <si>
    <t>27</t>
  </si>
  <si>
    <t>615220001300.S</t>
  </si>
  <si>
    <t>Stredná skrinka plytká, drevo</t>
  </si>
  <si>
    <t>48628165</t>
  </si>
  <si>
    <t>28</t>
  </si>
  <si>
    <t>634650001300.S</t>
  </si>
  <si>
    <t>Zrkadlo bez osvetlenia, vrátane úchytov na stenu</t>
  </si>
  <si>
    <t>279056907</t>
  </si>
  <si>
    <t>29</t>
  </si>
  <si>
    <t>6420135040</t>
  </si>
  <si>
    <t>Umývadlo + sifon</t>
  </si>
  <si>
    <t>1824125603</t>
  </si>
  <si>
    <t>30</t>
  </si>
  <si>
    <t>725820810.S</t>
  </si>
  <si>
    <t xml:space="preserve">Demontáž batérie drezovej, umývadlovej nástennej,  -0,0026t</t>
  </si>
  <si>
    <t>-1563287748</t>
  </si>
  <si>
    <t>31</t>
  </si>
  <si>
    <t>725829601</t>
  </si>
  <si>
    <t>Montáž batérií umývadlových stojankových pákových alebo klasických</t>
  </si>
  <si>
    <t>-1659993990</t>
  </si>
  <si>
    <t>5513006140</t>
  </si>
  <si>
    <t>Umývadlová stojanková batéria</t>
  </si>
  <si>
    <t>-1916011113</t>
  </si>
  <si>
    <t>33</t>
  </si>
  <si>
    <t>998725201.S</t>
  </si>
  <si>
    <t>Presun hmôt pre zariaďovacie predmety v objektoch výšky do 6 m</t>
  </si>
  <si>
    <t>%</t>
  </si>
  <si>
    <t>-1396546033</t>
  </si>
  <si>
    <t>735</t>
  </si>
  <si>
    <t>Ústredné kúrenie - vykurovacie telesá</t>
  </si>
  <si>
    <t>34</t>
  </si>
  <si>
    <t>735151811.S</t>
  </si>
  <si>
    <t xml:space="preserve">Demontáž vykurovacieho telesa panelového jednoradového stavebnej dĺžky do 1500 mm,  -0,01235t</t>
  </si>
  <si>
    <t>-1678848550</t>
  </si>
  <si>
    <t>35</t>
  </si>
  <si>
    <t>735154043.S</t>
  </si>
  <si>
    <t>Montáž vykurovacieho telesa panelového jednoradového 600 mm/ dĺžky 1400-1800 mm</t>
  </si>
  <si>
    <t>-34328442</t>
  </si>
  <si>
    <t>36</t>
  </si>
  <si>
    <t>484530050063</t>
  </si>
  <si>
    <t>Teleso vykurovacie doskové jednopanelové oceľové KORAD 11K, vxl 600x1400 mm s bočným pripojením a konvektorom, KORAD RADIATORS</t>
  </si>
  <si>
    <t>-1523599284</t>
  </si>
  <si>
    <t>763</t>
  </si>
  <si>
    <t>Konštrukcie - drevostavby</t>
  </si>
  <si>
    <t>37</t>
  </si>
  <si>
    <t>763138232.S</t>
  </si>
  <si>
    <t xml:space="preserve">Podhľad SDK závesný na dvojúrovňovej oceľovej podkonštrukcií CD+UD,  H2 2x12.5 mm - dosky impregnované</t>
  </si>
  <si>
    <t>365544749</t>
  </si>
  <si>
    <t>38</t>
  </si>
  <si>
    <t>763147111.1</t>
  </si>
  <si>
    <t>Obklad steny sadrokartónom RIGIPS, hr.konštrukcie 25 mm,doska RBI 12,5 mm - wc, geberit</t>
  </si>
  <si>
    <t>738876877</t>
  </si>
  <si>
    <t>39</t>
  </si>
  <si>
    <t>763786222.S</t>
  </si>
  <si>
    <t>Demontáž stropnej konštrukcie do 10 m výšky hr. nad 55 do 240 mm, plochy nad 3 m2</t>
  </si>
  <si>
    <t>-408947405</t>
  </si>
  <si>
    <t>40</t>
  </si>
  <si>
    <t>998763401.S</t>
  </si>
  <si>
    <t>Presun hmôt pre sádrokartónové konštrukcie v stavbách (objektoch) výšky do 7 m</t>
  </si>
  <si>
    <t>-1176919468</t>
  </si>
  <si>
    <t>766</t>
  </si>
  <si>
    <t>Konštrukcie stolárske</t>
  </si>
  <si>
    <t>41</t>
  </si>
  <si>
    <t>766662112.S</t>
  </si>
  <si>
    <t>Montáž dverového krídla otočného jednokrídlového poldrážkového, do zárubne, vrátane kovania</t>
  </si>
  <si>
    <t>-1507574478</t>
  </si>
  <si>
    <t>42</t>
  </si>
  <si>
    <t>611610002200.S</t>
  </si>
  <si>
    <t>Dvere vnútorné jednokrídlové, šírka 600-900 mm, výplň DTD doska, povrch fólia, plné</t>
  </si>
  <si>
    <t>11587878</t>
  </si>
  <si>
    <t>43</t>
  </si>
  <si>
    <t>549150000600.S</t>
  </si>
  <si>
    <t>Kľučka dverová a rozeta 2x, nehrdzavejúca oceľ, povrch nerez brúsený</t>
  </si>
  <si>
    <t>-506596051</t>
  </si>
  <si>
    <t>771</t>
  </si>
  <si>
    <t>Podlahy z dlaždíc</t>
  </si>
  <si>
    <t>44</t>
  </si>
  <si>
    <t>771541020.S</t>
  </si>
  <si>
    <t>Montáž podláh z dlaždíc gres kladených do malty veľ. 300 x 600 mm</t>
  </si>
  <si>
    <t>-2125211693</t>
  </si>
  <si>
    <t>45</t>
  </si>
  <si>
    <t>597740002110.S</t>
  </si>
  <si>
    <t>Dlaždice keramické, lxvxhr 298x598x11 mm, gresové neglazované</t>
  </si>
  <si>
    <t>60947849</t>
  </si>
  <si>
    <t>46</t>
  </si>
  <si>
    <t>998771101.S</t>
  </si>
  <si>
    <t>Presun hmôt pre podlahy z dlaždíc v objektoch výšky do 6m</t>
  </si>
  <si>
    <t>647413296</t>
  </si>
  <si>
    <t>781</t>
  </si>
  <si>
    <t>Obklady</t>
  </si>
  <si>
    <t>47</t>
  </si>
  <si>
    <t>781445125.S</t>
  </si>
  <si>
    <t>Montáž obkladov vnútor. stien z obkladačiek kladených do tmelu v obmedzenom priestore</t>
  </si>
  <si>
    <t>-1173277424</t>
  </si>
  <si>
    <t>48</t>
  </si>
  <si>
    <t>597640001800.S</t>
  </si>
  <si>
    <t>Obkladačky keramické lxvxhr 298x598x10 mm</t>
  </si>
  <si>
    <t>1946138563</t>
  </si>
  <si>
    <t>49</t>
  </si>
  <si>
    <t>998781101.S</t>
  </si>
  <si>
    <t>Presun hmôt pre obklady keramické v objektoch výšky do 6 m</t>
  </si>
  <si>
    <t>-2146893705</t>
  </si>
  <si>
    <t>Práce a dodávky M</t>
  </si>
  <si>
    <t>21-M</t>
  </si>
  <si>
    <t>Elektromontáže</t>
  </si>
  <si>
    <t>50</t>
  </si>
  <si>
    <t>210</t>
  </si>
  <si>
    <t>Elektroinštalácie (silnoprúdove rozvody, svietidlá 36 W - 8 ks IPE ochrana vlhké prostredie )</t>
  </si>
  <si>
    <t>eur</t>
  </si>
  <si>
    <t>64</t>
  </si>
  <si>
    <t>-1638015785</t>
  </si>
  <si>
    <t>OST</t>
  </si>
  <si>
    <t>Ostatné</t>
  </si>
  <si>
    <t>VRN</t>
  </si>
  <si>
    <t>Vedľajšie rozpočtové náklady</t>
  </si>
  <si>
    <t>51</t>
  </si>
  <si>
    <t>001300031.S</t>
  </si>
  <si>
    <t>Kompletačná a koordinačná činnosť - koordinačná činnosť bez rozlíšenia</t>
  </si>
  <si>
    <t>mes</t>
  </si>
  <si>
    <t>747484657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</si>
</sst>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45" t="s">
        <v>42</v>
      </c>
      <c r="G29" s="44"/>
      <c r="H29" s="44"/>
      <c r="I29" s="44"/>
      <c r="J29" s="44"/>
      <c r="K29" s="44"/>
      <c r="L29" s="46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7">
        <f>ROUND(AV94, 2)</f>
        <v>0</v>
      </c>
      <c r="AL29" s="44"/>
      <c r="AM29" s="44"/>
      <c r="AN29" s="44"/>
      <c r="AO29" s="44"/>
      <c r="AP29" s="44"/>
      <c r="AQ29" s="44"/>
      <c r="AR29" s="48"/>
      <c r="BE29" s="49"/>
    </row>
    <row r="30" s="3" customFormat="1" ht="14.4" customHeight="1">
      <c r="A30" s="3"/>
      <c r="B30" s="43"/>
      <c r="C30" s="44"/>
      <c r="D30" s="44"/>
      <c r="E30" s="44"/>
      <c r="F30" s="45" t="s">
        <v>43</v>
      </c>
      <c r="G30" s="44"/>
      <c r="H30" s="44"/>
      <c r="I30" s="44"/>
      <c r="J30" s="44"/>
      <c r="K30" s="44"/>
      <c r="L30" s="46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7">
        <f>ROUND(AW94, 2)</f>
        <v>0</v>
      </c>
      <c r="AL30" s="44"/>
      <c r="AM30" s="44"/>
      <c r="AN30" s="44"/>
      <c r="AO30" s="44"/>
      <c r="AP30" s="44"/>
      <c r="AQ30" s="44"/>
      <c r="AR30" s="48"/>
      <c r="BE30" s="49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6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7">
        <v>0</v>
      </c>
      <c r="AL31" s="44"/>
      <c r="AM31" s="44"/>
      <c r="AN31" s="44"/>
      <c r="AO31" s="44"/>
      <c r="AP31" s="44"/>
      <c r="AQ31" s="44"/>
      <c r="AR31" s="48"/>
      <c r="BE31" s="49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6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7">
        <v>0</v>
      </c>
      <c r="AL32" s="44"/>
      <c r="AM32" s="44"/>
      <c r="AN32" s="44"/>
      <c r="AO32" s="44"/>
      <c r="AP32" s="44"/>
      <c r="AQ32" s="44"/>
      <c r="AR32" s="48"/>
      <c r="BE32" s="49"/>
    </row>
    <row r="33" hidden="1" s="3" customFormat="1" ht="14.4" customHeight="1">
      <c r="A33" s="3"/>
      <c r="B33" s="43"/>
      <c r="C33" s="44"/>
      <c r="D33" s="44"/>
      <c r="E33" s="44"/>
      <c r="F33" s="45" t="s">
        <v>46</v>
      </c>
      <c r="G33" s="44"/>
      <c r="H33" s="44"/>
      <c r="I33" s="44"/>
      <c r="J33" s="44"/>
      <c r="K33" s="44"/>
      <c r="L33" s="46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7">
        <v>0</v>
      </c>
      <c r="AL33" s="44"/>
      <c r="AM33" s="44"/>
      <c r="AN33" s="44"/>
      <c r="AO33" s="44"/>
      <c r="AP33" s="44"/>
      <c r="AQ33" s="44"/>
      <c r="AR33" s="48"/>
      <c r="BE33" s="49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2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2" t="s">
        <v>52</v>
      </c>
      <c r="AI60" s="39"/>
      <c r="AJ60" s="39"/>
      <c r="AK60" s="39"/>
      <c r="AL60" s="39"/>
      <c r="AM60" s="62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2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2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2" t="s">
        <v>52</v>
      </c>
      <c r="AI75" s="39"/>
      <c r="AJ75" s="39"/>
      <c r="AK75" s="39"/>
      <c r="AL75" s="39"/>
      <c r="AM75" s="62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1"/>
      <c r="BE77" s="35"/>
    </row>
    <row r="81" s="2" customFormat="1" ht="6.96" customHeight="1">
      <c r="A81" s="35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8"/>
      <c r="C84" s="29" t="s">
        <v>12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220417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15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Hubert - rekonštrukcia 2 ks socialnych zázemí - rev. A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6" t="str">
        <f>IF(K8="","",K8)</f>
        <v>Sereď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7" t="str">
        <f>IF(AN8= "","",AN8)</f>
        <v>2. 1. 2024</v>
      </c>
      <c r="AN87" s="77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9" t="str">
        <f>IF(E11= "","",E11)</f>
        <v>HUBERT J.E., s.r.o.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8" t="str">
        <f>IF(E17="","",E17)</f>
        <v xml:space="preserve"> </v>
      </c>
      <c r="AN89" s="69"/>
      <c r="AO89" s="69"/>
      <c r="AP89" s="69"/>
      <c r="AQ89" s="37"/>
      <c r="AR89" s="41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9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8" t="str">
        <f>IF(E20="","",E20)</f>
        <v>Ing. Martin Vitko</v>
      </c>
      <c r="AN90" s="69"/>
      <c r="AO90" s="69"/>
      <c r="AP90" s="69"/>
      <c r="AQ90" s="37"/>
      <c r="AR90" s="41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5"/>
    </row>
    <row r="92" s="2" customFormat="1" ht="29.28" customHeight="1">
      <c r="A92" s="35"/>
      <c r="B92" s="36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1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100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5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76</v>
      </c>
      <c r="BT94" s="115" t="s">
        <v>77</v>
      </c>
      <c r="BV94" s="115" t="s">
        <v>78</v>
      </c>
      <c r="BW94" s="115" t="s">
        <v>5</v>
      </c>
      <c r="BX94" s="115" t="s">
        <v>79</v>
      </c>
      <c r="CL94" s="115" t="s">
        <v>1</v>
      </c>
    </row>
    <row r="95" s="7" customFormat="1" ht="24.75" customHeight="1">
      <c r="A95" s="116" t="s">
        <v>80</v>
      </c>
      <c r="B95" s="117"/>
      <c r="C95" s="118"/>
      <c r="D95" s="119" t="s">
        <v>13</v>
      </c>
      <c r="E95" s="119"/>
      <c r="F95" s="119"/>
      <c r="G95" s="119"/>
      <c r="H95" s="119"/>
      <c r="I95" s="120"/>
      <c r="J95" s="119" t="s">
        <v>16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'220417 - Hubert - rekonšt...'!J28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'220417 - Hubert - rekonšt...'!P126</f>
        <v>0</v>
      </c>
      <c r="AV95" s="125">
        <f>'220417 - Hubert - rekonšt...'!J31</f>
        <v>0</v>
      </c>
      <c r="AW95" s="125">
        <f>'220417 - Hubert - rekonšt...'!J32</f>
        <v>0</v>
      </c>
      <c r="AX95" s="125">
        <f>'220417 - Hubert - rekonšt...'!J33</f>
        <v>0</v>
      </c>
      <c r="AY95" s="125">
        <f>'220417 - Hubert - rekonšt...'!J34</f>
        <v>0</v>
      </c>
      <c r="AZ95" s="125">
        <f>'220417 - Hubert - rekonšt...'!F31</f>
        <v>0</v>
      </c>
      <c r="BA95" s="125">
        <f>'220417 - Hubert - rekonšt...'!F32</f>
        <v>0</v>
      </c>
      <c r="BB95" s="125">
        <f>'220417 - Hubert - rekonšt...'!F33</f>
        <v>0</v>
      </c>
      <c r="BC95" s="125">
        <f>'220417 - Hubert - rekonšt...'!F34</f>
        <v>0</v>
      </c>
      <c r="BD95" s="127">
        <f>'220417 - Hubert - rekonšt...'!F35</f>
        <v>0</v>
      </c>
      <c r="BE95" s="7"/>
      <c r="BT95" s="128" t="s">
        <v>82</v>
      </c>
      <c r="BU95" s="128" t="s">
        <v>83</v>
      </c>
      <c r="BV95" s="128" t="s">
        <v>78</v>
      </c>
      <c r="BW95" s="128" t="s">
        <v>5</v>
      </c>
      <c r="BX95" s="128" t="s">
        <v>79</v>
      </c>
      <c r="CL95" s="128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UsThV1K6x5MyzqIlfrwuEoMQgaq+OE+bqkszs6kCQ9ARv9zH7aC14q8vvS/qT+jQuflvpemAXT/R4MtXPPczVQ==" hashValue="3SQ5HD/ubDTOpahADFy4eBWVjYO2DE6eCj17B5+9Adc52wsEdND20JLt6geNirqQNLdMzfs7N0sXUR8BxmIK8Q==" algorithmName="SHA-512" password="C61F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20417 - Hubert - rekonš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77</v>
      </c>
    </row>
    <row r="4" s="1" customFormat="1" ht="24.96" customHeight="1">
      <c r="B4" s="17"/>
      <c r="D4" s="131" t="s">
        <v>84</v>
      </c>
      <c r="L4" s="17"/>
      <c r="M4" s="132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3" t="s">
        <v>15</v>
      </c>
      <c r="E6" s="35"/>
      <c r="F6" s="35"/>
      <c r="G6" s="35"/>
      <c r="H6" s="35"/>
      <c r="I6" s="35"/>
      <c r="J6" s="35"/>
      <c r="K6" s="35"/>
      <c r="L6" s="61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4" t="s">
        <v>16</v>
      </c>
      <c r="F7" s="35"/>
      <c r="G7" s="35"/>
      <c r="H7" s="35"/>
      <c r="I7" s="35"/>
      <c r="J7" s="35"/>
      <c r="K7" s="35"/>
      <c r="L7" s="61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3" t="s">
        <v>17</v>
      </c>
      <c r="E9" s="35"/>
      <c r="F9" s="135" t="s">
        <v>1</v>
      </c>
      <c r="G9" s="35"/>
      <c r="H9" s="35"/>
      <c r="I9" s="133" t="s">
        <v>18</v>
      </c>
      <c r="J9" s="135" t="s">
        <v>1</v>
      </c>
      <c r="K9" s="35"/>
      <c r="L9" s="6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3" t="s">
        <v>19</v>
      </c>
      <c r="E10" s="35"/>
      <c r="F10" s="135" t="s">
        <v>20</v>
      </c>
      <c r="G10" s="35"/>
      <c r="H10" s="35"/>
      <c r="I10" s="133" t="s">
        <v>21</v>
      </c>
      <c r="J10" s="136" t="str">
        <f>'Rekapitulácia stavby'!AN8</f>
        <v>2. 1. 2024</v>
      </c>
      <c r="K10" s="35"/>
      <c r="L10" s="6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23</v>
      </c>
      <c r="E12" s="35"/>
      <c r="F12" s="35"/>
      <c r="G12" s="35"/>
      <c r="H12" s="35"/>
      <c r="I12" s="133" t="s">
        <v>24</v>
      </c>
      <c r="J12" s="135" t="s">
        <v>25</v>
      </c>
      <c r="K12" s="35"/>
      <c r="L12" s="6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5" t="s">
        <v>26</v>
      </c>
      <c r="F13" s="35"/>
      <c r="G13" s="35"/>
      <c r="H13" s="35"/>
      <c r="I13" s="133" t="s">
        <v>27</v>
      </c>
      <c r="J13" s="135" t="s">
        <v>28</v>
      </c>
      <c r="K13" s="35"/>
      <c r="L13" s="6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3" t="s">
        <v>29</v>
      </c>
      <c r="E15" s="35"/>
      <c r="F15" s="35"/>
      <c r="G15" s="35"/>
      <c r="H15" s="35"/>
      <c r="I15" s="133" t="s">
        <v>24</v>
      </c>
      <c r="J15" s="30" t="str">
        <f>'Rekapitulácia stavby'!AN13</f>
        <v>Vyplň údaj</v>
      </c>
      <c r="K15" s="35"/>
      <c r="L15" s="6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35"/>
      <c r="G16" s="135"/>
      <c r="H16" s="135"/>
      <c r="I16" s="133" t="s">
        <v>27</v>
      </c>
      <c r="J16" s="30" t="str">
        <f>'Rekapitulácia stavby'!AN14</f>
        <v>Vyplň údaj</v>
      </c>
      <c r="K16" s="35"/>
      <c r="L16" s="6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3" t="s">
        <v>31</v>
      </c>
      <c r="E18" s="35"/>
      <c r="F18" s="35"/>
      <c r="G18" s="35"/>
      <c r="H18" s="35"/>
      <c r="I18" s="133" t="s">
        <v>24</v>
      </c>
      <c r="J18" s="135" t="str">
        <f>IF('Rekapitulácia stavby'!AN16="","",'Rekapitulácia stavby'!AN16)</f>
        <v/>
      </c>
      <c r="K18" s="35"/>
      <c r="L18" s="6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5" t="str">
        <f>IF('Rekapitulácia stavby'!E17="","",'Rekapitulácia stavby'!E17)</f>
        <v xml:space="preserve"> </v>
      </c>
      <c r="F19" s="35"/>
      <c r="G19" s="35"/>
      <c r="H19" s="35"/>
      <c r="I19" s="133" t="s">
        <v>27</v>
      </c>
      <c r="J19" s="135" t="str">
        <f>IF('Rekapitulácia stavby'!AN17="","",'Rekapitulácia stavby'!AN17)</f>
        <v/>
      </c>
      <c r="K19" s="35"/>
      <c r="L19" s="6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3" t="s">
        <v>34</v>
      </c>
      <c r="E21" s="35"/>
      <c r="F21" s="35"/>
      <c r="G21" s="35"/>
      <c r="H21" s="35"/>
      <c r="I21" s="133" t="s">
        <v>24</v>
      </c>
      <c r="J21" s="135" t="s">
        <v>1</v>
      </c>
      <c r="K21" s="35"/>
      <c r="L21" s="6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5" t="s">
        <v>35</v>
      </c>
      <c r="F22" s="35"/>
      <c r="G22" s="35"/>
      <c r="H22" s="35"/>
      <c r="I22" s="133" t="s">
        <v>27</v>
      </c>
      <c r="J22" s="135" t="s">
        <v>1</v>
      </c>
      <c r="K22" s="35"/>
      <c r="L22" s="6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3" t="s">
        <v>36</v>
      </c>
      <c r="E24" s="35"/>
      <c r="F24" s="35"/>
      <c r="G24" s="35"/>
      <c r="H24" s="35"/>
      <c r="I24" s="35"/>
      <c r="J24" s="35"/>
      <c r="K24" s="35"/>
      <c r="L24" s="6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1"/>
      <c r="E27" s="141"/>
      <c r="F27" s="141"/>
      <c r="G27" s="141"/>
      <c r="H27" s="141"/>
      <c r="I27" s="141"/>
      <c r="J27" s="141"/>
      <c r="K27" s="141"/>
      <c r="L27" s="61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2" t="s">
        <v>37</v>
      </c>
      <c r="E28" s="35"/>
      <c r="F28" s="35"/>
      <c r="G28" s="35"/>
      <c r="H28" s="35"/>
      <c r="I28" s="35"/>
      <c r="J28" s="143">
        <f>ROUND(J126, 2)</f>
        <v>0</v>
      </c>
      <c r="K28" s="35"/>
      <c r="L28" s="6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1"/>
      <c r="E29" s="141"/>
      <c r="F29" s="141"/>
      <c r="G29" s="141"/>
      <c r="H29" s="141"/>
      <c r="I29" s="141"/>
      <c r="J29" s="141"/>
      <c r="K29" s="141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</row>
    <row r="30" s="2" customFormat="1" ht="14.4" customHeight="1">
      <c r="A30" s="35"/>
      <c r="B30" s="41"/>
      <c r="C30" s="35"/>
      <c r="D30" s="35"/>
      <c r="E30" s="35"/>
      <c r="F30" s="146" t="s">
        <v>39</v>
      </c>
      <c r="G30" s="35"/>
      <c r="H30" s="35"/>
      <c r="I30" s="146" t="s">
        <v>38</v>
      </c>
      <c r="J30" s="146" t="s">
        <v>40</v>
      </c>
      <c r="K30" s="35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</row>
    <row r="31" s="2" customFormat="1" ht="14.4" customHeight="1">
      <c r="A31" s="35"/>
      <c r="B31" s="41"/>
      <c r="C31" s="35"/>
      <c r="D31" s="147" t="s">
        <v>41</v>
      </c>
      <c r="E31" s="148" t="s">
        <v>42</v>
      </c>
      <c r="F31" s="149">
        <f>ROUND((SUM(BE126:BE191)),  2)</f>
        <v>0</v>
      </c>
      <c r="G31" s="145"/>
      <c r="H31" s="145"/>
      <c r="I31" s="150">
        <v>0.20000000000000001</v>
      </c>
      <c r="J31" s="149">
        <f>ROUND(((SUM(BE126:BE191))*I31),  2)</f>
        <v>0</v>
      </c>
      <c r="K31" s="35"/>
      <c r="L31" s="6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48" t="s">
        <v>43</v>
      </c>
      <c r="F32" s="149">
        <f>ROUND((SUM(BF126:BF191)),  2)</f>
        <v>0</v>
      </c>
      <c r="G32" s="145"/>
      <c r="H32" s="145"/>
      <c r="I32" s="150">
        <v>0.20000000000000001</v>
      </c>
      <c r="J32" s="149">
        <f>ROUND(((SUM(BF126:BF191))*I32),  2)</f>
        <v>0</v>
      </c>
      <c r="K32" s="35"/>
      <c r="L32" s="6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3" t="s">
        <v>44</v>
      </c>
      <c r="F33" s="151">
        <f>ROUND((SUM(BG126:BG191)),  2)</f>
        <v>0</v>
      </c>
      <c r="G33" s="35"/>
      <c r="H33" s="35"/>
      <c r="I33" s="152">
        <v>0.20000000000000001</v>
      </c>
      <c r="J33" s="151">
        <f>0</f>
        <v>0</v>
      </c>
      <c r="K33" s="35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</row>
    <row r="34" hidden="1" s="2" customFormat="1" ht="14.4" customHeight="1">
      <c r="A34" s="35"/>
      <c r="B34" s="41"/>
      <c r="C34" s="35"/>
      <c r="D34" s="35"/>
      <c r="E34" s="133" t="s">
        <v>45</v>
      </c>
      <c r="F34" s="151">
        <f>ROUND((SUM(BH126:BH191)),  2)</f>
        <v>0</v>
      </c>
      <c r="G34" s="35"/>
      <c r="H34" s="35"/>
      <c r="I34" s="152">
        <v>0.20000000000000001</v>
      </c>
      <c r="J34" s="151">
        <f>0</f>
        <v>0</v>
      </c>
      <c r="K34" s="35"/>
      <c r="L34" s="6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8" t="s">
        <v>46</v>
      </c>
      <c r="F35" s="149">
        <f>ROUND((SUM(BI126:BI191)),  2)</f>
        <v>0</v>
      </c>
      <c r="G35" s="145"/>
      <c r="H35" s="145"/>
      <c r="I35" s="150">
        <v>0</v>
      </c>
      <c r="J35" s="149">
        <f>0</f>
        <v>0</v>
      </c>
      <c r="K35" s="35"/>
      <c r="L35" s="6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3"/>
      <c r="D37" s="154" t="s">
        <v>47</v>
      </c>
      <c r="E37" s="155"/>
      <c r="F37" s="155"/>
      <c r="G37" s="156" t="s">
        <v>48</v>
      </c>
      <c r="H37" s="157" t="s">
        <v>49</v>
      </c>
      <c r="I37" s="155"/>
      <c r="J37" s="158">
        <f>SUM(J28:J35)</f>
        <v>0</v>
      </c>
      <c r="K37" s="159"/>
      <c r="L37" s="6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1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1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1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1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4" t="str">
        <f>E7</f>
        <v>Hubert - rekonštrukcia 2 ks socialnych zázemí - rev. A</v>
      </c>
      <c r="F85" s="37"/>
      <c r="G85" s="37"/>
      <c r="H85" s="37"/>
      <c r="I85" s="37"/>
      <c r="J85" s="37"/>
      <c r="K85" s="37"/>
      <c r="L85" s="61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1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19</v>
      </c>
      <c r="D87" s="37"/>
      <c r="E87" s="37"/>
      <c r="F87" s="24" t="str">
        <f>F10</f>
        <v>Sereď</v>
      </c>
      <c r="G87" s="37"/>
      <c r="H87" s="37"/>
      <c r="I87" s="29" t="s">
        <v>21</v>
      </c>
      <c r="J87" s="77" t="str">
        <f>IF(J10="","",J10)</f>
        <v>2. 1. 2024</v>
      </c>
      <c r="K87" s="37"/>
      <c r="L87" s="61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1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23</v>
      </c>
      <c r="D89" s="37"/>
      <c r="E89" s="37"/>
      <c r="F89" s="24" t="str">
        <f>E13</f>
        <v>HUBERT J.E., s.r.o.</v>
      </c>
      <c r="G89" s="37"/>
      <c r="H89" s="37"/>
      <c r="I89" s="29" t="s">
        <v>31</v>
      </c>
      <c r="J89" s="33" t="str">
        <f>E19</f>
        <v xml:space="preserve"> </v>
      </c>
      <c r="K89" s="37"/>
      <c r="L89" s="61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>Ing. Martin Vitko</v>
      </c>
      <c r="K90" s="37"/>
      <c r="L90" s="61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1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71" t="s">
        <v>86</v>
      </c>
      <c r="D92" s="172"/>
      <c r="E92" s="172"/>
      <c r="F92" s="172"/>
      <c r="G92" s="172"/>
      <c r="H92" s="172"/>
      <c r="I92" s="172"/>
      <c r="J92" s="173" t="s">
        <v>87</v>
      </c>
      <c r="K92" s="172"/>
      <c r="L92" s="61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1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74" t="s">
        <v>88</v>
      </c>
      <c r="D94" s="37"/>
      <c r="E94" s="37"/>
      <c r="F94" s="37"/>
      <c r="G94" s="37"/>
      <c r="H94" s="37"/>
      <c r="I94" s="37"/>
      <c r="J94" s="108">
        <f>J126</f>
        <v>0</v>
      </c>
      <c r="K94" s="37"/>
      <c r="L94" s="61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75"/>
      <c r="C95" s="176"/>
      <c r="D95" s="177" t="s">
        <v>90</v>
      </c>
      <c r="E95" s="178"/>
      <c r="F95" s="178"/>
      <c r="G95" s="178"/>
      <c r="H95" s="178"/>
      <c r="I95" s="178"/>
      <c r="J95" s="179">
        <f>J127</f>
        <v>0</v>
      </c>
      <c r="K95" s="176"/>
      <c r="L95" s="18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1"/>
      <c r="C96" s="182"/>
      <c r="D96" s="183" t="s">
        <v>91</v>
      </c>
      <c r="E96" s="184"/>
      <c r="F96" s="184"/>
      <c r="G96" s="184"/>
      <c r="H96" s="184"/>
      <c r="I96" s="184"/>
      <c r="J96" s="185">
        <f>J128</f>
        <v>0</v>
      </c>
      <c r="K96" s="182"/>
      <c r="L96" s="18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9" customFormat="1" ht="24.96" customHeight="1">
      <c r="A97" s="9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J140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1"/>
      <c r="C98" s="182"/>
      <c r="D98" s="183" t="s">
        <v>93</v>
      </c>
      <c r="E98" s="184"/>
      <c r="F98" s="184"/>
      <c r="G98" s="184"/>
      <c r="H98" s="184"/>
      <c r="I98" s="184"/>
      <c r="J98" s="185">
        <f>J141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1"/>
      <c r="C99" s="182"/>
      <c r="D99" s="183" t="s">
        <v>94</v>
      </c>
      <c r="E99" s="184"/>
      <c r="F99" s="184"/>
      <c r="G99" s="184"/>
      <c r="H99" s="184"/>
      <c r="I99" s="184"/>
      <c r="J99" s="185">
        <f>J146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1"/>
      <c r="C100" s="182"/>
      <c r="D100" s="183" t="s">
        <v>95</v>
      </c>
      <c r="E100" s="184"/>
      <c r="F100" s="184"/>
      <c r="G100" s="184"/>
      <c r="H100" s="184"/>
      <c r="I100" s="184"/>
      <c r="J100" s="185">
        <f>J165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1"/>
      <c r="C101" s="182"/>
      <c r="D101" s="183" t="s">
        <v>96</v>
      </c>
      <c r="E101" s="184"/>
      <c r="F101" s="184"/>
      <c r="G101" s="184"/>
      <c r="H101" s="184"/>
      <c r="I101" s="184"/>
      <c r="J101" s="185">
        <f>J169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1"/>
      <c r="C102" s="182"/>
      <c r="D102" s="183" t="s">
        <v>97</v>
      </c>
      <c r="E102" s="184"/>
      <c r="F102" s="184"/>
      <c r="G102" s="184"/>
      <c r="H102" s="184"/>
      <c r="I102" s="184"/>
      <c r="J102" s="185">
        <f>J174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1"/>
      <c r="C103" s="182"/>
      <c r="D103" s="183" t="s">
        <v>98</v>
      </c>
      <c r="E103" s="184"/>
      <c r="F103" s="184"/>
      <c r="G103" s="184"/>
      <c r="H103" s="184"/>
      <c r="I103" s="184"/>
      <c r="J103" s="185">
        <f>J178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1"/>
      <c r="C104" s="182"/>
      <c r="D104" s="183" t="s">
        <v>99</v>
      </c>
      <c r="E104" s="184"/>
      <c r="F104" s="184"/>
      <c r="G104" s="184"/>
      <c r="H104" s="184"/>
      <c r="I104" s="184"/>
      <c r="J104" s="185">
        <f>J182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5"/>
      <c r="C105" s="176"/>
      <c r="D105" s="177" t="s">
        <v>100</v>
      </c>
      <c r="E105" s="178"/>
      <c r="F105" s="178"/>
      <c r="G105" s="178"/>
      <c r="H105" s="178"/>
      <c r="I105" s="178"/>
      <c r="J105" s="179">
        <f>J186</f>
        <v>0</v>
      </c>
      <c r="K105" s="176"/>
      <c r="L105" s="18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1"/>
      <c r="C106" s="182"/>
      <c r="D106" s="183" t="s">
        <v>101</v>
      </c>
      <c r="E106" s="184"/>
      <c r="F106" s="184"/>
      <c r="G106" s="184"/>
      <c r="H106" s="184"/>
      <c r="I106" s="184"/>
      <c r="J106" s="185">
        <f>J187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5"/>
      <c r="C107" s="176"/>
      <c r="D107" s="177" t="s">
        <v>102</v>
      </c>
      <c r="E107" s="178"/>
      <c r="F107" s="178"/>
      <c r="G107" s="178"/>
      <c r="H107" s="178"/>
      <c r="I107" s="178"/>
      <c r="J107" s="179">
        <f>J189</f>
        <v>0</v>
      </c>
      <c r="K107" s="176"/>
      <c r="L107" s="18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1"/>
      <c r="C108" s="182"/>
      <c r="D108" s="183" t="s">
        <v>103</v>
      </c>
      <c r="E108" s="184"/>
      <c r="F108" s="184"/>
      <c r="G108" s="184"/>
      <c r="H108" s="184"/>
      <c r="I108" s="184"/>
      <c r="J108" s="185">
        <f>J190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1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1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1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104</v>
      </c>
      <c r="D115" s="37"/>
      <c r="E115" s="37"/>
      <c r="F115" s="37"/>
      <c r="G115" s="37"/>
      <c r="H115" s="37"/>
      <c r="I115" s="37"/>
      <c r="J115" s="37"/>
      <c r="K115" s="37"/>
      <c r="L115" s="61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1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15</v>
      </c>
      <c r="D117" s="37"/>
      <c r="E117" s="37"/>
      <c r="F117" s="37"/>
      <c r="G117" s="37"/>
      <c r="H117" s="37"/>
      <c r="I117" s="37"/>
      <c r="J117" s="37"/>
      <c r="K117" s="37"/>
      <c r="L117" s="61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4" t="str">
        <f>E7</f>
        <v>Hubert - rekonštrukcia 2 ks socialnych zázemí - rev. A</v>
      </c>
      <c r="F118" s="37"/>
      <c r="G118" s="37"/>
      <c r="H118" s="37"/>
      <c r="I118" s="37"/>
      <c r="J118" s="37"/>
      <c r="K118" s="37"/>
      <c r="L118" s="61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1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F10</f>
        <v>Sereď</v>
      </c>
      <c r="G120" s="37"/>
      <c r="H120" s="37"/>
      <c r="I120" s="29" t="s">
        <v>21</v>
      </c>
      <c r="J120" s="77" t="str">
        <f>IF(J10="","",J10)</f>
        <v>2. 1. 2024</v>
      </c>
      <c r="K120" s="37"/>
      <c r="L120" s="61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1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7"/>
      <c r="E122" s="37"/>
      <c r="F122" s="24" t="str">
        <f>E13</f>
        <v>HUBERT J.E., s.r.o.</v>
      </c>
      <c r="G122" s="37"/>
      <c r="H122" s="37"/>
      <c r="I122" s="29" t="s">
        <v>31</v>
      </c>
      <c r="J122" s="33" t="str">
        <f>E19</f>
        <v xml:space="preserve"> </v>
      </c>
      <c r="K122" s="37"/>
      <c r="L122" s="61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29</v>
      </c>
      <c r="D123" s="37"/>
      <c r="E123" s="37"/>
      <c r="F123" s="24" t="str">
        <f>IF(E16="","",E16)</f>
        <v>Vyplň údaj</v>
      </c>
      <c r="G123" s="37"/>
      <c r="H123" s="37"/>
      <c r="I123" s="29" t="s">
        <v>34</v>
      </c>
      <c r="J123" s="33" t="str">
        <f>E22</f>
        <v>Ing. Martin Vitko</v>
      </c>
      <c r="K123" s="37"/>
      <c r="L123" s="61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1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87"/>
      <c r="B125" s="188"/>
      <c r="C125" s="189" t="s">
        <v>105</v>
      </c>
      <c r="D125" s="190" t="s">
        <v>62</v>
      </c>
      <c r="E125" s="190" t="s">
        <v>58</v>
      </c>
      <c r="F125" s="190" t="s">
        <v>59</v>
      </c>
      <c r="G125" s="190" t="s">
        <v>106</v>
      </c>
      <c r="H125" s="190" t="s">
        <v>107</v>
      </c>
      <c r="I125" s="190" t="s">
        <v>108</v>
      </c>
      <c r="J125" s="191" t="s">
        <v>87</v>
      </c>
      <c r="K125" s="192" t="s">
        <v>109</v>
      </c>
      <c r="L125" s="193"/>
      <c r="M125" s="98" t="s">
        <v>1</v>
      </c>
      <c r="N125" s="99" t="s">
        <v>41</v>
      </c>
      <c r="O125" s="99" t="s">
        <v>110</v>
      </c>
      <c r="P125" s="99" t="s">
        <v>111</v>
      </c>
      <c r="Q125" s="99" t="s">
        <v>112</v>
      </c>
      <c r="R125" s="99" t="s">
        <v>113</v>
      </c>
      <c r="S125" s="99" t="s">
        <v>114</v>
      </c>
      <c r="T125" s="100" t="s">
        <v>115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</row>
    <row r="126" s="2" customFormat="1" ht="22.8" customHeight="1">
      <c r="A126" s="35"/>
      <c r="B126" s="36"/>
      <c r="C126" s="105" t="s">
        <v>88</v>
      </c>
      <c r="D126" s="37"/>
      <c r="E126" s="37"/>
      <c r="F126" s="37"/>
      <c r="G126" s="37"/>
      <c r="H126" s="37"/>
      <c r="I126" s="37"/>
      <c r="J126" s="194">
        <f>BK126</f>
        <v>0</v>
      </c>
      <c r="K126" s="37"/>
      <c r="L126" s="41"/>
      <c r="M126" s="101"/>
      <c r="N126" s="195"/>
      <c r="O126" s="102"/>
      <c r="P126" s="196">
        <f>P127+P140+P186+P189</f>
        <v>0</v>
      </c>
      <c r="Q126" s="102"/>
      <c r="R126" s="196">
        <f>R127+R140+R186+R189</f>
        <v>13.311712</v>
      </c>
      <c r="S126" s="102"/>
      <c r="T126" s="197">
        <f>T127+T140+T186+T189</f>
        <v>29.127400000000005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76</v>
      </c>
      <c r="AU126" s="14" t="s">
        <v>89</v>
      </c>
      <c r="BK126" s="198">
        <f>BK127+BK140+BK186+BK189</f>
        <v>0</v>
      </c>
    </row>
    <row r="127" s="12" customFormat="1" ht="25.92" customHeight="1">
      <c r="A127" s="12"/>
      <c r="B127" s="199"/>
      <c r="C127" s="200"/>
      <c r="D127" s="201" t="s">
        <v>76</v>
      </c>
      <c r="E127" s="202" t="s">
        <v>116</v>
      </c>
      <c r="F127" s="202" t="s">
        <v>117</v>
      </c>
      <c r="G127" s="200"/>
      <c r="H127" s="200"/>
      <c r="I127" s="203"/>
      <c r="J127" s="204">
        <f>BK127</f>
        <v>0</v>
      </c>
      <c r="K127" s="200"/>
      <c r="L127" s="205"/>
      <c r="M127" s="206"/>
      <c r="N127" s="207"/>
      <c r="O127" s="207"/>
      <c r="P127" s="208">
        <f>P128</f>
        <v>0</v>
      </c>
      <c r="Q127" s="207"/>
      <c r="R127" s="208">
        <f>R128</f>
        <v>0</v>
      </c>
      <c r="S127" s="207"/>
      <c r="T127" s="209">
        <f>T128</f>
        <v>28.678080000000005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0" t="s">
        <v>82</v>
      </c>
      <c r="AT127" s="211" t="s">
        <v>76</v>
      </c>
      <c r="AU127" s="211" t="s">
        <v>77</v>
      </c>
      <c r="AY127" s="210" t="s">
        <v>118</v>
      </c>
      <c r="BK127" s="212">
        <f>BK128</f>
        <v>0</v>
      </c>
    </row>
    <row r="128" s="12" customFormat="1" ht="22.8" customHeight="1">
      <c r="A128" s="12"/>
      <c r="B128" s="199"/>
      <c r="C128" s="200"/>
      <c r="D128" s="201" t="s">
        <v>76</v>
      </c>
      <c r="E128" s="213" t="s">
        <v>119</v>
      </c>
      <c r="F128" s="213" t="s">
        <v>120</v>
      </c>
      <c r="G128" s="200"/>
      <c r="H128" s="200"/>
      <c r="I128" s="203"/>
      <c r="J128" s="214">
        <f>BK128</f>
        <v>0</v>
      </c>
      <c r="K128" s="200"/>
      <c r="L128" s="205"/>
      <c r="M128" s="206"/>
      <c r="N128" s="207"/>
      <c r="O128" s="207"/>
      <c r="P128" s="208">
        <f>SUM(P129:P139)</f>
        <v>0</v>
      </c>
      <c r="Q128" s="207"/>
      <c r="R128" s="208">
        <f>SUM(R129:R139)</f>
        <v>0</v>
      </c>
      <c r="S128" s="207"/>
      <c r="T128" s="209">
        <f>SUM(T129:T139)</f>
        <v>28.678080000000005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82</v>
      </c>
      <c r="AT128" s="211" t="s">
        <v>76</v>
      </c>
      <c r="AU128" s="211" t="s">
        <v>82</v>
      </c>
      <c r="AY128" s="210" t="s">
        <v>118</v>
      </c>
      <c r="BK128" s="212">
        <f>SUM(BK129:BK139)</f>
        <v>0</v>
      </c>
    </row>
    <row r="129" s="2" customFormat="1" ht="24.15" customHeight="1">
      <c r="A129" s="35"/>
      <c r="B129" s="36"/>
      <c r="C129" s="215" t="s">
        <v>82</v>
      </c>
      <c r="D129" s="215" t="s">
        <v>121</v>
      </c>
      <c r="E129" s="216" t="s">
        <v>122</v>
      </c>
      <c r="F129" s="217" t="s">
        <v>123</v>
      </c>
      <c r="G129" s="218" t="s">
        <v>124</v>
      </c>
      <c r="H129" s="219">
        <v>3.6000000000000001</v>
      </c>
      <c r="I129" s="220"/>
      <c r="J129" s="221">
        <f>ROUND(I129*H129,2)</f>
        <v>0</v>
      </c>
      <c r="K129" s="222"/>
      <c r="L129" s="41"/>
      <c r="M129" s="223" t="s">
        <v>1</v>
      </c>
      <c r="N129" s="224" t="s">
        <v>43</v>
      </c>
      <c r="O129" s="89"/>
      <c r="P129" s="225">
        <f>O129*H129</f>
        <v>0</v>
      </c>
      <c r="Q129" s="225">
        <v>0</v>
      </c>
      <c r="R129" s="225">
        <f>Q129*H129</f>
        <v>0</v>
      </c>
      <c r="S129" s="225">
        <v>0.082000000000000003</v>
      </c>
      <c r="T129" s="226">
        <f>S129*H129</f>
        <v>0.29520000000000002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7" t="s">
        <v>125</v>
      </c>
      <c r="AT129" s="227" t="s">
        <v>121</v>
      </c>
      <c r="AU129" s="227" t="s">
        <v>126</v>
      </c>
      <c r="AY129" s="14" t="s">
        <v>118</v>
      </c>
      <c r="BE129" s="228">
        <f>IF(N129="základná",J129,0)</f>
        <v>0</v>
      </c>
      <c r="BF129" s="228">
        <f>IF(N129="znížená",J129,0)</f>
        <v>0</v>
      </c>
      <c r="BG129" s="228">
        <f>IF(N129="zákl. prenesená",J129,0)</f>
        <v>0</v>
      </c>
      <c r="BH129" s="228">
        <f>IF(N129="zníž. prenesená",J129,0)</f>
        <v>0</v>
      </c>
      <c r="BI129" s="228">
        <f>IF(N129="nulová",J129,0)</f>
        <v>0</v>
      </c>
      <c r="BJ129" s="14" t="s">
        <v>126</v>
      </c>
      <c r="BK129" s="228">
        <f>ROUND(I129*H129,2)</f>
        <v>0</v>
      </c>
      <c r="BL129" s="14" t="s">
        <v>125</v>
      </c>
      <c r="BM129" s="227" t="s">
        <v>127</v>
      </c>
    </row>
    <row r="130" s="2" customFormat="1" ht="37.8" customHeight="1">
      <c r="A130" s="35"/>
      <c r="B130" s="36"/>
      <c r="C130" s="215" t="s">
        <v>126</v>
      </c>
      <c r="D130" s="215" t="s">
        <v>121</v>
      </c>
      <c r="E130" s="216" t="s">
        <v>128</v>
      </c>
      <c r="F130" s="217" t="s">
        <v>129</v>
      </c>
      <c r="G130" s="218" t="s">
        <v>124</v>
      </c>
      <c r="H130" s="219">
        <v>68.400000000000006</v>
      </c>
      <c r="I130" s="220"/>
      <c r="J130" s="221">
        <f>ROUND(I130*H130,2)</f>
        <v>0</v>
      </c>
      <c r="K130" s="222"/>
      <c r="L130" s="41"/>
      <c r="M130" s="223" t="s">
        <v>1</v>
      </c>
      <c r="N130" s="224" t="s">
        <v>43</v>
      </c>
      <c r="O130" s="89"/>
      <c r="P130" s="225">
        <f>O130*H130</f>
        <v>0</v>
      </c>
      <c r="Q130" s="225">
        <v>0</v>
      </c>
      <c r="R130" s="225">
        <f>Q130*H130</f>
        <v>0</v>
      </c>
      <c r="S130" s="225">
        <v>0.065000000000000002</v>
      </c>
      <c r="T130" s="226">
        <f>S130*H130</f>
        <v>4.4460000000000006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7" t="s">
        <v>125</v>
      </c>
      <c r="AT130" s="227" t="s">
        <v>121</v>
      </c>
      <c r="AU130" s="227" t="s">
        <v>126</v>
      </c>
      <c r="AY130" s="14" t="s">
        <v>118</v>
      </c>
      <c r="BE130" s="228">
        <f>IF(N130="základná",J130,0)</f>
        <v>0</v>
      </c>
      <c r="BF130" s="228">
        <f>IF(N130="znížená",J130,0)</f>
        <v>0</v>
      </c>
      <c r="BG130" s="228">
        <f>IF(N130="zákl. prenesená",J130,0)</f>
        <v>0</v>
      </c>
      <c r="BH130" s="228">
        <f>IF(N130="zníž. prenesená",J130,0)</f>
        <v>0</v>
      </c>
      <c r="BI130" s="228">
        <f>IF(N130="nulová",J130,0)</f>
        <v>0</v>
      </c>
      <c r="BJ130" s="14" t="s">
        <v>126</v>
      </c>
      <c r="BK130" s="228">
        <f>ROUND(I130*H130,2)</f>
        <v>0</v>
      </c>
      <c r="BL130" s="14" t="s">
        <v>125</v>
      </c>
      <c r="BM130" s="227" t="s">
        <v>130</v>
      </c>
    </row>
    <row r="131" s="2" customFormat="1" ht="24.15" customHeight="1">
      <c r="A131" s="35"/>
      <c r="B131" s="36"/>
      <c r="C131" s="215" t="s">
        <v>131</v>
      </c>
      <c r="D131" s="215" t="s">
        <v>121</v>
      </c>
      <c r="E131" s="216" t="s">
        <v>132</v>
      </c>
      <c r="F131" s="217" t="s">
        <v>133</v>
      </c>
      <c r="G131" s="218" t="s">
        <v>134</v>
      </c>
      <c r="H131" s="219">
        <v>18</v>
      </c>
      <c r="I131" s="220"/>
      <c r="J131" s="221">
        <f>ROUND(I131*H131,2)</f>
        <v>0</v>
      </c>
      <c r="K131" s="222"/>
      <c r="L131" s="41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0.024</v>
      </c>
      <c r="T131" s="226">
        <f>S131*H131</f>
        <v>0.432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7" t="s">
        <v>125</v>
      </c>
      <c r="AT131" s="227" t="s">
        <v>121</v>
      </c>
      <c r="AU131" s="227" t="s">
        <v>126</v>
      </c>
      <c r="AY131" s="14" t="s">
        <v>118</v>
      </c>
      <c r="BE131" s="228">
        <f>IF(N131="základná",J131,0)</f>
        <v>0</v>
      </c>
      <c r="BF131" s="228">
        <f>IF(N131="znížená",J131,0)</f>
        <v>0</v>
      </c>
      <c r="BG131" s="228">
        <f>IF(N131="zákl. prenesená",J131,0)</f>
        <v>0</v>
      </c>
      <c r="BH131" s="228">
        <f>IF(N131="zníž. prenesená",J131,0)</f>
        <v>0</v>
      </c>
      <c r="BI131" s="228">
        <f>IF(N131="nulová",J131,0)</f>
        <v>0</v>
      </c>
      <c r="BJ131" s="14" t="s">
        <v>126</v>
      </c>
      <c r="BK131" s="228">
        <f>ROUND(I131*H131,2)</f>
        <v>0</v>
      </c>
      <c r="BL131" s="14" t="s">
        <v>125</v>
      </c>
      <c r="BM131" s="227" t="s">
        <v>135</v>
      </c>
    </row>
    <row r="132" s="2" customFormat="1" ht="37.8" customHeight="1">
      <c r="A132" s="35"/>
      <c r="B132" s="36"/>
      <c r="C132" s="215" t="s">
        <v>125</v>
      </c>
      <c r="D132" s="215" t="s">
        <v>121</v>
      </c>
      <c r="E132" s="216" t="s">
        <v>136</v>
      </c>
      <c r="F132" s="217" t="s">
        <v>137</v>
      </c>
      <c r="G132" s="218" t="s">
        <v>124</v>
      </c>
      <c r="H132" s="219">
        <v>345.66000000000003</v>
      </c>
      <c r="I132" s="220"/>
      <c r="J132" s="221">
        <f>ROUND(I132*H132,2)</f>
        <v>0</v>
      </c>
      <c r="K132" s="222"/>
      <c r="L132" s="41"/>
      <c r="M132" s="223" t="s">
        <v>1</v>
      </c>
      <c r="N132" s="224" t="s">
        <v>43</v>
      </c>
      <c r="O132" s="89"/>
      <c r="P132" s="225">
        <f>O132*H132</f>
        <v>0</v>
      </c>
      <c r="Q132" s="225">
        <v>0</v>
      </c>
      <c r="R132" s="225">
        <f>Q132*H132</f>
        <v>0</v>
      </c>
      <c r="S132" s="225">
        <v>0.068000000000000005</v>
      </c>
      <c r="T132" s="226">
        <f>S132*H132</f>
        <v>23.504880000000004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7" t="s">
        <v>125</v>
      </c>
      <c r="AT132" s="227" t="s">
        <v>121</v>
      </c>
      <c r="AU132" s="227" t="s">
        <v>126</v>
      </c>
      <c r="AY132" s="14" t="s">
        <v>118</v>
      </c>
      <c r="BE132" s="228">
        <f>IF(N132="základná",J132,0)</f>
        <v>0</v>
      </c>
      <c r="BF132" s="228">
        <f>IF(N132="znížená",J132,0)</f>
        <v>0</v>
      </c>
      <c r="BG132" s="228">
        <f>IF(N132="zákl. prenesená",J132,0)</f>
        <v>0</v>
      </c>
      <c r="BH132" s="228">
        <f>IF(N132="zníž. prenesená",J132,0)</f>
        <v>0</v>
      </c>
      <c r="BI132" s="228">
        <f>IF(N132="nulová",J132,0)</f>
        <v>0</v>
      </c>
      <c r="BJ132" s="14" t="s">
        <v>126</v>
      </c>
      <c r="BK132" s="228">
        <f>ROUND(I132*H132,2)</f>
        <v>0</v>
      </c>
      <c r="BL132" s="14" t="s">
        <v>125</v>
      </c>
      <c r="BM132" s="227" t="s">
        <v>138</v>
      </c>
    </row>
    <row r="133" s="2" customFormat="1" ht="21.75" customHeight="1">
      <c r="A133" s="35"/>
      <c r="B133" s="36"/>
      <c r="C133" s="215" t="s">
        <v>139</v>
      </c>
      <c r="D133" s="215" t="s">
        <v>121</v>
      </c>
      <c r="E133" s="216" t="s">
        <v>140</v>
      </c>
      <c r="F133" s="217" t="s">
        <v>141</v>
      </c>
      <c r="G133" s="218" t="s">
        <v>142</v>
      </c>
      <c r="H133" s="219">
        <v>29.126999999999999</v>
      </c>
      <c r="I133" s="220"/>
      <c r="J133" s="221">
        <f>ROUND(I133*H133,2)</f>
        <v>0</v>
      </c>
      <c r="K133" s="222"/>
      <c r="L133" s="41"/>
      <c r="M133" s="223" t="s">
        <v>1</v>
      </c>
      <c r="N133" s="224" t="s">
        <v>43</v>
      </c>
      <c r="O133" s="89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7" t="s">
        <v>125</v>
      </c>
      <c r="AT133" s="227" t="s">
        <v>121</v>
      </c>
      <c r="AU133" s="227" t="s">
        <v>126</v>
      </c>
      <c r="AY133" s="14" t="s">
        <v>118</v>
      </c>
      <c r="BE133" s="228">
        <f>IF(N133="základná",J133,0)</f>
        <v>0</v>
      </c>
      <c r="BF133" s="228">
        <f>IF(N133="znížená",J133,0)</f>
        <v>0</v>
      </c>
      <c r="BG133" s="228">
        <f>IF(N133="zákl. prenesená",J133,0)</f>
        <v>0</v>
      </c>
      <c r="BH133" s="228">
        <f>IF(N133="zníž. prenesená",J133,0)</f>
        <v>0</v>
      </c>
      <c r="BI133" s="228">
        <f>IF(N133="nulová",J133,0)</f>
        <v>0</v>
      </c>
      <c r="BJ133" s="14" t="s">
        <v>126</v>
      </c>
      <c r="BK133" s="228">
        <f>ROUND(I133*H133,2)</f>
        <v>0</v>
      </c>
      <c r="BL133" s="14" t="s">
        <v>125</v>
      </c>
      <c r="BM133" s="227" t="s">
        <v>143</v>
      </c>
    </row>
    <row r="134" s="2" customFormat="1" ht="24.15" customHeight="1">
      <c r="A134" s="35"/>
      <c r="B134" s="36"/>
      <c r="C134" s="215" t="s">
        <v>144</v>
      </c>
      <c r="D134" s="215" t="s">
        <v>121</v>
      </c>
      <c r="E134" s="216" t="s">
        <v>145</v>
      </c>
      <c r="F134" s="217" t="s">
        <v>146</v>
      </c>
      <c r="G134" s="218" t="s">
        <v>142</v>
      </c>
      <c r="H134" s="219">
        <v>29.126999999999999</v>
      </c>
      <c r="I134" s="220"/>
      <c r="J134" s="221">
        <f>ROUND(I134*H134,2)</f>
        <v>0</v>
      </c>
      <c r="K134" s="222"/>
      <c r="L134" s="41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7" t="s">
        <v>125</v>
      </c>
      <c r="AT134" s="227" t="s">
        <v>121</v>
      </c>
      <c r="AU134" s="227" t="s">
        <v>126</v>
      </c>
      <c r="AY134" s="14" t="s">
        <v>118</v>
      </c>
      <c r="BE134" s="228">
        <f>IF(N134="základná",J134,0)</f>
        <v>0</v>
      </c>
      <c r="BF134" s="228">
        <f>IF(N134="znížená",J134,0)</f>
        <v>0</v>
      </c>
      <c r="BG134" s="228">
        <f>IF(N134="zákl. prenesená",J134,0)</f>
        <v>0</v>
      </c>
      <c r="BH134" s="228">
        <f>IF(N134="zníž. prenesená",J134,0)</f>
        <v>0</v>
      </c>
      <c r="BI134" s="228">
        <f>IF(N134="nulová",J134,0)</f>
        <v>0</v>
      </c>
      <c r="BJ134" s="14" t="s">
        <v>126</v>
      </c>
      <c r="BK134" s="228">
        <f>ROUND(I134*H134,2)</f>
        <v>0</v>
      </c>
      <c r="BL134" s="14" t="s">
        <v>125</v>
      </c>
      <c r="BM134" s="227" t="s">
        <v>147</v>
      </c>
    </row>
    <row r="135" s="2" customFormat="1" ht="24.15" customHeight="1">
      <c r="A135" s="35"/>
      <c r="B135" s="36"/>
      <c r="C135" s="215" t="s">
        <v>148</v>
      </c>
      <c r="D135" s="215" t="s">
        <v>121</v>
      </c>
      <c r="E135" s="216" t="s">
        <v>149</v>
      </c>
      <c r="F135" s="217" t="s">
        <v>150</v>
      </c>
      <c r="G135" s="218" t="s">
        <v>142</v>
      </c>
      <c r="H135" s="219">
        <v>29.126999999999999</v>
      </c>
      <c r="I135" s="220"/>
      <c r="J135" s="221">
        <f>ROUND(I135*H135,2)</f>
        <v>0</v>
      </c>
      <c r="K135" s="222"/>
      <c r="L135" s="41"/>
      <c r="M135" s="223" t="s">
        <v>1</v>
      </c>
      <c r="N135" s="224" t="s">
        <v>43</v>
      </c>
      <c r="O135" s="89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7" t="s">
        <v>125</v>
      </c>
      <c r="AT135" s="227" t="s">
        <v>121</v>
      </c>
      <c r="AU135" s="227" t="s">
        <v>126</v>
      </c>
      <c r="AY135" s="14" t="s">
        <v>118</v>
      </c>
      <c r="BE135" s="228">
        <f>IF(N135="základná",J135,0)</f>
        <v>0</v>
      </c>
      <c r="BF135" s="228">
        <f>IF(N135="znížená",J135,0)</f>
        <v>0</v>
      </c>
      <c r="BG135" s="228">
        <f>IF(N135="zákl. prenesená",J135,0)</f>
        <v>0</v>
      </c>
      <c r="BH135" s="228">
        <f>IF(N135="zníž. prenesená",J135,0)</f>
        <v>0</v>
      </c>
      <c r="BI135" s="228">
        <f>IF(N135="nulová",J135,0)</f>
        <v>0</v>
      </c>
      <c r="BJ135" s="14" t="s">
        <v>126</v>
      </c>
      <c r="BK135" s="228">
        <f>ROUND(I135*H135,2)</f>
        <v>0</v>
      </c>
      <c r="BL135" s="14" t="s">
        <v>125</v>
      </c>
      <c r="BM135" s="227" t="s">
        <v>151</v>
      </c>
    </row>
    <row r="136" s="2" customFormat="1" ht="24.15" customHeight="1">
      <c r="A136" s="35"/>
      <c r="B136" s="36"/>
      <c r="C136" s="215" t="s">
        <v>152</v>
      </c>
      <c r="D136" s="215" t="s">
        <v>121</v>
      </c>
      <c r="E136" s="216" t="s">
        <v>153</v>
      </c>
      <c r="F136" s="217" t="s">
        <v>154</v>
      </c>
      <c r="G136" s="218" t="s">
        <v>142</v>
      </c>
      <c r="H136" s="219">
        <v>29.126999999999999</v>
      </c>
      <c r="I136" s="220"/>
      <c r="J136" s="221">
        <f>ROUND(I136*H136,2)</f>
        <v>0</v>
      </c>
      <c r="K136" s="222"/>
      <c r="L136" s="41"/>
      <c r="M136" s="223" t="s">
        <v>1</v>
      </c>
      <c r="N136" s="224" t="s">
        <v>43</v>
      </c>
      <c r="O136" s="89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7" t="s">
        <v>125</v>
      </c>
      <c r="AT136" s="227" t="s">
        <v>121</v>
      </c>
      <c r="AU136" s="227" t="s">
        <v>126</v>
      </c>
      <c r="AY136" s="14" t="s">
        <v>118</v>
      </c>
      <c r="BE136" s="228">
        <f>IF(N136="základná",J136,0)</f>
        <v>0</v>
      </c>
      <c r="BF136" s="228">
        <f>IF(N136="znížená",J136,0)</f>
        <v>0</v>
      </c>
      <c r="BG136" s="228">
        <f>IF(N136="zákl. prenesená",J136,0)</f>
        <v>0</v>
      </c>
      <c r="BH136" s="228">
        <f>IF(N136="zníž. prenesená",J136,0)</f>
        <v>0</v>
      </c>
      <c r="BI136" s="228">
        <f>IF(N136="nulová",J136,0)</f>
        <v>0</v>
      </c>
      <c r="BJ136" s="14" t="s">
        <v>126</v>
      </c>
      <c r="BK136" s="228">
        <f>ROUND(I136*H136,2)</f>
        <v>0</v>
      </c>
      <c r="BL136" s="14" t="s">
        <v>125</v>
      </c>
      <c r="BM136" s="227" t="s">
        <v>155</v>
      </c>
    </row>
    <row r="137" s="2" customFormat="1" ht="24.15" customHeight="1">
      <c r="A137" s="35"/>
      <c r="B137" s="36"/>
      <c r="C137" s="215" t="s">
        <v>119</v>
      </c>
      <c r="D137" s="215" t="s">
        <v>121</v>
      </c>
      <c r="E137" s="216" t="s">
        <v>156</v>
      </c>
      <c r="F137" s="217" t="s">
        <v>157</v>
      </c>
      <c r="G137" s="218" t="s">
        <v>142</v>
      </c>
      <c r="H137" s="219">
        <v>29.126999999999999</v>
      </c>
      <c r="I137" s="220"/>
      <c r="J137" s="221">
        <f>ROUND(I137*H137,2)</f>
        <v>0</v>
      </c>
      <c r="K137" s="222"/>
      <c r="L137" s="41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7" t="s">
        <v>125</v>
      </c>
      <c r="AT137" s="227" t="s">
        <v>121</v>
      </c>
      <c r="AU137" s="227" t="s">
        <v>126</v>
      </c>
      <c r="AY137" s="14" t="s">
        <v>118</v>
      </c>
      <c r="BE137" s="228">
        <f>IF(N137="základná",J137,0)</f>
        <v>0</v>
      </c>
      <c r="BF137" s="228">
        <f>IF(N137="znížená",J137,0)</f>
        <v>0</v>
      </c>
      <c r="BG137" s="228">
        <f>IF(N137="zákl. prenesená",J137,0)</f>
        <v>0</v>
      </c>
      <c r="BH137" s="228">
        <f>IF(N137="zníž. prenesená",J137,0)</f>
        <v>0</v>
      </c>
      <c r="BI137" s="228">
        <f>IF(N137="nulová",J137,0)</f>
        <v>0</v>
      </c>
      <c r="BJ137" s="14" t="s">
        <v>126</v>
      </c>
      <c r="BK137" s="228">
        <f>ROUND(I137*H137,2)</f>
        <v>0</v>
      </c>
      <c r="BL137" s="14" t="s">
        <v>125</v>
      </c>
      <c r="BM137" s="227" t="s">
        <v>158</v>
      </c>
    </row>
    <row r="138" s="2" customFormat="1" ht="24.15" customHeight="1">
      <c r="A138" s="35"/>
      <c r="B138" s="36"/>
      <c r="C138" s="215" t="s">
        <v>159</v>
      </c>
      <c r="D138" s="215" t="s">
        <v>121</v>
      </c>
      <c r="E138" s="216" t="s">
        <v>160</v>
      </c>
      <c r="F138" s="217" t="s">
        <v>161</v>
      </c>
      <c r="G138" s="218" t="s">
        <v>142</v>
      </c>
      <c r="H138" s="219">
        <v>29.126999999999999</v>
      </c>
      <c r="I138" s="220"/>
      <c r="J138" s="221">
        <f>ROUND(I138*H138,2)</f>
        <v>0</v>
      </c>
      <c r="K138" s="222"/>
      <c r="L138" s="41"/>
      <c r="M138" s="223" t="s">
        <v>1</v>
      </c>
      <c r="N138" s="224" t="s">
        <v>43</v>
      </c>
      <c r="O138" s="89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7" t="s">
        <v>125</v>
      </c>
      <c r="AT138" s="227" t="s">
        <v>121</v>
      </c>
      <c r="AU138" s="227" t="s">
        <v>126</v>
      </c>
      <c r="AY138" s="14" t="s">
        <v>118</v>
      </c>
      <c r="BE138" s="228">
        <f>IF(N138="základná",J138,0)</f>
        <v>0</v>
      </c>
      <c r="BF138" s="228">
        <f>IF(N138="znížená",J138,0)</f>
        <v>0</v>
      </c>
      <c r="BG138" s="228">
        <f>IF(N138="zákl. prenesená",J138,0)</f>
        <v>0</v>
      </c>
      <c r="BH138" s="228">
        <f>IF(N138="zníž. prenesená",J138,0)</f>
        <v>0</v>
      </c>
      <c r="BI138" s="228">
        <f>IF(N138="nulová",J138,0)</f>
        <v>0</v>
      </c>
      <c r="BJ138" s="14" t="s">
        <v>126</v>
      </c>
      <c r="BK138" s="228">
        <f>ROUND(I138*H138,2)</f>
        <v>0</v>
      </c>
      <c r="BL138" s="14" t="s">
        <v>125</v>
      </c>
      <c r="BM138" s="227" t="s">
        <v>162</v>
      </c>
    </row>
    <row r="139" s="2" customFormat="1" ht="16.5" customHeight="1">
      <c r="A139" s="35"/>
      <c r="B139" s="36"/>
      <c r="C139" s="215" t="s">
        <v>163</v>
      </c>
      <c r="D139" s="215" t="s">
        <v>121</v>
      </c>
      <c r="E139" s="216" t="s">
        <v>164</v>
      </c>
      <c r="F139" s="217" t="s">
        <v>165</v>
      </c>
      <c r="G139" s="218" t="s">
        <v>134</v>
      </c>
      <c r="H139" s="219">
        <v>4</v>
      </c>
      <c r="I139" s="220"/>
      <c r="J139" s="221">
        <f>ROUND(I139*H139,2)</f>
        <v>0</v>
      </c>
      <c r="K139" s="222"/>
      <c r="L139" s="41"/>
      <c r="M139" s="223" t="s">
        <v>1</v>
      </c>
      <c r="N139" s="224" t="s">
        <v>43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7" t="s">
        <v>125</v>
      </c>
      <c r="AT139" s="227" t="s">
        <v>121</v>
      </c>
      <c r="AU139" s="227" t="s">
        <v>126</v>
      </c>
      <c r="AY139" s="14" t="s">
        <v>118</v>
      </c>
      <c r="BE139" s="228">
        <f>IF(N139="základná",J139,0)</f>
        <v>0</v>
      </c>
      <c r="BF139" s="228">
        <f>IF(N139="znížená",J139,0)</f>
        <v>0</v>
      </c>
      <c r="BG139" s="228">
        <f>IF(N139="zákl. prenesená",J139,0)</f>
        <v>0</v>
      </c>
      <c r="BH139" s="228">
        <f>IF(N139="zníž. prenesená",J139,0)</f>
        <v>0</v>
      </c>
      <c r="BI139" s="228">
        <f>IF(N139="nulová",J139,0)</f>
        <v>0</v>
      </c>
      <c r="BJ139" s="14" t="s">
        <v>126</v>
      </c>
      <c r="BK139" s="228">
        <f>ROUND(I139*H139,2)</f>
        <v>0</v>
      </c>
      <c r="BL139" s="14" t="s">
        <v>125</v>
      </c>
      <c r="BM139" s="227" t="s">
        <v>166</v>
      </c>
    </row>
    <row r="140" s="12" customFormat="1" ht="25.92" customHeight="1">
      <c r="A140" s="12"/>
      <c r="B140" s="199"/>
      <c r="C140" s="200"/>
      <c r="D140" s="201" t="s">
        <v>76</v>
      </c>
      <c r="E140" s="202" t="s">
        <v>167</v>
      </c>
      <c r="F140" s="202" t="s">
        <v>168</v>
      </c>
      <c r="G140" s="200"/>
      <c r="H140" s="200"/>
      <c r="I140" s="203"/>
      <c r="J140" s="204">
        <f>BK140</f>
        <v>0</v>
      </c>
      <c r="K140" s="200"/>
      <c r="L140" s="205"/>
      <c r="M140" s="206"/>
      <c r="N140" s="207"/>
      <c r="O140" s="207"/>
      <c r="P140" s="208">
        <f>P141+P146+P165+P169+P174+P178+P182</f>
        <v>0</v>
      </c>
      <c r="Q140" s="207"/>
      <c r="R140" s="208">
        <f>R141+R146+R165+R169+R174+R178+R182</f>
        <v>13.311712</v>
      </c>
      <c r="S140" s="207"/>
      <c r="T140" s="209">
        <f>T141+T146+T165+T169+T174+T178+T182</f>
        <v>0.44932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0" t="s">
        <v>126</v>
      </c>
      <c r="AT140" s="211" t="s">
        <v>76</v>
      </c>
      <c r="AU140" s="211" t="s">
        <v>77</v>
      </c>
      <c r="AY140" s="210" t="s">
        <v>118</v>
      </c>
      <c r="BK140" s="212">
        <f>BK141+BK146+BK165+BK169+BK174+BK178+BK182</f>
        <v>0</v>
      </c>
    </row>
    <row r="141" s="12" customFormat="1" ht="22.8" customHeight="1">
      <c r="A141" s="12"/>
      <c r="B141" s="199"/>
      <c r="C141" s="200"/>
      <c r="D141" s="201" t="s">
        <v>76</v>
      </c>
      <c r="E141" s="213" t="s">
        <v>169</v>
      </c>
      <c r="F141" s="213" t="s">
        <v>170</v>
      </c>
      <c r="G141" s="200"/>
      <c r="H141" s="200"/>
      <c r="I141" s="203"/>
      <c r="J141" s="214">
        <f>BK141</f>
        <v>0</v>
      </c>
      <c r="K141" s="200"/>
      <c r="L141" s="205"/>
      <c r="M141" s="206"/>
      <c r="N141" s="207"/>
      <c r="O141" s="207"/>
      <c r="P141" s="208">
        <f>SUM(P142:P145)</f>
        <v>0</v>
      </c>
      <c r="Q141" s="207"/>
      <c r="R141" s="208">
        <f>SUM(R142:R145)</f>
        <v>0.24972</v>
      </c>
      <c r="S141" s="207"/>
      <c r="T141" s="209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0" t="s">
        <v>126</v>
      </c>
      <c r="AT141" s="211" t="s">
        <v>76</v>
      </c>
      <c r="AU141" s="211" t="s">
        <v>82</v>
      </c>
      <c r="AY141" s="210" t="s">
        <v>118</v>
      </c>
      <c r="BK141" s="212">
        <f>SUM(BK142:BK145)</f>
        <v>0</v>
      </c>
    </row>
    <row r="142" s="2" customFormat="1" ht="33" customHeight="1">
      <c r="A142" s="35"/>
      <c r="B142" s="36"/>
      <c r="C142" s="215" t="s">
        <v>171</v>
      </c>
      <c r="D142" s="215" t="s">
        <v>121</v>
      </c>
      <c r="E142" s="216" t="s">
        <v>172</v>
      </c>
      <c r="F142" s="217" t="s">
        <v>173</v>
      </c>
      <c r="G142" s="218" t="s">
        <v>124</v>
      </c>
      <c r="H142" s="219">
        <v>68.480000000000004</v>
      </c>
      <c r="I142" s="220"/>
      <c r="J142" s="221">
        <f>ROUND(I142*H142,2)</f>
        <v>0</v>
      </c>
      <c r="K142" s="222"/>
      <c r="L142" s="41"/>
      <c r="M142" s="223" t="s">
        <v>1</v>
      </c>
      <c r="N142" s="224" t="s">
        <v>43</v>
      </c>
      <c r="O142" s="89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7" t="s">
        <v>174</v>
      </c>
      <c r="AT142" s="227" t="s">
        <v>121</v>
      </c>
      <c r="AU142" s="227" t="s">
        <v>126</v>
      </c>
      <c r="AY142" s="14" t="s">
        <v>118</v>
      </c>
      <c r="BE142" s="228">
        <f>IF(N142="základná",J142,0)</f>
        <v>0</v>
      </c>
      <c r="BF142" s="228">
        <f>IF(N142="znížená",J142,0)</f>
        <v>0</v>
      </c>
      <c r="BG142" s="228">
        <f>IF(N142="zákl. prenesená",J142,0)</f>
        <v>0</v>
      </c>
      <c r="BH142" s="228">
        <f>IF(N142="zníž. prenesená",J142,0)</f>
        <v>0</v>
      </c>
      <c r="BI142" s="228">
        <f>IF(N142="nulová",J142,0)</f>
        <v>0</v>
      </c>
      <c r="BJ142" s="14" t="s">
        <v>126</v>
      </c>
      <c r="BK142" s="228">
        <f>ROUND(I142*H142,2)</f>
        <v>0</v>
      </c>
      <c r="BL142" s="14" t="s">
        <v>174</v>
      </c>
      <c r="BM142" s="227" t="s">
        <v>175</v>
      </c>
    </row>
    <row r="143" s="2" customFormat="1" ht="33" customHeight="1">
      <c r="A143" s="35"/>
      <c r="B143" s="36"/>
      <c r="C143" s="229" t="s">
        <v>176</v>
      </c>
      <c r="D143" s="229" t="s">
        <v>177</v>
      </c>
      <c r="E143" s="230" t="s">
        <v>178</v>
      </c>
      <c r="F143" s="231" t="s">
        <v>179</v>
      </c>
      <c r="G143" s="232" t="s">
        <v>180</v>
      </c>
      <c r="H143" s="233">
        <v>102.72</v>
      </c>
      <c r="I143" s="234"/>
      <c r="J143" s="235">
        <f>ROUND(I143*H143,2)</f>
        <v>0</v>
      </c>
      <c r="K143" s="236"/>
      <c r="L143" s="237"/>
      <c r="M143" s="238" t="s">
        <v>1</v>
      </c>
      <c r="N143" s="239" t="s">
        <v>43</v>
      </c>
      <c r="O143" s="89"/>
      <c r="P143" s="225">
        <f>O143*H143</f>
        <v>0</v>
      </c>
      <c r="Q143" s="225">
        <v>0.001</v>
      </c>
      <c r="R143" s="225">
        <f>Q143*H143</f>
        <v>0.10272000000000001</v>
      </c>
      <c r="S143" s="225">
        <v>0</v>
      </c>
      <c r="T143" s="22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7" t="s">
        <v>181</v>
      </c>
      <c r="AT143" s="227" t="s">
        <v>177</v>
      </c>
      <c r="AU143" s="227" t="s">
        <v>126</v>
      </c>
      <c r="AY143" s="14" t="s">
        <v>118</v>
      </c>
      <c r="BE143" s="228">
        <f>IF(N143="základná",J143,0)</f>
        <v>0</v>
      </c>
      <c r="BF143" s="228">
        <f>IF(N143="znížená",J143,0)</f>
        <v>0</v>
      </c>
      <c r="BG143" s="228">
        <f>IF(N143="zákl. prenesená",J143,0)</f>
        <v>0</v>
      </c>
      <c r="BH143" s="228">
        <f>IF(N143="zníž. prenesená",J143,0)</f>
        <v>0</v>
      </c>
      <c r="BI143" s="228">
        <f>IF(N143="nulová",J143,0)</f>
        <v>0</v>
      </c>
      <c r="BJ143" s="14" t="s">
        <v>126</v>
      </c>
      <c r="BK143" s="228">
        <f>ROUND(I143*H143,2)</f>
        <v>0</v>
      </c>
      <c r="BL143" s="14" t="s">
        <v>174</v>
      </c>
      <c r="BM143" s="227" t="s">
        <v>182</v>
      </c>
    </row>
    <row r="144" s="2" customFormat="1" ht="24.15" customHeight="1">
      <c r="A144" s="35"/>
      <c r="B144" s="36"/>
      <c r="C144" s="215" t="s">
        <v>183</v>
      </c>
      <c r="D144" s="215" t="s">
        <v>121</v>
      </c>
      <c r="E144" s="216" t="s">
        <v>184</v>
      </c>
      <c r="F144" s="217" t="s">
        <v>185</v>
      </c>
      <c r="G144" s="218" t="s">
        <v>124</v>
      </c>
      <c r="H144" s="219">
        <v>98</v>
      </c>
      <c r="I144" s="220"/>
      <c r="J144" s="221">
        <f>ROUND(I144*H144,2)</f>
        <v>0</v>
      </c>
      <c r="K144" s="222"/>
      <c r="L144" s="41"/>
      <c r="M144" s="223" t="s">
        <v>1</v>
      </c>
      <c r="N144" s="224" t="s">
        <v>43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7" t="s">
        <v>174</v>
      </c>
      <c r="AT144" s="227" t="s">
        <v>121</v>
      </c>
      <c r="AU144" s="227" t="s">
        <v>126</v>
      </c>
      <c r="AY144" s="14" t="s">
        <v>118</v>
      </c>
      <c r="BE144" s="228">
        <f>IF(N144="základná",J144,0)</f>
        <v>0</v>
      </c>
      <c r="BF144" s="228">
        <f>IF(N144="znížená",J144,0)</f>
        <v>0</v>
      </c>
      <c r="BG144" s="228">
        <f>IF(N144="zákl. prenesená",J144,0)</f>
        <v>0</v>
      </c>
      <c r="BH144" s="228">
        <f>IF(N144="zníž. prenesená",J144,0)</f>
        <v>0</v>
      </c>
      <c r="BI144" s="228">
        <f>IF(N144="nulová",J144,0)</f>
        <v>0</v>
      </c>
      <c r="BJ144" s="14" t="s">
        <v>126</v>
      </c>
      <c r="BK144" s="228">
        <f>ROUND(I144*H144,2)</f>
        <v>0</v>
      </c>
      <c r="BL144" s="14" t="s">
        <v>174</v>
      </c>
      <c r="BM144" s="227" t="s">
        <v>186</v>
      </c>
    </row>
    <row r="145" s="2" customFormat="1" ht="33" customHeight="1">
      <c r="A145" s="35"/>
      <c r="B145" s="36"/>
      <c r="C145" s="229" t="s">
        <v>187</v>
      </c>
      <c r="D145" s="229" t="s">
        <v>177</v>
      </c>
      <c r="E145" s="230" t="s">
        <v>178</v>
      </c>
      <c r="F145" s="231" t="s">
        <v>179</v>
      </c>
      <c r="G145" s="232" t="s">
        <v>180</v>
      </c>
      <c r="H145" s="233">
        <v>147</v>
      </c>
      <c r="I145" s="234"/>
      <c r="J145" s="235">
        <f>ROUND(I145*H145,2)</f>
        <v>0</v>
      </c>
      <c r="K145" s="236"/>
      <c r="L145" s="237"/>
      <c r="M145" s="238" t="s">
        <v>1</v>
      </c>
      <c r="N145" s="239" t="s">
        <v>43</v>
      </c>
      <c r="O145" s="89"/>
      <c r="P145" s="225">
        <f>O145*H145</f>
        <v>0</v>
      </c>
      <c r="Q145" s="225">
        <v>0.001</v>
      </c>
      <c r="R145" s="225">
        <f>Q145*H145</f>
        <v>0.14699999999999999</v>
      </c>
      <c r="S145" s="225">
        <v>0</v>
      </c>
      <c r="T145" s="226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7" t="s">
        <v>181</v>
      </c>
      <c r="AT145" s="227" t="s">
        <v>177</v>
      </c>
      <c r="AU145" s="227" t="s">
        <v>126</v>
      </c>
      <c r="AY145" s="14" t="s">
        <v>118</v>
      </c>
      <c r="BE145" s="228">
        <f>IF(N145="základná",J145,0)</f>
        <v>0</v>
      </c>
      <c r="BF145" s="228">
        <f>IF(N145="znížená",J145,0)</f>
        <v>0</v>
      </c>
      <c r="BG145" s="228">
        <f>IF(N145="zákl. prenesená",J145,0)</f>
        <v>0</v>
      </c>
      <c r="BH145" s="228">
        <f>IF(N145="zníž. prenesená",J145,0)</f>
        <v>0</v>
      </c>
      <c r="BI145" s="228">
        <f>IF(N145="nulová",J145,0)</f>
        <v>0</v>
      </c>
      <c r="BJ145" s="14" t="s">
        <v>126</v>
      </c>
      <c r="BK145" s="228">
        <f>ROUND(I145*H145,2)</f>
        <v>0</v>
      </c>
      <c r="BL145" s="14" t="s">
        <v>174</v>
      </c>
      <c r="BM145" s="227" t="s">
        <v>188</v>
      </c>
    </row>
    <row r="146" s="12" customFormat="1" ht="22.8" customHeight="1">
      <c r="A146" s="12"/>
      <c r="B146" s="199"/>
      <c r="C146" s="200"/>
      <c r="D146" s="201" t="s">
        <v>76</v>
      </c>
      <c r="E146" s="213" t="s">
        <v>189</v>
      </c>
      <c r="F146" s="213" t="s">
        <v>190</v>
      </c>
      <c r="G146" s="200"/>
      <c r="H146" s="200"/>
      <c r="I146" s="203"/>
      <c r="J146" s="214">
        <f>BK146</f>
        <v>0</v>
      </c>
      <c r="K146" s="200"/>
      <c r="L146" s="205"/>
      <c r="M146" s="206"/>
      <c r="N146" s="207"/>
      <c r="O146" s="207"/>
      <c r="P146" s="208">
        <f>SUM(P147:P164)</f>
        <v>0</v>
      </c>
      <c r="Q146" s="207"/>
      <c r="R146" s="208">
        <f>SUM(R147:R164)</f>
        <v>0.0872</v>
      </c>
      <c r="S146" s="207"/>
      <c r="T146" s="209">
        <f>SUM(T147:T164)</f>
        <v>0.39992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0" t="s">
        <v>126</v>
      </c>
      <c r="AT146" s="211" t="s">
        <v>76</v>
      </c>
      <c r="AU146" s="211" t="s">
        <v>82</v>
      </c>
      <c r="AY146" s="210" t="s">
        <v>118</v>
      </c>
      <c r="BK146" s="212">
        <f>SUM(BK147:BK164)</f>
        <v>0</v>
      </c>
    </row>
    <row r="147" s="2" customFormat="1" ht="24.15" customHeight="1">
      <c r="A147" s="35"/>
      <c r="B147" s="36"/>
      <c r="C147" s="215" t="s">
        <v>174</v>
      </c>
      <c r="D147" s="215" t="s">
        <v>121</v>
      </c>
      <c r="E147" s="216" t="s">
        <v>191</v>
      </c>
      <c r="F147" s="217" t="s">
        <v>192</v>
      </c>
      <c r="G147" s="218" t="s">
        <v>193</v>
      </c>
      <c r="H147" s="219">
        <v>8</v>
      </c>
      <c r="I147" s="220"/>
      <c r="J147" s="221">
        <f>ROUND(I147*H147,2)</f>
        <v>0</v>
      </c>
      <c r="K147" s="222"/>
      <c r="L147" s="41"/>
      <c r="M147" s="223" t="s">
        <v>1</v>
      </c>
      <c r="N147" s="224" t="s">
        <v>43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0.01933</v>
      </c>
      <c r="T147" s="226">
        <f>S147*H147</f>
        <v>0.15464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7" t="s">
        <v>174</v>
      </c>
      <c r="AT147" s="227" t="s">
        <v>121</v>
      </c>
      <c r="AU147" s="227" t="s">
        <v>126</v>
      </c>
      <c r="AY147" s="14" t="s">
        <v>118</v>
      </c>
      <c r="BE147" s="228">
        <f>IF(N147="základná",J147,0)</f>
        <v>0</v>
      </c>
      <c r="BF147" s="228">
        <f>IF(N147="znížená",J147,0)</f>
        <v>0</v>
      </c>
      <c r="BG147" s="228">
        <f>IF(N147="zákl. prenesená",J147,0)</f>
        <v>0</v>
      </c>
      <c r="BH147" s="228">
        <f>IF(N147="zníž. prenesená",J147,0)</f>
        <v>0</v>
      </c>
      <c r="BI147" s="228">
        <f>IF(N147="nulová",J147,0)</f>
        <v>0</v>
      </c>
      <c r="BJ147" s="14" t="s">
        <v>126</v>
      </c>
      <c r="BK147" s="228">
        <f>ROUND(I147*H147,2)</f>
        <v>0</v>
      </c>
      <c r="BL147" s="14" t="s">
        <v>174</v>
      </c>
      <c r="BM147" s="227" t="s">
        <v>194</v>
      </c>
    </row>
    <row r="148" s="2" customFormat="1" ht="16.5" customHeight="1">
      <c r="A148" s="35"/>
      <c r="B148" s="36"/>
      <c r="C148" s="215" t="s">
        <v>195</v>
      </c>
      <c r="D148" s="215" t="s">
        <v>121</v>
      </c>
      <c r="E148" s="216" t="s">
        <v>196</v>
      </c>
      <c r="F148" s="217" t="s">
        <v>197</v>
      </c>
      <c r="G148" s="218" t="s">
        <v>193</v>
      </c>
      <c r="H148" s="219">
        <v>8</v>
      </c>
      <c r="I148" s="220"/>
      <c r="J148" s="221">
        <f>ROUND(I148*H148,2)</f>
        <v>0</v>
      </c>
      <c r="K148" s="222"/>
      <c r="L148" s="41"/>
      <c r="M148" s="223" t="s">
        <v>1</v>
      </c>
      <c r="N148" s="224" t="s">
        <v>43</v>
      </c>
      <c r="O148" s="89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7" t="s">
        <v>174</v>
      </c>
      <c r="AT148" s="227" t="s">
        <v>121</v>
      </c>
      <c r="AU148" s="227" t="s">
        <v>126</v>
      </c>
      <c r="AY148" s="14" t="s">
        <v>118</v>
      </c>
      <c r="BE148" s="228">
        <f>IF(N148="základná",J148,0)</f>
        <v>0</v>
      </c>
      <c r="BF148" s="228">
        <f>IF(N148="znížená",J148,0)</f>
        <v>0</v>
      </c>
      <c r="BG148" s="228">
        <f>IF(N148="zákl. prenesená",J148,0)</f>
        <v>0</v>
      </c>
      <c r="BH148" s="228">
        <f>IF(N148="zníž. prenesená",J148,0)</f>
        <v>0</v>
      </c>
      <c r="BI148" s="228">
        <f>IF(N148="nulová",J148,0)</f>
        <v>0</v>
      </c>
      <c r="BJ148" s="14" t="s">
        <v>126</v>
      </c>
      <c r="BK148" s="228">
        <f>ROUND(I148*H148,2)</f>
        <v>0</v>
      </c>
      <c r="BL148" s="14" t="s">
        <v>174</v>
      </c>
      <c r="BM148" s="227" t="s">
        <v>198</v>
      </c>
    </row>
    <row r="149" s="2" customFormat="1" ht="16.5" customHeight="1">
      <c r="A149" s="35"/>
      <c r="B149" s="36"/>
      <c r="C149" s="229" t="s">
        <v>199</v>
      </c>
      <c r="D149" s="229" t="s">
        <v>177</v>
      </c>
      <c r="E149" s="230" t="s">
        <v>200</v>
      </c>
      <c r="F149" s="231" t="s">
        <v>201</v>
      </c>
      <c r="G149" s="232" t="s">
        <v>134</v>
      </c>
      <c r="H149" s="233">
        <v>8</v>
      </c>
      <c r="I149" s="234"/>
      <c r="J149" s="235">
        <f>ROUND(I149*H149,2)</f>
        <v>0</v>
      </c>
      <c r="K149" s="236"/>
      <c r="L149" s="237"/>
      <c r="M149" s="238" t="s">
        <v>1</v>
      </c>
      <c r="N149" s="239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7" t="s">
        <v>181</v>
      </c>
      <c r="AT149" s="227" t="s">
        <v>177</v>
      </c>
      <c r="AU149" s="227" t="s">
        <v>126</v>
      </c>
      <c r="AY149" s="14" t="s">
        <v>118</v>
      </c>
      <c r="BE149" s="228">
        <f>IF(N149="základná",J149,0)</f>
        <v>0</v>
      </c>
      <c r="BF149" s="228">
        <f>IF(N149="znížená",J149,0)</f>
        <v>0</v>
      </c>
      <c r="BG149" s="228">
        <f>IF(N149="zákl. prenesená",J149,0)</f>
        <v>0</v>
      </c>
      <c r="BH149" s="228">
        <f>IF(N149="zníž. prenesená",J149,0)</f>
        <v>0</v>
      </c>
      <c r="BI149" s="228">
        <f>IF(N149="nulová",J149,0)</f>
        <v>0</v>
      </c>
      <c r="BJ149" s="14" t="s">
        <v>126</v>
      </c>
      <c r="BK149" s="228">
        <f>ROUND(I149*H149,2)</f>
        <v>0</v>
      </c>
      <c r="BL149" s="14" t="s">
        <v>174</v>
      </c>
      <c r="BM149" s="227" t="s">
        <v>202</v>
      </c>
    </row>
    <row r="150" s="2" customFormat="1" ht="16.5" customHeight="1">
      <c r="A150" s="35"/>
      <c r="B150" s="36"/>
      <c r="C150" s="229" t="s">
        <v>203</v>
      </c>
      <c r="D150" s="229" t="s">
        <v>177</v>
      </c>
      <c r="E150" s="230" t="s">
        <v>204</v>
      </c>
      <c r="F150" s="231" t="s">
        <v>205</v>
      </c>
      <c r="G150" s="232" t="s">
        <v>134</v>
      </c>
      <c r="H150" s="233">
        <v>8</v>
      </c>
      <c r="I150" s="234"/>
      <c r="J150" s="235">
        <f>ROUND(I150*H150,2)</f>
        <v>0</v>
      </c>
      <c r="K150" s="236"/>
      <c r="L150" s="237"/>
      <c r="M150" s="238" t="s">
        <v>1</v>
      </c>
      <c r="N150" s="239" t="s">
        <v>43</v>
      </c>
      <c r="O150" s="89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7" t="s">
        <v>181</v>
      </c>
      <c r="AT150" s="227" t="s">
        <v>177</v>
      </c>
      <c r="AU150" s="227" t="s">
        <v>126</v>
      </c>
      <c r="AY150" s="14" t="s">
        <v>118</v>
      </c>
      <c r="BE150" s="228">
        <f>IF(N150="základná",J150,0)</f>
        <v>0</v>
      </c>
      <c r="BF150" s="228">
        <f>IF(N150="znížená",J150,0)</f>
        <v>0</v>
      </c>
      <c r="BG150" s="228">
        <f>IF(N150="zákl. prenesená",J150,0)</f>
        <v>0</v>
      </c>
      <c r="BH150" s="228">
        <f>IF(N150="zníž. prenesená",J150,0)</f>
        <v>0</v>
      </c>
      <c r="BI150" s="228">
        <f>IF(N150="nulová",J150,0)</f>
        <v>0</v>
      </c>
      <c r="BJ150" s="14" t="s">
        <v>126</v>
      </c>
      <c r="BK150" s="228">
        <f>ROUND(I150*H150,2)</f>
        <v>0</v>
      </c>
      <c r="BL150" s="14" t="s">
        <v>174</v>
      </c>
      <c r="BM150" s="227" t="s">
        <v>206</v>
      </c>
    </row>
    <row r="151" s="2" customFormat="1" ht="16.5" customHeight="1">
      <c r="A151" s="35"/>
      <c r="B151" s="36"/>
      <c r="C151" s="229" t="s">
        <v>7</v>
      </c>
      <c r="D151" s="229" t="s">
        <v>177</v>
      </c>
      <c r="E151" s="230" t="s">
        <v>207</v>
      </c>
      <c r="F151" s="231" t="s">
        <v>208</v>
      </c>
      <c r="G151" s="232" t="s">
        <v>134</v>
      </c>
      <c r="H151" s="233">
        <v>8</v>
      </c>
      <c r="I151" s="234"/>
      <c r="J151" s="235">
        <f>ROUND(I151*H151,2)</f>
        <v>0</v>
      </c>
      <c r="K151" s="236"/>
      <c r="L151" s="237"/>
      <c r="M151" s="238" t="s">
        <v>1</v>
      </c>
      <c r="N151" s="239" t="s">
        <v>43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7" t="s">
        <v>181</v>
      </c>
      <c r="AT151" s="227" t="s">
        <v>177</v>
      </c>
      <c r="AU151" s="227" t="s">
        <v>126</v>
      </c>
      <c r="AY151" s="14" t="s">
        <v>118</v>
      </c>
      <c r="BE151" s="228">
        <f>IF(N151="základná",J151,0)</f>
        <v>0</v>
      </c>
      <c r="BF151" s="228">
        <f>IF(N151="znížená",J151,0)</f>
        <v>0</v>
      </c>
      <c r="BG151" s="228">
        <f>IF(N151="zákl. prenesená",J151,0)</f>
        <v>0</v>
      </c>
      <c r="BH151" s="228">
        <f>IF(N151="zníž. prenesená",J151,0)</f>
        <v>0</v>
      </c>
      <c r="BI151" s="228">
        <f>IF(N151="nulová",J151,0)</f>
        <v>0</v>
      </c>
      <c r="BJ151" s="14" t="s">
        <v>126</v>
      </c>
      <c r="BK151" s="228">
        <f>ROUND(I151*H151,2)</f>
        <v>0</v>
      </c>
      <c r="BL151" s="14" t="s">
        <v>174</v>
      </c>
      <c r="BM151" s="227" t="s">
        <v>209</v>
      </c>
    </row>
    <row r="152" s="2" customFormat="1" ht="16.5" customHeight="1">
      <c r="A152" s="35"/>
      <c r="B152" s="36"/>
      <c r="C152" s="229" t="s">
        <v>210</v>
      </c>
      <c r="D152" s="229" t="s">
        <v>177</v>
      </c>
      <c r="E152" s="230" t="s">
        <v>211</v>
      </c>
      <c r="F152" s="231" t="s">
        <v>212</v>
      </c>
      <c r="G152" s="232" t="s">
        <v>134</v>
      </c>
      <c r="H152" s="233">
        <v>8</v>
      </c>
      <c r="I152" s="234"/>
      <c r="J152" s="235">
        <f>ROUND(I152*H152,2)</f>
        <v>0</v>
      </c>
      <c r="K152" s="236"/>
      <c r="L152" s="237"/>
      <c r="M152" s="238" t="s">
        <v>1</v>
      </c>
      <c r="N152" s="239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7" t="s">
        <v>181</v>
      </c>
      <c r="AT152" s="227" t="s">
        <v>177</v>
      </c>
      <c r="AU152" s="227" t="s">
        <v>126</v>
      </c>
      <c r="AY152" s="14" t="s">
        <v>118</v>
      </c>
      <c r="BE152" s="228">
        <f>IF(N152="základná",J152,0)</f>
        <v>0</v>
      </c>
      <c r="BF152" s="228">
        <f>IF(N152="znížená",J152,0)</f>
        <v>0</v>
      </c>
      <c r="BG152" s="228">
        <f>IF(N152="zákl. prenesená",J152,0)</f>
        <v>0</v>
      </c>
      <c r="BH152" s="228">
        <f>IF(N152="zníž. prenesená",J152,0)</f>
        <v>0</v>
      </c>
      <c r="BI152" s="228">
        <f>IF(N152="nulová",J152,0)</f>
        <v>0</v>
      </c>
      <c r="BJ152" s="14" t="s">
        <v>126</v>
      </c>
      <c r="BK152" s="228">
        <f>ROUND(I152*H152,2)</f>
        <v>0</v>
      </c>
      <c r="BL152" s="14" t="s">
        <v>174</v>
      </c>
      <c r="BM152" s="227" t="s">
        <v>213</v>
      </c>
    </row>
    <row r="153" s="2" customFormat="1" ht="24.15" customHeight="1">
      <c r="A153" s="35"/>
      <c r="B153" s="36"/>
      <c r="C153" s="215" t="s">
        <v>214</v>
      </c>
      <c r="D153" s="215" t="s">
        <v>121</v>
      </c>
      <c r="E153" s="216" t="s">
        <v>215</v>
      </c>
      <c r="F153" s="217" t="s">
        <v>216</v>
      </c>
      <c r="G153" s="218" t="s">
        <v>193</v>
      </c>
      <c r="H153" s="219">
        <v>4</v>
      </c>
      <c r="I153" s="220"/>
      <c r="J153" s="221">
        <f>ROUND(I153*H153,2)</f>
        <v>0</v>
      </c>
      <c r="K153" s="222"/>
      <c r="L153" s="41"/>
      <c r="M153" s="223" t="s">
        <v>1</v>
      </c>
      <c r="N153" s="224" t="s">
        <v>43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0.0172</v>
      </c>
      <c r="T153" s="226">
        <f>S153*H153</f>
        <v>0.0688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7" t="s">
        <v>174</v>
      </c>
      <c r="AT153" s="227" t="s">
        <v>121</v>
      </c>
      <c r="AU153" s="227" t="s">
        <v>126</v>
      </c>
      <c r="AY153" s="14" t="s">
        <v>118</v>
      </c>
      <c r="BE153" s="228">
        <f>IF(N153="základná",J153,0)</f>
        <v>0</v>
      </c>
      <c r="BF153" s="228">
        <f>IF(N153="znížená",J153,0)</f>
        <v>0</v>
      </c>
      <c r="BG153" s="228">
        <f>IF(N153="zákl. prenesená",J153,0)</f>
        <v>0</v>
      </c>
      <c r="BH153" s="228">
        <f>IF(N153="zníž. prenesená",J153,0)</f>
        <v>0</v>
      </c>
      <c r="BI153" s="228">
        <f>IF(N153="nulová",J153,0)</f>
        <v>0</v>
      </c>
      <c r="BJ153" s="14" t="s">
        <v>126</v>
      </c>
      <c r="BK153" s="228">
        <f>ROUND(I153*H153,2)</f>
        <v>0</v>
      </c>
      <c r="BL153" s="14" t="s">
        <v>174</v>
      </c>
      <c r="BM153" s="227" t="s">
        <v>217</v>
      </c>
    </row>
    <row r="154" s="2" customFormat="1" ht="16.5" customHeight="1">
      <c r="A154" s="35"/>
      <c r="B154" s="36"/>
      <c r="C154" s="215" t="s">
        <v>218</v>
      </c>
      <c r="D154" s="215" t="s">
        <v>121</v>
      </c>
      <c r="E154" s="216" t="s">
        <v>219</v>
      </c>
      <c r="F154" s="217" t="s">
        <v>220</v>
      </c>
      <c r="G154" s="218" t="s">
        <v>193</v>
      </c>
      <c r="H154" s="219">
        <v>4</v>
      </c>
      <c r="I154" s="220"/>
      <c r="J154" s="221">
        <f>ROUND(I154*H154,2)</f>
        <v>0</v>
      </c>
      <c r="K154" s="222"/>
      <c r="L154" s="41"/>
      <c r="M154" s="223" t="s">
        <v>1</v>
      </c>
      <c r="N154" s="224" t="s">
        <v>43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7" t="s">
        <v>174</v>
      </c>
      <c r="AT154" s="227" t="s">
        <v>121</v>
      </c>
      <c r="AU154" s="227" t="s">
        <v>126</v>
      </c>
      <c r="AY154" s="14" t="s">
        <v>118</v>
      </c>
      <c r="BE154" s="228">
        <f>IF(N154="základná",J154,0)</f>
        <v>0</v>
      </c>
      <c r="BF154" s="228">
        <f>IF(N154="znížená",J154,0)</f>
        <v>0</v>
      </c>
      <c r="BG154" s="228">
        <f>IF(N154="zákl. prenesená",J154,0)</f>
        <v>0</v>
      </c>
      <c r="BH154" s="228">
        <f>IF(N154="zníž. prenesená",J154,0)</f>
        <v>0</v>
      </c>
      <c r="BI154" s="228">
        <f>IF(N154="nulová",J154,0)</f>
        <v>0</v>
      </c>
      <c r="BJ154" s="14" t="s">
        <v>126</v>
      </c>
      <c r="BK154" s="228">
        <f>ROUND(I154*H154,2)</f>
        <v>0</v>
      </c>
      <c r="BL154" s="14" t="s">
        <v>174</v>
      </c>
      <c r="BM154" s="227" t="s">
        <v>221</v>
      </c>
    </row>
    <row r="155" s="2" customFormat="1" ht="16.5" customHeight="1">
      <c r="A155" s="35"/>
      <c r="B155" s="36"/>
      <c r="C155" s="229" t="s">
        <v>222</v>
      </c>
      <c r="D155" s="229" t="s">
        <v>177</v>
      </c>
      <c r="E155" s="230" t="s">
        <v>223</v>
      </c>
      <c r="F155" s="231" t="s">
        <v>224</v>
      </c>
      <c r="G155" s="232" t="s">
        <v>134</v>
      </c>
      <c r="H155" s="233">
        <v>4</v>
      </c>
      <c r="I155" s="234"/>
      <c r="J155" s="235">
        <f>ROUND(I155*H155,2)</f>
        <v>0</v>
      </c>
      <c r="K155" s="236"/>
      <c r="L155" s="237"/>
      <c r="M155" s="238" t="s">
        <v>1</v>
      </c>
      <c r="N155" s="239" t="s">
        <v>43</v>
      </c>
      <c r="O155" s="89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7" t="s">
        <v>181</v>
      </c>
      <c r="AT155" s="227" t="s">
        <v>177</v>
      </c>
      <c r="AU155" s="227" t="s">
        <v>126</v>
      </c>
      <c r="AY155" s="14" t="s">
        <v>118</v>
      </c>
      <c r="BE155" s="228">
        <f>IF(N155="základná",J155,0)</f>
        <v>0</v>
      </c>
      <c r="BF155" s="228">
        <f>IF(N155="znížená",J155,0)</f>
        <v>0</v>
      </c>
      <c r="BG155" s="228">
        <f>IF(N155="zákl. prenesená",J155,0)</f>
        <v>0</v>
      </c>
      <c r="BH155" s="228">
        <f>IF(N155="zníž. prenesená",J155,0)</f>
        <v>0</v>
      </c>
      <c r="BI155" s="228">
        <f>IF(N155="nulová",J155,0)</f>
        <v>0</v>
      </c>
      <c r="BJ155" s="14" t="s">
        <v>126</v>
      </c>
      <c r="BK155" s="228">
        <f>ROUND(I155*H155,2)</f>
        <v>0</v>
      </c>
      <c r="BL155" s="14" t="s">
        <v>174</v>
      </c>
      <c r="BM155" s="227" t="s">
        <v>225</v>
      </c>
    </row>
    <row r="156" s="2" customFormat="1" ht="24.15" customHeight="1">
      <c r="A156" s="35"/>
      <c r="B156" s="36"/>
      <c r="C156" s="215" t="s">
        <v>226</v>
      </c>
      <c r="D156" s="215" t="s">
        <v>121</v>
      </c>
      <c r="E156" s="216" t="s">
        <v>227</v>
      </c>
      <c r="F156" s="217" t="s">
        <v>228</v>
      </c>
      <c r="G156" s="218" t="s">
        <v>193</v>
      </c>
      <c r="H156" s="219">
        <v>8</v>
      </c>
      <c r="I156" s="220"/>
      <c r="J156" s="221">
        <f>ROUND(I156*H156,2)</f>
        <v>0</v>
      </c>
      <c r="K156" s="222"/>
      <c r="L156" s="41"/>
      <c r="M156" s="223" t="s">
        <v>1</v>
      </c>
      <c r="N156" s="224" t="s">
        <v>43</v>
      </c>
      <c r="O156" s="89"/>
      <c r="P156" s="225">
        <f>O156*H156</f>
        <v>0</v>
      </c>
      <c r="Q156" s="225">
        <v>0</v>
      </c>
      <c r="R156" s="225">
        <f>Q156*H156</f>
        <v>0</v>
      </c>
      <c r="S156" s="225">
        <v>0.019460000000000002</v>
      </c>
      <c r="T156" s="226">
        <f>S156*H156</f>
        <v>0.15568000000000001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7" t="s">
        <v>174</v>
      </c>
      <c r="AT156" s="227" t="s">
        <v>121</v>
      </c>
      <c r="AU156" s="227" t="s">
        <v>126</v>
      </c>
      <c r="AY156" s="14" t="s">
        <v>118</v>
      </c>
      <c r="BE156" s="228">
        <f>IF(N156="základná",J156,0)</f>
        <v>0</v>
      </c>
      <c r="BF156" s="228">
        <f>IF(N156="znížená",J156,0)</f>
        <v>0</v>
      </c>
      <c r="BG156" s="228">
        <f>IF(N156="zákl. prenesená",J156,0)</f>
        <v>0</v>
      </c>
      <c r="BH156" s="228">
        <f>IF(N156="zníž. prenesená",J156,0)</f>
        <v>0</v>
      </c>
      <c r="BI156" s="228">
        <f>IF(N156="nulová",J156,0)</f>
        <v>0</v>
      </c>
      <c r="BJ156" s="14" t="s">
        <v>126</v>
      </c>
      <c r="BK156" s="228">
        <f>ROUND(I156*H156,2)</f>
        <v>0</v>
      </c>
      <c r="BL156" s="14" t="s">
        <v>174</v>
      </c>
      <c r="BM156" s="227" t="s">
        <v>229</v>
      </c>
    </row>
    <row r="157" s="2" customFormat="1" ht="37.8" customHeight="1">
      <c r="A157" s="35"/>
      <c r="B157" s="36"/>
      <c r="C157" s="215" t="s">
        <v>230</v>
      </c>
      <c r="D157" s="215" t="s">
        <v>121</v>
      </c>
      <c r="E157" s="216" t="s">
        <v>231</v>
      </c>
      <c r="F157" s="217" t="s">
        <v>232</v>
      </c>
      <c r="G157" s="218" t="s">
        <v>233</v>
      </c>
      <c r="H157" s="219">
        <v>8</v>
      </c>
      <c r="I157" s="220"/>
      <c r="J157" s="221">
        <f>ROUND(I157*H157,2)</f>
        <v>0</v>
      </c>
      <c r="K157" s="222"/>
      <c r="L157" s="41"/>
      <c r="M157" s="223" t="s">
        <v>1</v>
      </c>
      <c r="N157" s="224" t="s">
        <v>43</v>
      </c>
      <c r="O157" s="89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7" t="s">
        <v>174</v>
      </c>
      <c r="AT157" s="227" t="s">
        <v>121</v>
      </c>
      <c r="AU157" s="227" t="s">
        <v>126</v>
      </c>
      <c r="AY157" s="14" t="s">
        <v>118</v>
      </c>
      <c r="BE157" s="228">
        <f>IF(N157="základná",J157,0)</f>
        <v>0</v>
      </c>
      <c r="BF157" s="228">
        <f>IF(N157="znížená",J157,0)</f>
        <v>0</v>
      </c>
      <c r="BG157" s="228">
        <f>IF(N157="zákl. prenesená",J157,0)</f>
        <v>0</v>
      </c>
      <c r="BH157" s="228">
        <f>IF(N157="zníž. prenesená",J157,0)</f>
        <v>0</v>
      </c>
      <c r="BI157" s="228">
        <f>IF(N157="nulová",J157,0)</f>
        <v>0</v>
      </c>
      <c r="BJ157" s="14" t="s">
        <v>126</v>
      </c>
      <c r="BK157" s="228">
        <f>ROUND(I157*H157,2)</f>
        <v>0</v>
      </c>
      <c r="BL157" s="14" t="s">
        <v>174</v>
      </c>
      <c r="BM157" s="227" t="s">
        <v>234</v>
      </c>
    </row>
    <row r="158" s="2" customFormat="1" ht="16.5" customHeight="1">
      <c r="A158" s="35"/>
      <c r="B158" s="36"/>
      <c r="C158" s="229" t="s">
        <v>235</v>
      </c>
      <c r="D158" s="229" t="s">
        <v>177</v>
      </c>
      <c r="E158" s="230" t="s">
        <v>236</v>
      </c>
      <c r="F158" s="231" t="s">
        <v>237</v>
      </c>
      <c r="G158" s="232" t="s">
        <v>134</v>
      </c>
      <c r="H158" s="233">
        <v>8</v>
      </c>
      <c r="I158" s="234"/>
      <c r="J158" s="235">
        <f>ROUND(I158*H158,2)</f>
        <v>0</v>
      </c>
      <c r="K158" s="236"/>
      <c r="L158" s="237"/>
      <c r="M158" s="238" t="s">
        <v>1</v>
      </c>
      <c r="N158" s="239" t="s">
        <v>43</v>
      </c>
      <c r="O158" s="89"/>
      <c r="P158" s="225">
        <f>O158*H158</f>
        <v>0</v>
      </c>
      <c r="Q158" s="225">
        <v>0.0094999999999999998</v>
      </c>
      <c r="R158" s="225">
        <f>Q158*H158</f>
        <v>0.075999999999999998</v>
      </c>
      <c r="S158" s="225">
        <v>0</v>
      </c>
      <c r="T158" s="22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7" t="s">
        <v>181</v>
      </c>
      <c r="AT158" s="227" t="s">
        <v>177</v>
      </c>
      <c r="AU158" s="227" t="s">
        <v>126</v>
      </c>
      <c r="AY158" s="14" t="s">
        <v>118</v>
      </c>
      <c r="BE158" s="228">
        <f>IF(N158="základná",J158,0)</f>
        <v>0</v>
      </c>
      <c r="BF158" s="228">
        <f>IF(N158="znížená",J158,0)</f>
        <v>0</v>
      </c>
      <c r="BG158" s="228">
        <f>IF(N158="zákl. prenesená",J158,0)</f>
        <v>0</v>
      </c>
      <c r="BH158" s="228">
        <f>IF(N158="zníž. prenesená",J158,0)</f>
        <v>0</v>
      </c>
      <c r="BI158" s="228">
        <f>IF(N158="nulová",J158,0)</f>
        <v>0</v>
      </c>
      <c r="BJ158" s="14" t="s">
        <v>126</v>
      </c>
      <c r="BK158" s="228">
        <f>ROUND(I158*H158,2)</f>
        <v>0</v>
      </c>
      <c r="BL158" s="14" t="s">
        <v>174</v>
      </c>
      <c r="BM158" s="227" t="s">
        <v>238</v>
      </c>
    </row>
    <row r="159" s="2" customFormat="1" ht="16.5" customHeight="1">
      <c r="A159" s="35"/>
      <c r="B159" s="36"/>
      <c r="C159" s="229" t="s">
        <v>239</v>
      </c>
      <c r="D159" s="229" t="s">
        <v>177</v>
      </c>
      <c r="E159" s="230" t="s">
        <v>240</v>
      </c>
      <c r="F159" s="231" t="s">
        <v>241</v>
      </c>
      <c r="G159" s="232" t="s">
        <v>134</v>
      </c>
      <c r="H159" s="233">
        <v>2</v>
      </c>
      <c r="I159" s="234"/>
      <c r="J159" s="235">
        <f>ROUND(I159*H159,2)</f>
        <v>0</v>
      </c>
      <c r="K159" s="236"/>
      <c r="L159" s="237"/>
      <c r="M159" s="238" t="s">
        <v>1</v>
      </c>
      <c r="N159" s="239" t="s">
        <v>43</v>
      </c>
      <c r="O159" s="89"/>
      <c r="P159" s="225">
        <f>O159*H159</f>
        <v>0</v>
      </c>
      <c r="Q159" s="225">
        <v>0.0055999999999999999</v>
      </c>
      <c r="R159" s="225">
        <f>Q159*H159</f>
        <v>0.0112</v>
      </c>
      <c r="S159" s="225">
        <v>0</v>
      </c>
      <c r="T159" s="22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7" t="s">
        <v>181</v>
      </c>
      <c r="AT159" s="227" t="s">
        <v>177</v>
      </c>
      <c r="AU159" s="227" t="s">
        <v>126</v>
      </c>
      <c r="AY159" s="14" t="s">
        <v>118</v>
      </c>
      <c r="BE159" s="228">
        <f>IF(N159="základná",J159,0)</f>
        <v>0</v>
      </c>
      <c r="BF159" s="228">
        <f>IF(N159="znížená",J159,0)</f>
        <v>0</v>
      </c>
      <c r="BG159" s="228">
        <f>IF(N159="zákl. prenesená",J159,0)</f>
        <v>0</v>
      </c>
      <c r="BH159" s="228">
        <f>IF(N159="zníž. prenesená",J159,0)</f>
        <v>0</v>
      </c>
      <c r="BI159" s="228">
        <f>IF(N159="nulová",J159,0)</f>
        <v>0</v>
      </c>
      <c r="BJ159" s="14" t="s">
        <v>126</v>
      </c>
      <c r="BK159" s="228">
        <f>ROUND(I159*H159,2)</f>
        <v>0</v>
      </c>
      <c r="BL159" s="14" t="s">
        <v>174</v>
      </c>
      <c r="BM159" s="227" t="s">
        <v>242</v>
      </c>
    </row>
    <row r="160" s="2" customFormat="1" ht="16.5" customHeight="1">
      <c r="A160" s="35"/>
      <c r="B160" s="36"/>
      <c r="C160" s="229" t="s">
        <v>243</v>
      </c>
      <c r="D160" s="229" t="s">
        <v>177</v>
      </c>
      <c r="E160" s="230" t="s">
        <v>244</v>
      </c>
      <c r="F160" s="231" t="s">
        <v>245</v>
      </c>
      <c r="G160" s="232" t="s">
        <v>134</v>
      </c>
      <c r="H160" s="233">
        <v>8</v>
      </c>
      <c r="I160" s="234"/>
      <c r="J160" s="235">
        <f>ROUND(I160*H160,2)</f>
        <v>0</v>
      </c>
      <c r="K160" s="236"/>
      <c r="L160" s="237"/>
      <c r="M160" s="238" t="s">
        <v>1</v>
      </c>
      <c r="N160" s="239" t="s">
        <v>43</v>
      </c>
      <c r="O160" s="89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7" t="s">
        <v>181</v>
      </c>
      <c r="AT160" s="227" t="s">
        <v>177</v>
      </c>
      <c r="AU160" s="227" t="s">
        <v>126</v>
      </c>
      <c r="AY160" s="14" t="s">
        <v>118</v>
      </c>
      <c r="BE160" s="228">
        <f>IF(N160="základná",J160,0)</f>
        <v>0</v>
      </c>
      <c r="BF160" s="228">
        <f>IF(N160="znížená",J160,0)</f>
        <v>0</v>
      </c>
      <c r="BG160" s="228">
        <f>IF(N160="zákl. prenesená",J160,0)</f>
        <v>0</v>
      </c>
      <c r="BH160" s="228">
        <f>IF(N160="zníž. prenesená",J160,0)</f>
        <v>0</v>
      </c>
      <c r="BI160" s="228">
        <f>IF(N160="nulová",J160,0)</f>
        <v>0</v>
      </c>
      <c r="BJ160" s="14" t="s">
        <v>126</v>
      </c>
      <c r="BK160" s="228">
        <f>ROUND(I160*H160,2)</f>
        <v>0</v>
      </c>
      <c r="BL160" s="14" t="s">
        <v>174</v>
      </c>
      <c r="BM160" s="227" t="s">
        <v>246</v>
      </c>
    </row>
    <row r="161" s="2" customFormat="1" ht="24.15" customHeight="1">
      <c r="A161" s="35"/>
      <c r="B161" s="36"/>
      <c r="C161" s="215" t="s">
        <v>247</v>
      </c>
      <c r="D161" s="215" t="s">
        <v>121</v>
      </c>
      <c r="E161" s="216" t="s">
        <v>248</v>
      </c>
      <c r="F161" s="217" t="s">
        <v>249</v>
      </c>
      <c r="G161" s="218" t="s">
        <v>193</v>
      </c>
      <c r="H161" s="219">
        <v>8</v>
      </c>
      <c r="I161" s="220"/>
      <c r="J161" s="221">
        <f>ROUND(I161*H161,2)</f>
        <v>0</v>
      </c>
      <c r="K161" s="222"/>
      <c r="L161" s="41"/>
      <c r="M161" s="223" t="s">
        <v>1</v>
      </c>
      <c r="N161" s="224" t="s">
        <v>43</v>
      </c>
      <c r="O161" s="89"/>
      <c r="P161" s="225">
        <f>O161*H161</f>
        <v>0</v>
      </c>
      <c r="Q161" s="225">
        <v>0</v>
      </c>
      <c r="R161" s="225">
        <f>Q161*H161</f>
        <v>0</v>
      </c>
      <c r="S161" s="225">
        <v>0.0025999999999999999</v>
      </c>
      <c r="T161" s="226">
        <f>S161*H161</f>
        <v>0.020799999999999999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7" t="s">
        <v>174</v>
      </c>
      <c r="AT161" s="227" t="s">
        <v>121</v>
      </c>
      <c r="AU161" s="227" t="s">
        <v>126</v>
      </c>
      <c r="AY161" s="14" t="s">
        <v>118</v>
      </c>
      <c r="BE161" s="228">
        <f>IF(N161="základná",J161,0)</f>
        <v>0</v>
      </c>
      <c r="BF161" s="228">
        <f>IF(N161="znížená",J161,0)</f>
        <v>0</v>
      </c>
      <c r="BG161" s="228">
        <f>IF(N161="zákl. prenesená",J161,0)</f>
        <v>0</v>
      </c>
      <c r="BH161" s="228">
        <f>IF(N161="zníž. prenesená",J161,0)</f>
        <v>0</v>
      </c>
      <c r="BI161" s="228">
        <f>IF(N161="nulová",J161,0)</f>
        <v>0</v>
      </c>
      <c r="BJ161" s="14" t="s">
        <v>126</v>
      </c>
      <c r="BK161" s="228">
        <f>ROUND(I161*H161,2)</f>
        <v>0</v>
      </c>
      <c r="BL161" s="14" t="s">
        <v>174</v>
      </c>
      <c r="BM161" s="227" t="s">
        <v>250</v>
      </c>
    </row>
    <row r="162" s="2" customFormat="1" ht="24.15" customHeight="1">
      <c r="A162" s="35"/>
      <c r="B162" s="36"/>
      <c r="C162" s="215" t="s">
        <v>251</v>
      </c>
      <c r="D162" s="215" t="s">
        <v>121</v>
      </c>
      <c r="E162" s="216" t="s">
        <v>252</v>
      </c>
      <c r="F162" s="217" t="s">
        <v>253</v>
      </c>
      <c r="G162" s="218" t="s">
        <v>134</v>
      </c>
      <c r="H162" s="219">
        <v>8</v>
      </c>
      <c r="I162" s="220"/>
      <c r="J162" s="221">
        <f>ROUND(I162*H162,2)</f>
        <v>0</v>
      </c>
      <c r="K162" s="222"/>
      <c r="L162" s="41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7" t="s">
        <v>174</v>
      </c>
      <c r="AT162" s="227" t="s">
        <v>121</v>
      </c>
      <c r="AU162" s="227" t="s">
        <v>126</v>
      </c>
      <c r="AY162" s="14" t="s">
        <v>118</v>
      </c>
      <c r="BE162" s="228">
        <f>IF(N162="základná",J162,0)</f>
        <v>0</v>
      </c>
      <c r="BF162" s="228">
        <f>IF(N162="znížená",J162,0)</f>
        <v>0</v>
      </c>
      <c r="BG162" s="228">
        <f>IF(N162="zákl. prenesená",J162,0)</f>
        <v>0</v>
      </c>
      <c r="BH162" s="228">
        <f>IF(N162="zníž. prenesená",J162,0)</f>
        <v>0</v>
      </c>
      <c r="BI162" s="228">
        <f>IF(N162="nulová",J162,0)</f>
        <v>0</v>
      </c>
      <c r="BJ162" s="14" t="s">
        <v>126</v>
      </c>
      <c r="BK162" s="228">
        <f>ROUND(I162*H162,2)</f>
        <v>0</v>
      </c>
      <c r="BL162" s="14" t="s">
        <v>174</v>
      </c>
      <c r="BM162" s="227" t="s">
        <v>254</v>
      </c>
    </row>
    <row r="163" s="2" customFormat="1" ht="16.5" customHeight="1">
      <c r="A163" s="35"/>
      <c r="B163" s="36"/>
      <c r="C163" s="229" t="s">
        <v>181</v>
      </c>
      <c r="D163" s="229" t="s">
        <v>177</v>
      </c>
      <c r="E163" s="230" t="s">
        <v>255</v>
      </c>
      <c r="F163" s="231" t="s">
        <v>256</v>
      </c>
      <c r="G163" s="232" t="s">
        <v>134</v>
      </c>
      <c r="H163" s="233">
        <v>8</v>
      </c>
      <c r="I163" s="234"/>
      <c r="J163" s="235">
        <f>ROUND(I163*H163,2)</f>
        <v>0</v>
      </c>
      <c r="K163" s="236"/>
      <c r="L163" s="237"/>
      <c r="M163" s="238" t="s">
        <v>1</v>
      </c>
      <c r="N163" s="239" t="s">
        <v>43</v>
      </c>
      <c r="O163" s="89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7" t="s">
        <v>181</v>
      </c>
      <c r="AT163" s="227" t="s">
        <v>177</v>
      </c>
      <c r="AU163" s="227" t="s">
        <v>126</v>
      </c>
      <c r="AY163" s="14" t="s">
        <v>118</v>
      </c>
      <c r="BE163" s="228">
        <f>IF(N163="základná",J163,0)</f>
        <v>0</v>
      </c>
      <c r="BF163" s="228">
        <f>IF(N163="znížená",J163,0)</f>
        <v>0</v>
      </c>
      <c r="BG163" s="228">
        <f>IF(N163="zákl. prenesená",J163,0)</f>
        <v>0</v>
      </c>
      <c r="BH163" s="228">
        <f>IF(N163="zníž. prenesená",J163,0)</f>
        <v>0</v>
      </c>
      <c r="BI163" s="228">
        <f>IF(N163="nulová",J163,0)</f>
        <v>0</v>
      </c>
      <c r="BJ163" s="14" t="s">
        <v>126</v>
      </c>
      <c r="BK163" s="228">
        <f>ROUND(I163*H163,2)</f>
        <v>0</v>
      </c>
      <c r="BL163" s="14" t="s">
        <v>174</v>
      </c>
      <c r="BM163" s="227" t="s">
        <v>257</v>
      </c>
    </row>
    <row r="164" s="2" customFormat="1" ht="24.15" customHeight="1">
      <c r="A164" s="35"/>
      <c r="B164" s="36"/>
      <c r="C164" s="215" t="s">
        <v>258</v>
      </c>
      <c r="D164" s="215" t="s">
        <v>121</v>
      </c>
      <c r="E164" s="216" t="s">
        <v>259</v>
      </c>
      <c r="F164" s="217" t="s">
        <v>260</v>
      </c>
      <c r="G164" s="218" t="s">
        <v>261</v>
      </c>
      <c r="H164" s="240"/>
      <c r="I164" s="220"/>
      <c r="J164" s="221">
        <f>ROUND(I164*H164,2)</f>
        <v>0</v>
      </c>
      <c r="K164" s="222"/>
      <c r="L164" s="41"/>
      <c r="M164" s="223" t="s">
        <v>1</v>
      </c>
      <c r="N164" s="224" t="s">
        <v>43</v>
      </c>
      <c r="O164" s="89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7" t="s">
        <v>174</v>
      </c>
      <c r="AT164" s="227" t="s">
        <v>121</v>
      </c>
      <c r="AU164" s="227" t="s">
        <v>126</v>
      </c>
      <c r="AY164" s="14" t="s">
        <v>118</v>
      </c>
      <c r="BE164" s="228">
        <f>IF(N164="základná",J164,0)</f>
        <v>0</v>
      </c>
      <c r="BF164" s="228">
        <f>IF(N164="znížená",J164,0)</f>
        <v>0</v>
      </c>
      <c r="BG164" s="228">
        <f>IF(N164="zákl. prenesená",J164,0)</f>
        <v>0</v>
      </c>
      <c r="BH164" s="228">
        <f>IF(N164="zníž. prenesená",J164,0)</f>
        <v>0</v>
      </c>
      <c r="BI164" s="228">
        <f>IF(N164="nulová",J164,0)</f>
        <v>0</v>
      </c>
      <c r="BJ164" s="14" t="s">
        <v>126</v>
      </c>
      <c r="BK164" s="228">
        <f>ROUND(I164*H164,2)</f>
        <v>0</v>
      </c>
      <c r="BL164" s="14" t="s">
        <v>174</v>
      </c>
      <c r="BM164" s="227" t="s">
        <v>262</v>
      </c>
    </row>
    <row r="165" s="12" customFormat="1" ht="22.8" customHeight="1">
      <c r="A165" s="12"/>
      <c r="B165" s="199"/>
      <c r="C165" s="200"/>
      <c r="D165" s="201" t="s">
        <v>76</v>
      </c>
      <c r="E165" s="213" t="s">
        <v>263</v>
      </c>
      <c r="F165" s="213" t="s">
        <v>264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SUM(P166:P168)</f>
        <v>0</v>
      </c>
      <c r="Q165" s="207"/>
      <c r="R165" s="208">
        <f>SUM(R166:R168)</f>
        <v>0.11172</v>
      </c>
      <c r="S165" s="207"/>
      <c r="T165" s="209">
        <f>SUM(T166:T168)</f>
        <v>0.049399999999999999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126</v>
      </c>
      <c r="AT165" s="211" t="s">
        <v>76</v>
      </c>
      <c r="AU165" s="211" t="s">
        <v>82</v>
      </c>
      <c r="AY165" s="210" t="s">
        <v>118</v>
      </c>
      <c r="BK165" s="212">
        <f>SUM(BK166:BK168)</f>
        <v>0</v>
      </c>
    </row>
    <row r="166" s="2" customFormat="1" ht="37.8" customHeight="1">
      <c r="A166" s="35"/>
      <c r="B166" s="36"/>
      <c r="C166" s="215" t="s">
        <v>265</v>
      </c>
      <c r="D166" s="215" t="s">
        <v>121</v>
      </c>
      <c r="E166" s="216" t="s">
        <v>266</v>
      </c>
      <c r="F166" s="217" t="s">
        <v>267</v>
      </c>
      <c r="G166" s="218" t="s">
        <v>134</v>
      </c>
      <c r="H166" s="219">
        <v>4</v>
      </c>
      <c r="I166" s="220"/>
      <c r="J166" s="221">
        <f>ROUND(I166*H166,2)</f>
        <v>0</v>
      </c>
      <c r="K166" s="222"/>
      <c r="L166" s="41"/>
      <c r="M166" s="223" t="s">
        <v>1</v>
      </c>
      <c r="N166" s="224" t="s">
        <v>43</v>
      </c>
      <c r="O166" s="89"/>
      <c r="P166" s="225">
        <f>O166*H166</f>
        <v>0</v>
      </c>
      <c r="Q166" s="225">
        <v>5.0000000000000002E-05</v>
      </c>
      <c r="R166" s="225">
        <f>Q166*H166</f>
        <v>0.00020000000000000001</v>
      </c>
      <c r="S166" s="225">
        <v>0.01235</v>
      </c>
      <c r="T166" s="226">
        <f>S166*H166</f>
        <v>0.049399999999999999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7" t="s">
        <v>174</v>
      </c>
      <c r="AT166" s="227" t="s">
        <v>121</v>
      </c>
      <c r="AU166" s="227" t="s">
        <v>126</v>
      </c>
      <c r="AY166" s="14" t="s">
        <v>118</v>
      </c>
      <c r="BE166" s="228">
        <f>IF(N166="základná",J166,0)</f>
        <v>0</v>
      </c>
      <c r="BF166" s="228">
        <f>IF(N166="znížená",J166,0)</f>
        <v>0</v>
      </c>
      <c r="BG166" s="228">
        <f>IF(N166="zákl. prenesená",J166,0)</f>
        <v>0</v>
      </c>
      <c r="BH166" s="228">
        <f>IF(N166="zníž. prenesená",J166,0)</f>
        <v>0</v>
      </c>
      <c r="BI166" s="228">
        <f>IF(N166="nulová",J166,0)</f>
        <v>0</v>
      </c>
      <c r="BJ166" s="14" t="s">
        <v>126</v>
      </c>
      <c r="BK166" s="228">
        <f>ROUND(I166*H166,2)</f>
        <v>0</v>
      </c>
      <c r="BL166" s="14" t="s">
        <v>174</v>
      </c>
      <c r="BM166" s="227" t="s">
        <v>268</v>
      </c>
    </row>
    <row r="167" s="2" customFormat="1" ht="24.15" customHeight="1">
      <c r="A167" s="35"/>
      <c r="B167" s="36"/>
      <c r="C167" s="215" t="s">
        <v>269</v>
      </c>
      <c r="D167" s="215" t="s">
        <v>121</v>
      </c>
      <c r="E167" s="216" t="s">
        <v>270</v>
      </c>
      <c r="F167" s="217" t="s">
        <v>271</v>
      </c>
      <c r="G167" s="218" t="s">
        <v>134</v>
      </c>
      <c r="H167" s="219">
        <v>4</v>
      </c>
      <c r="I167" s="220"/>
      <c r="J167" s="221">
        <f>ROUND(I167*H167,2)</f>
        <v>0</v>
      </c>
      <c r="K167" s="222"/>
      <c r="L167" s="41"/>
      <c r="M167" s="223" t="s">
        <v>1</v>
      </c>
      <c r="N167" s="224" t="s">
        <v>43</v>
      </c>
      <c r="O167" s="89"/>
      <c r="P167" s="225">
        <f>O167*H167</f>
        <v>0</v>
      </c>
      <c r="Q167" s="225">
        <v>2.0000000000000002E-05</v>
      </c>
      <c r="R167" s="225">
        <f>Q167*H167</f>
        <v>8.0000000000000007E-05</v>
      </c>
      <c r="S167" s="225">
        <v>0</v>
      </c>
      <c r="T167" s="22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7" t="s">
        <v>174</v>
      </c>
      <c r="AT167" s="227" t="s">
        <v>121</v>
      </c>
      <c r="AU167" s="227" t="s">
        <v>126</v>
      </c>
      <c r="AY167" s="14" t="s">
        <v>118</v>
      </c>
      <c r="BE167" s="228">
        <f>IF(N167="základná",J167,0)</f>
        <v>0</v>
      </c>
      <c r="BF167" s="228">
        <f>IF(N167="znížená",J167,0)</f>
        <v>0</v>
      </c>
      <c r="BG167" s="228">
        <f>IF(N167="zákl. prenesená",J167,0)</f>
        <v>0</v>
      </c>
      <c r="BH167" s="228">
        <f>IF(N167="zníž. prenesená",J167,0)</f>
        <v>0</v>
      </c>
      <c r="BI167" s="228">
        <f>IF(N167="nulová",J167,0)</f>
        <v>0</v>
      </c>
      <c r="BJ167" s="14" t="s">
        <v>126</v>
      </c>
      <c r="BK167" s="228">
        <f>ROUND(I167*H167,2)</f>
        <v>0</v>
      </c>
      <c r="BL167" s="14" t="s">
        <v>174</v>
      </c>
      <c r="BM167" s="227" t="s">
        <v>272</v>
      </c>
    </row>
    <row r="168" s="2" customFormat="1" ht="44.25" customHeight="1">
      <c r="A168" s="35"/>
      <c r="B168" s="36"/>
      <c r="C168" s="229" t="s">
        <v>273</v>
      </c>
      <c r="D168" s="229" t="s">
        <v>177</v>
      </c>
      <c r="E168" s="230" t="s">
        <v>274</v>
      </c>
      <c r="F168" s="231" t="s">
        <v>275</v>
      </c>
      <c r="G168" s="232" t="s">
        <v>134</v>
      </c>
      <c r="H168" s="233">
        <v>4</v>
      </c>
      <c r="I168" s="234"/>
      <c r="J168" s="235">
        <f>ROUND(I168*H168,2)</f>
        <v>0</v>
      </c>
      <c r="K168" s="236"/>
      <c r="L168" s="237"/>
      <c r="M168" s="238" t="s">
        <v>1</v>
      </c>
      <c r="N168" s="239" t="s">
        <v>43</v>
      </c>
      <c r="O168" s="89"/>
      <c r="P168" s="225">
        <f>O168*H168</f>
        <v>0</v>
      </c>
      <c r="Q168" s="225">
        <v>0.027859999999999999</v>
      </c>
      <c r="R168" s="225">
        <f>Q168*H168</f>
        <v>0.11144</v>
      </c>
      <c r="S168" s="225">
        <v>0</v>
      </c>
      <c r="T168" s="22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7" t="s">
        <v>181</v>
      </c>
      <c r="AT168" s="227" t="s">
        <v>177</v>
      </c>
      <c r="AU168" s="227" t="s">
        <v>126</v>
      </c>
      <c r="AY168" s="14" t="s">
        <v>118</v>
      </c>
      <c r="BE168" s="228">
        <f>IF(N168="základná",J168,0)</f>
        <v>0</v>
      </c>
      <c r="BF168" s="228">
        <f>IF(N168="znížená",J168,0)</f>
        <v>0</v>
      </c>
      <c r="BG168" s="228">
        <f>IF(N168="zákl. prenesená",J168,0)</f>
        <v>0</v>
      </c>
      <c r="BH168" s="228">
        <f>IF(N168="zníž. prenesená",J168,0)</f>
        <v>0</v>
      </c>
      <c r="BI168" s="228">
        <f>IF(N168="nulová",J168,0)</f>
        <v>0</v>
      </c>
      <c r="BJ168" s="14" t="s">
        <v>126</v>
      </c>
      <c r="BK168" s="228">
        <f>ROUND(I168*H168,2)</f>
        <v>0</v>
      </c>
      <c r="BL168" s="14" t="s">
        <v>174</v>
      </c>
      <c r="BM168" s="227" t="s">
        <v>276</v>
      </c>
    </row>
    <row r="169" s="12" customFormat="1" ht="22.8" customHeight="1">
      <c r="A169" s="12"/>
      <c r="B169" s="199"/>
      <c r="C169" s="200"/>
      <c r="D169" s="201" t="s">
        <v>76</v>
      </c>
      <c r="E169" s="213" t="s">
        <v>277</v>
      </c>
      <c r="F169" s="213" t="s">
        <v>278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SUM(P170:P173)</f>
        <v>0</v>
      </c>
      <c r="Q169" s="207"/>
      <c r="R169" s="208">
        <f>SUM(R170:R173)</f>
        <v>0.22192000000000001</v>
      </c>
      <c r="S169" s="207"/>
      <c r="T169" s="209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126</v>
      </c>
      <c r="AT169" s="211" t="s">
        <v>76</v>
      </c>
      <c r="AU169" s="211" t="s">
        <v>82</v>
      </c>
      <c r="AY169" s="210" t="s">
        <v>118</v>
      </c>
      <c r="BK169" s="212">
        <f>SUM(BK170:BK173)</f>
        <v>0</v>
      </c>
    </row>
    <row r="170" s="2" customFormat="1" ht="37.8" customHeight="1">
      <c r="A170" s="35"/>
      <c r="B170" s="36"/>
      <c r="C170" s="215" t="s">
        <v>279</v>
      </c>
      <c r="D170" s="215" t="s">
        <v>121</v>
      </c>
      <c r="E170" s="216" t="s">
        <v>280</v>
      </c>
      <c r="F170" s="217" t="s">
        <v>281</v>
      </c>
      <c r="G170" s="218" t="s">
        <v>124</v>
      </c>
      <c r="H170" s="219">
        <v>66.599999999999994</v>
      </c>
      <c r="I170" s="220"/>
      <c r="J170" s="221">
        <f>ROUND(I170*H170,2)</f>
        <v>0</v>
      </c>
      <c r="K170" s="222"/>
      <c r="L170" s="41"/>
      <c r="M170" s="223" t="s">
        <v>1</v>
      </c>
      <c r="N170" s="224" t="s">
        <v>43</v>
      </c>
      <c r="O170" s="89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7" t="s">
        <v>174</v>
      </c>
      <c r="AT170" s="227" t="s">
        <v>121</v>
      </c>
      <c r="AU170" s="227" t="s">
        <v>126</v>
      </c>
      <c r="AY170" s="14" t="s">
        <v>118</v>
      </c>
      <c r="BE170" s="228">
        <f>IF(N170="základná",J170,0)</f>
        <v>0</v>
      </c>
      <c r="BF170" s="228">
        <f>IF(N170="znížená",J170,0)</f>
        <v>0</v>
      </c>
      <c r="BG170" s="228">
        <f>IF(N170="zákl. prenesená",J170,0)</f>
        <v>0</v>
      </c>
      <c r="BH170" s="228">
        <f>IF(N170="zníž. prenesená",J170,0)</f>
        <v>0</v>
      </c>
      <c r="BI170" s="228">
        <f>IF(N170="nulová",J170,0)</f>
        <v>0</v>
      </c>
      <c r="BJ170" s="14" t="s">
        <v>126</v>
      </c>
      <c r="BK170" s="228">
        <f>ROUND(I170*H170,2)</f>
        <v>0</v>
      </c>
      <c r="BL170" s="14" t="s">
        <v>174</v>
      </c>
      <c r="BM170" s="227" t="s">
        <v>282</v>
      </c>
    </row>
    <row r="171" s="2" customFormat="1" ht="33" customHeight="1">
      <c r="A171" s="35"/>
      <c r="B171" s="36"/>
      <c r="C171" s="215" t="s">
        <v>283</v>
      </c>
      <c r="D171" s="215" t="s">
        <v>121</v>
      </c>
      <c r="E171" s="216" t="s">
        <v>284</v>
      </c>
      <c r="F171" s="217" t="s">
        <v>285</v>
      </c>
      <c r="G171" s="218" t="s">
        <v>124</v>
      </c>
      <c r="H171" s="219">
        <v>16</v>
      </c>
      <c r="I171" s="220"/>
      <c r="J171" s="221">
        <f>ROUND(I171*H171,2)</f>
        <v>0</v>
      </c>
      <c r="K171" s="222"/>
      <c r="L171" s="41"/>
      <c r="M171" s="223" t="s">
        <v>1</v>
      </c>
      <c r="N171" s="224" t="s">
        <v>43</v>
      </c>
      <c r="O171" s="89"/>
      <c r="P171" s="225">
        <f>O171*H171</f>
        <v>0</v>
      </c>
      <c r="Q171" s="225">
        <v>0.01387</v>
      </c>
      <c r="R171" s="225">
        <f>Q171*H171</f>
        <v>0.22192000000000001</v>
      </c>
      <c r="S171" s="225">
        <v>0</v>
      </c>
      <c r="T171" s="22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7" t="s">
        <v>174</v>
      </c>
      <c r="AT171" s="227" t="s">
        <v>121</v>
      </c>
      <c r="AU171" s="227" t="s">
        <v>126</v>
      </c>
      <c r="AY171" s="14" t="s">
        <v>118</v>
      </c>
      <c r="BE171" s="228">
        <f>IF(N171="základná",J171,0)</f>
        <v>0</v>
      </c>
      <c r="BF171" s="228">
        <f>IF(N171="znížená",J171,0)</f>
        <v>0</v>
      </c>
      <c r="BG171" s="228">
        <f>IF(N171="zákl. prenesená",J171,0)</f>
        <v>0</v>
      </c>
      <c r="BH171" s="228">
        <f>IF(N171="zníž. prenesená",J171,0)</f>
        <v>0</v>
      </c>
      <c r="BI171" s="228">
        <f>IF(N171="nulová",J171,0)</f>
        <v>0</v>
      </c>
      <c r="BJ171" s="14" t="s">
        <v>126</v>
      </c>
      <c r="BK171" s="228">
        <f>ROUND(I171*H171,2)</f>
        <v>0</v>
      </c>
      <c r="BL171" s="14" t="s">
        <v>174</v>
      </c>
      <c r="BM171" s="227" t="s">
        <v>286</v>
      </c>
    </row>
    <row r="172" s="2" customFormat="1" ht="24.15" customHeight="1">
      <c r="A172" s="35"/>
      <c r="B172" s="36"/>
      <c r="C172" s="215" t="s">
        <v>287</v>
      </c>
      <c r="D172" s="215" t="s">
        <v>121</v>
      </c>
      <c r="E172" s="216" t="s">
        <v>288</v>
      </c>
      <c r="F172" s="217" t="s">
        <v>289</v>
      </c>
      <c r="G172" s="218" t="s">
        <v>124</v>
      </c>
      <c r="H172" s="219">
        <v>66.599999999999994</v>
      </c>
      <c r="I172" s="220"/>
      <c r="J172" s="221">
        <f>ROUND(I172*H172,2)</f>
        <v>0</v>
      </c>
      <c r="K172" s="222"/>
      <c r="L172" s="41"/>
      <c r="M172" s="223" t="s">
        <v>1</v>
      </c>
      <c r="N172" s="224" t="s">
        <v>43</v>
      </c>
      <c r="O172" s="89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7" t="s">
        <v>174</v>
      </c>
      <c r="AT172" s="227" t="s">
        <v>121</v>
      </c>
      <c r="AU172" s="227" t="s">
        <v>126</v>
      </c>
      <c r="AY172" s="14" t="s">
        <v>118</v>
      </c>
      <c r="BE172" s="228">
        <f>IF(N172="základná",J172,0)</f>
        <v>0</v>
      </c>
      <c r="BF172" s="228">
        <f>IF(N172="znížená",J172,0)</f>
        <v>0</v>
      </c>
      <c r="BG172" s="228">
        <f>IF(N172="zákl. prenesená",J172,0)</f>
        <v>0</v>
      </c>
      <c r="BH172" s="228">
        <f>IF(N172="zníž. prenesená",J172,0)</f>
        <v>0</v>
      </c>
      <c r="BI172" s="228">
        <f>IF(N172="nulová",J172,0)</f>
        <v>0</v>
      </c>
      <c r="BJ172" s="14" t="s">
        <v>126</v>
      </c>
      <c r="BK172" s="228">
        <f>ROUND(I172*H172,2)</f>
        <v>0</v>
      </c>
      <c r="BL172" s="14" t="s">
        <v>174</v>
      </c>
      <c r="BM172" s="227" t="s">
        <v>290</v>
      </c>
    </row>
    <row r="173" s="2" customFormat="1" ht="24.15" customHeight="1">
      <c r="A173" s="35"/>
      <c r="B173" s="36"/>
      <c r="C173" s="215" t="s">
        <v>291</v>
      </c>
      <c r="D173" s="215" t="s">
        <v>121</v>
      </c>
      <c r="E173" s="216" t="s">
        <v>292</v>
      </c>
      <c r="F173" s="217" t="s">
        <v>293</v>
      </c>
      <c r="G173" s="218" t="s">
        <v>261</v>
      </c>
      <c r="H173" s="240"/>
      <c r="I173" s="220"/>
      <c r="J173" s="221">
        <f>ROUND(I173*H173,2)</f>
        <v>0</v>
      </c>
      <c r="K173" s="222"/>
      <c r="L173" s="41"/>
      <c r="M173" s="223" t="s">
        <v>1</v>
      </c>
      <c r="N173" s="224" t="s">
        <v>43</v>
      </c>
      <c r="O173" s="89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7" t="s">
        <v>174</v>
      </c>
      <c r="AT173" s="227" t="s">
        <v>121</v>
      </c>
      <c r="AU173" s="227" t="s">
        <v>126</v>
      </c>
      <c r="AY173" s="14" t="s">
        <v>118</v>
      </c>
      <c r="BE173" s="228">
        <f>IF(N173="základná",J173,0)</f>
        <v>0</v>
      </c>
      <c r="BF173" s="228">
        <f>IF(N173="znížená",J173,0)</f>
        <v>0</v>
      </c>
      <c r="BG173" s="228">
        <f>IF(N173="zákl. prenesená",J173,0)</f>
        <v>0</v>
      </c>
      <c r="BH173" s="228">
        <f>IF(N173="zníž. prenesená",J173,0)</f>
        <v>0</v>
      </c>
      <c r="BI173" s="228">
        <f>IF(N173="nulová",J173,0)</f>
        <v>0</v>
      </c>
      <c r="BJ173" s="14" t="s">
        <v>126</v>
      </c>
      <c r="BK173" s="228">
        <f>ROUND(I173*H173,2)</f>
        <v>0</v>
      </c>
      <c r="BL173" s="14" t="s">
        <v>174</v>
      </c>
      <c r="BM173" s="227" t="s">
        <v>294</v>
      </c>
    </row>
    <row r="174" s="12" customFormat="1" ht="22.8" customHeight="1">
      <c r="A174" s="12"/>
      <c r="B174" s="199"/>
      <c r="C174" s="200"/>
      <c r="D174" s="201" t="s">
        <v>76</v>
      </c>
      <c r="E174" s="213" t="s">
        <v>295</v>
      </c>
      <c r="F174" s="213" t="s">
        <v>296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SUM(P175:P177)</f>
        <v>0</v>
      </c>
      <c r="Q174" s="207"/>
      <c r="R174" s="208">
        <f>SUM(R175:R177)</f>
        <v>0.46800000000000003</v>
      </c>
      <c r="S174" s="207"/>
      <c r="T174" s="209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0" t="s">
        <v>126</v>
      </c>
      <c r="AT174" s="211" t="s">
        <v>76</v>
      </c>
      <c r="AU174" s="211" t="s">
        <v>82</v>
      </c>
      <c r="AY174" s="210" t="s">
        <v>118</v>
      </c>
      <c r="BK174" s="212">
        <f>SUM(BK175:BK177)</f>
        <v>0</v>
      </c>
    </row>
    <row r="175" s="2" customFormat="1" ht="24.15" customHeight="1">
      <c r="A175" s="35"/>
      <c r="B175" s="36"/>
      <c r="C175" s="215" t="s">
        <v>297</v>
      </c>
      <c r="D175" s="215" t="s">
        <v>121</v>
      </c>
      <c r="E175" s="216" t="s">
        <v>298</v>
      </c>
      <c r="F175" s="217" t="s">
        <v>299</v>
      </c>
      <c r="G175" s="218" t="s">
        <v>134</v>
      </c>
      <c r="H175" s="219">
        <v>18</v>
      </c>
      <c r="I175" s="220"/>
      <c r="J175" s="221">
        <f>ROUND(I175*H175,2)</f>
        <v>0</v>
      </c>
      <c r="K175" s="222"/>
      <c r="L175" s="41"/>
      <c r="M175" s="223" t="s">
        <v>1</v>
      </c>
      <c r="N175" s="224" t="s">
        <v>43</v>
      </c>
      <c r="O175" s="89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7" t="s">
        <v>174</v>
      </c>
      <c r="AT175" s="227" t="s">
        <v>121</v>
      </c>
      <c r="AU175" s="227" t="s">
        <v>126</v>
      </c>
      <c r="AY175" s="14" t="s">
        <v>118</v>
      </c>
      <c r="BE175" s="228">
        <f>IF(N175="základná",J175,0)</f>
        <v>0</v>
      </c>
      <c r="BF175" s="228">
        <f>IF(N175="znížená",J175,0)</f>
        <v>0</v>
      </c>
      <c r="BG175" s="228">
        <f>IF(N175="zákl. prenesená",J175,0)</f>
        <v>0</v>
      </c>
      <c r="BH175" s="228">
        <f>IF(N175="zníž. prenesená",J175,0)</f>
        <v>0</v>
      </c>
      <c r="BI175" s="228">
        <f>IF(N175="nulová",J175,0)</f>
        <v>0</v>
      </c>
      <c r="BJ175" s="14" t="s">
        <v>126</v>
      </c>
      <c r="BK175" s="228">
        <f>ROUND(I175*H175,2)</f>
        <v>0</v>
      </c>
      <c r="BL175" s="14" t="s">
        <v>174</v>
      </c>
      <c r="BM175" s="227" t="s">
        <v>300</v>
      </c>
    </row>
    <row r="176" s="2" customFormat="1" ht="24.15" customHeight="1">
      <c r="A176" s="35"/>
      <c r="B176" s="36"/>
      <c r="C176" s="229" t="s">
        <v>301</v>
      </c>
      <c r="D176" s="229" t="s">
        <v>177</v>
      </c>
      <c r="E176" s="230" t="s">
        <v>302</v>
      </c>
      <c r="F176" s="231" t="s">
        <v>303</v>
      </c>
      <c r="G176" s="232" t="s">
        <v>134</v>
      </c>
      <c r="H176" s="233">
        <v>18</v>
      </c>
      <c r="I176" s="234"/>
      <c r="J176" s="235">
        <f>ROUND(I176*H176,2)</f>
        <v>0</v>
      </c>
      <c r="K176" s="236"/>
      <c r="L176" s="237"/>
      <c r="M176" s="238" t="s">
        <v>1</v>
      </c>
      <c r="N176" s="239" t="s">
        <v>43</v>
      </c>
      <c r="O176" s="89"/>
      <c r="P176" s="225">
        <f>O176*H176</f>
        <v>0</v>
      </c>
      <c r="Q176" s="225">
        <v>0.025000000000000001</v>
      </c>
      <c r="R176" s="225">
        <f>Q176*H176</f>
        <v>0.45000000000000001</v>
      </c>
      <c r="S176" s="225">
        <v>0</v>
      </c>
      <c r="T176" s="22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7" t="s">
        <v>152</v>
      </c>
      <c r="AT176" s="227" t="s">
        <v>177</v>
      </c>
      <c r="AU176" s="227" t="s">
        <v>126</v>
      </c>
      <c r="AY176" s="14" t="s">
        <v>118</v>
      </c>
      <c r="BE176" s="228">
        <f>IF(N176="základná",J176,0)</f>
        <v>0</v>
      </c>
      <c r="BF176" s="228">
        <f>IF(N176="znížená",J176,0)</f>
        <v>0</v>
      </c>
      <c r="BG176" s="228">
        <f>IF(N176="zákl. prenesená",J176,0)</f>
        <v>0</v>
      </c>
      <c r="BH176" s="228">
        <f>IF(N176="zníž. prenesená",J176,0)</f>
        <v>0</v>
      </c>
      <c r="BI176" s="228">
        <f>IF(N176="nulová",J176,0)</f>
        <v>0</v>
      </c>
      <c r="BJ176" s="14" t="s">
        <v>126</v>
      </c>
      <c r="BK176" s="228">
        <f>ROUND(I176*H176,2)</f>
        <v>0</v>
      </c>
      <c r="BL176" s="14" t="s">
        <v>125</v>
      </c>
      <c r="BM176" s="227" t="s">
        <v>304</v>
      </c>
    </row>
    <row r="177" s="2" customFormat="1" ht="24.15" customHeight="1">
      <c r="A177" s="35"/>
      <c r="B177" s="36"/>
      <c r="C177" s="229" t="s">
        <v>305</v>
      </c>
      <c r="D177" s="229" t="s">
        <v>177</v>
      </c>
      <c r="E177" s="230" t="s">
        <v>306</v>
      </c>
      <c r="F177" s="231" t="s">
        <v>307</v>
      </c>
      <c r="G177" s="232" t="s">
        <v>134</v>
      </c>
      <c r="H177" s="233">
        <v>18</v>
      </c>
      <c r="I177" s="234"/>
      <c r="J177" s="235">
        <f>ROUND(I177*H177,2)</f>
        <v>0</v>
      </c>
      <c r="K177" s="236"/>
      <c r="L177" s="237"/>
      <c r="M177" s="238" t="s">
        <v>1</v>
      </c>
      <c r="N177" s="239" t="s">
        <v>43</v>
      </c>
      <c r="O177" s="89"/>
      <c r="P177" s="225">
        <f>O177*H177</f>
        <v>0</v>
      </c>
      <c r="Q177" s="225">
        <v>0.001</v>
      </c>
      <c r="R177" s="225">
        <f>Q177*H177</f>
        <v>0.018000000000000002</v>
      </c>
      <c r="S177" s="225">
        <v>0</v>
      </c>
      <c r="T177" s="22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7" t="s">
        <v>181</v>
      </c>
      <c r="AT177" s="227" t="s">
        <v>177</v>
      </c>
      <c r="AU177" s="227" t="s">
        <v>126</v>
      </c>
      <c r="AY177" s="14" t="s">
        <v>118</v>
      </c>
      <c r="BE177" s="228">
        <f>IF(N177="základná",J177,0)</f>
        <v>0</v>
      </c>
      <c r="BF177" s="228">
        <f>IF(N177="znížená",J177,0)</f>
        <v>0</v>
      </c>
      <c r="BG177" s="228">
        <f>IF(N177="zákl. prenesená",J177,0)</f>
        <v>0</v>
      </c>
      <c r="BH177" s="228">
        <f>IF(N177="zníž. prenesená",J177,0)</f>
        <v>0</v>
      </c>
      <c r="BI177" s="228">
        <f>IF(N177="nulová",J177,0)</f>
        <v>0</v>
      </c>
      <c r="BJ177" s="14" t="s">
        <v>126</v>
      </c>
      <c r="BK177" s="228">
        <f>ROUND(I177*H177,2)</f>
        <v>0</v>
      </c>
      <c r="BL177" s="14" t="s">
        <v>174</v>
      </c>
      <c r="BM177" s="227" t="s">
        <v>308</v>
      </c>
    </row>
    <row r="178" s="12" customFormat="1" ht="22.8" customHeight="1">
      <c r="A178" s="12"/>
      <c r="B178" s="199"/>
      <c r="C178" s="200"/>
      <c r="D178" s="201" t="s">
        <v>76</v>
      </c>
      <c r="E178" s="213" t="s">
        <v>309</v>
      </c>
      <c r="F178" s="213" t="s">
        <v>310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SUM(P179:P181)</f>
        <v>0</v>
      </c>
      <c r="Q178" s="207"/>
      <c r="R178" s="208">
        <f>SUM(R179:R181)</f>
        <v>5.2096320000000009</v>
      </c>
      <c r="S178" s="207"/>
      <c r="T178" s="209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126</v>
      </c>
      <c r="AT178" s="211" t="s">
        <v>76</v>
      </c>
      <c r="AU178" s="211" t="s">
        <v>82</v>
      </c>
      <c r="AY178" s="210" t="s">
        <v>118</v>
      </c>
      <c r="BK178" s="212">
        <f>SUM(BK179:BK181)</f>
        <v>0</v>
      </c>
    </row>
    <row r="179" s="2" customFormat="1" ht="24.15" customHeight="1">
      <c r="A179" s="35"/>
      <c r="B179" s="36"/>
      <c r="C179" s="215" t="s">
        <v>311</v>
      </c>
      <c r="D179" s="215" t="s">
        <v>121</v>
      </c>
      <c r="E179" s="216" t="s">
        <v>312</v>
      </c>
      <c r="F179" s="217" t="s">
        <v>313</v>
      </c>
      <c r="G179" s="218" t="s">
        <v>124</v>
      </c>
      <c r="H179" s="219">
        <v>68.400000000000006</v>
      </c>
      <c r="I179" s="220"/>
      <c r="J179" s="221">
        <f>ROUND(I179*H179,2)</f>
        <v>0</v>
      </c>
      <c r="K179" s="222"/>
      <c r="L179" s="41"/>
      <c r="M179" s="223" t="s">
        <v>1</v>
      </c>
      <c r="N179" s="224" t="s">
        <v>43</v>
      </c>
      <c r="O179" s="89"/>
      <c r="P179" s="225">
        <f>O179*H179</f>
        <v>0</v>
      </c>
      <c r="Q179" s="225">
        <v>0.044479999999999999</v>
      </c>
      <c r="R179" s="225">
        <f>Q179*H179</f>
        <v>3.0424320000000002</v>
      </c>
      <c r="S179" s="225">
        <v>0</v>
      </c>
      <c r="T179" s="22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7" t="s">
        <v>174</v>
      </c>
      <c r="AT179" s="227" t="s">
        <v>121</v>
      </c>
      <c r="AU179" s="227" t="s">
        <v>126</v>
      </c>
      <c r="AY179" s="14" t="s">
        <v>118</v>
      </c>
      <c r="BE179" s="228">
        <f>IF(N179="základná",J179,0)</f>
        <v>0</v>
      </c>
      <c r="BF179" s="228">
        <f>IF(N179="znížená",J179,0)</f>
        <v>0</v>
      </c>
      <c r="BG179" s="228">
        <f>IF(N179="zákl. prenesená",J179,0)</f>
        <v>0</v>
      </c>
      <c r="BH179" s="228">
        <f>IF(N179="zníž. prenesená",J179,0)</f>
        <v>0</v>
      </c>
      <c r="BI179" s="228">
        <f>IF(N179="nulová",J179,0)</f>
        <v>0</v>
      </c>
      <c r="BJ179" s="14" t="s">
        <v>126</v>
      </c>
      <c r="BK179" s="228">
        <f>ROUND(I179*H179,2)</f>
        <v>0</v>
      </c>
      <c r="BL179" s="14" t="s">
        <v>174</v>
      </c>
      <c r="BM179" s="227" t="s">
        <v>314</v>
      </c>
    </row>
    <row r="180" s="2" customFormat="1" ht="24.15" customHeight="1">
      <c r="A180" s="35"/>
      <c r="B180" s="36"/>
      <c r="C180" s="229" t="s">
        <v>315</v>
      </c>
      <c r="D180" s="229" t="s">
        <v>177</v>
      </c>
      <c r="E180" s="230" t="s">
        <v>316</v>
      </c>
      <c r="F180" s="231" t="s">
        <v>317</v>
      </c>
      <c r="G180" s="232" t="s">
        <v>124</v>
      </c>
      <c r="H180" s="233">
        <v>86</v>
      </c>
      <c r="I180" s="234"/>
      <c r="J180" s="235">
        <f>ROUND(I180*H180,2)</f>
        <v>0</v>
      </c>
      <c r="K180" s="236"/>
      <c r="L180" s="237"/>
      <c r="M180" s="238" t="s">
        <v>1</v>
      </c>
      <c r="N180" s="239" t="s">
        <v>43</v>
      </c>
      <c r="O180" s="89"/>
      <c r="P180" s="225">
        <f>O180*H180</f>
        <v>0</v>
      </c>
      <c r="Q180" s="225">
        <v>0.0252</v>
      </c>
      <c r="R180" s="225">
        <f>Q180*H180</f>
        <v>2.1672000000000002</v>
      </c>
      <c r="S180" s="225">
        <v>0</v>
      </c>
      <c r="T180" s="22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7" t="s">
        <v>181</v>
      </c>
      <c r="AT180" s="227" t="s">
        <v>177</v>
      </c>
      <c r="AU180" s="227" t="s">
        <v>126</v>
      </c>
      <c r="AY180" s="14" t="s">
        <v>118</v>
      </c>
      <c r="BE180" s="228">
        <f>IF(N180="základná",J180,0)</f>
        <v>0</v>
      </c>
      <c r="BF180" s="228">
        <f>IF(N180="znížená",J180,0)</f>
        <v>0</v>
      </c>
      <c r="BG180" s="228">
        <f>IF(N180="zákl. prenesená",J180,0)</f>
        <v>0</v>
      </c>
      <c r="BH180" s="228">
        <f>IF(N180="zníž. prenesená",J180,0)</f>
        <v>0</v>
      </c>
      <c r="BI180" s="228">
        <f>IF(N180="nulová",J180,0)</f>
        <v>0</v>
      </c>
      <c r="BJ180" s="14" t="s">
        <v>126</v>
      </c>
      <c r="BK180" s="228">
        <f>ROUND(I180*H180,2)</f>
        <v>0</v>
      </c>
      <c r="BL180" s="14" t="s">
        <v>174</v>
      </c>
      <c r="BM180" s="227" t="s">
        <v>318</v>
      </c>
    </row>
    <row r="181" s="2" customFormat="1" ht="24.15" customHeight="1">
      <c r="A181" s="35"/>
      <c r="B181" s="36"/>
      <c r="C181" s="215" t="s">
        <v>319</v>
      </c>
      <c r="D181" s="215" t="s">
        <v>121</v>
      </c>
      <c r="E181" s="216" t="s">
        <v>320</v>
      </c>
      <c r="F181" s="217" t="s">
        <v>321</v>
      </c>
      <c r="G181" s="218" t="s">
        <v>142</v>
      </c>
      <c r="H181" s="219">
        <v>5.21</v>
      </c>
      <c r="I181" s="220"/>
      <c r="J181" s="221">
        <f>ROUND(I181*H181,2)</f>
        <v>0</v>
      </c>
      <c r="K181" s="222"/>
      <c r="L181" s="41"/>
      <c r="M181" s="223" t="s">
        <v>1</v>
      </c>
      <c r="N181" s="224" t="s">
        <v>43</v>
      </c>
      <c r="O181" s="89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7" t="s">
        <v>174</v>
      </c>
      <c r="AT181" s="227" t="s">
        <v>121</v>
      </c>
      <c r="AU181" s="227" t="s">
        <v>126</v>
      </c>
      <c r="AY181" s="14" t="s">
        <v>118</v>
      </c>
      <c r="BE181" s="228">
        <f>IF(N181="základná",J181,0)</f>
        <v>0</v>
      </c>
      <c r="BF181" s="228">
        <f>IF(N181="znížená",J181,0)</f>
        <v>0</v>
      </c>
      <c r="BG181" s="228">
        <f>IF(N181="zákl. prenesená",J181,0)</f>
        <v>0</v>
      </c>
      <c r="BH181" s="228">
        <f>IF(N181="zníž. prenesená",J181,0)</f>
        <v>0</v>
      </c>
      <c r="BI181" s="228">
        <f>IF(N181="nulová",J181,0)</f>
        <v>0</v>
      </c>
      <c r="BJ181" s="14" t="s">
        <v>126</v>
      </c>
      <c r="BK181" s="228">
        <f>ROUND(I181*H181,2)</f>
        <v>0</v>
      </c>
      <c r="BL181" s="14" t="s">
        <v>174</v>
      </c>
      <c r="BM181" s="227" t="s">
        <v>322</v>
      </c>
    </row>
    <row r="182" s="12" customFormat="1" ht="22.8" customHeight="1">
      <c r="A182" s="12"/>
      <c r="B182" s="199"/>
      <c r="C182" s="200"/>
      <c r="D182" s="201" t="s">
        <v>76</v>
      </c>
      <c r="E182" s="213" t="s">
        <v>323</v>
      </c>
      <c r="F182" s="213" t="s">
        <v>324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SUM(P183:P185)</f>
        <v>0</v>
      </c>
      <c r="Q182" s="207"/>
      <c r="R182" s="208">
        <f>SUM(R183:R185)</f>
        <v>6.963519999999999</v>
      </c>
      <c r="S182" s="207"/>
      <c r="T182" s="209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126</v>
      </c>
      <c r="AT182" s="211" t="s">
        <v>76</v>
      </c>
      <c r="AU182" s="211" t="s">
        <v>82</v>
      </c>
      <c r="AY182" s="210" t="s">
        <v>118</v>
      </c>
      <c r="BK182" s="212">
        <f>SUM(BK183:BK185)</f>
        <v>0</v>
      </c>
    </row>
    <row r="183" s="2" customFormat="1" ht="24.15" customHeight="1">
      <c r="A183" s="35"/>
      <c r="B183" s="36"/>
      <c r="C183" s="215" t="s">
        <v>325</v>
      </c>
      <c r="D183" s="215" t="s">
        <v>121</v>
      </c>
      <c r="E183" s="216" t="s">
        <v>326</v>
      </c>
      <c r="F183" s="217" t="s">
        <v>327</v>
      </c>
      <c r="G183" s="218" t="s">
        <v>124</v>
      </c>
      <c r="H183" s="219">
        <v>345.60000000000002</v>
      </c>
      <c r="I183" s="220"/>
      <c r="J183" s="221">
        <f>ROUND(I183*H183,2)</f>
        <v>0</v>
      </c>
      <c r="K183" s="222"/>
      <c r="L183" s="41"/>
      <c r="M183" s="223" t="s">
        <v>1</v>
      </c>
      <c r="N183" s="224" t="s">
        <v>43</v>
      </c>
      <c r="O183" s="89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7" t="s">
        <v>174</v>
      </c>
      <c r="AT183" s="227" t="s">
        <v>121</v>
      </c>
      <c r="AU183" s="227" t="s">
        <v>126</v>
      </c>
      <c r="AY183" s="14" t="s">
        <v>118</v>
      </c>
      <c r="BE183" s="228">
        <f>IF(N183="základná",J183,0)</f>
        <v>0</v>
      </c>
      <c r="BF183" s="228">
        <f>IF(N183="znížená",J183,0)</f>
        <v>0</v>
      </c>
      <c r="BG183" s="228">
        <f>IF(N183="zákl. prenesená",J183,0)</f>
        <v>0</v>
      </c>
      <c r="BH183" s="228">
        <f>IF(N183="zníž. prenesená",J183,0)</f>
        <v>0</v>
      </c>
      <c r="BI183" s="228">
        <f>IF(N183="nulová",J183,0)</f>
        <v>0</v>
      </c>
      <c r="BJ183" s="14" t="s">
        <v>126</v>
      </c>
      <c r="BK183" s="228">
        <f>ROUND(I183*H183,2)</f>
        <v>0</v>
      </c>
      <c r="BL183" s="14" t="s">
        <v>174</v>
      </c>
      <c r="BM183" s="227" t="s">
        <v>328</v>
      </c>
    </row>
    <row r="184" s="2" customFormat="1" ht="16.5" customHeight="1">
      <c r="A184" s="35"/>
      <c r="B184" s="36"/>
      <c r="C184" s="229" t="s">
        <v>329</v>
      </c>
      <c r="D184" s="229" t="s">
        <v>177</v>
      </c>
      <c r="E184" s="230" t="s">
        <v>330</v>
      </c>
      <c r="F184" s="231" t="s">
        <v>331</v>
      </c>
      <c r="G184" s="232" t="s">
        <v>124</v>
      </c>
      <c r="H184" s="233">
        <v>376</v>
      </c>
      <c r="I184" s="234"/>
      <c r="J184" s="235">
        <f>ROUND(I184*H184,2)</f>
        <v>0</v>
      </c>
      <c r="K184" s="236"/>
      <c r="L184" s="237"/>
      <c r="M184" s="238" t="s">
        <v>1</v>
      </c>
      <c r="N184" s="239" t="s">
        <v>43</v>
      </c>
      <c r="O184" s="89"/>
      <c r="P184" s="225">
        <f>O184*H184</f>
        <v>0</v>
      </c>
      <c r="Q184" s="225">
        <v>0.018519999999999998</v>
      </c>
      <c r="R184" s="225">
        <f>Q184*H184</f>
        <v>6.963519999999999</v>
      </c>
      <c r="S184" s="225">
        <v>0</v>
      </c>
      <c r="T184" s="22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7" t="s">
        <v>181</v>
      </c>
      <c r="AT184" s="227" t="s">
        <v>177</v>
      </c>
      <c r="AU184" s="227" t="s">
        <v>126</v>
      </c>
      <c r="AY184" s="14" t="s">
        <v>118</v>
      </c>
      <c r="BE184" s="228">
        <f>IF(N184="základná",J184,0)</f>
        <v>0</v>
      </c>
      <c r="BF184" s="228">
        <f>IF(N184="znížená",J184,0)</f>
        <v>0</v>
      </c>
      <c r="BG184" s="228">
        <f>IF(N184="zákl. prenesená",J184,0)</f>
        <v>0</v>
      </c>
      <c r="BH184" s="228">
        <f>IF(N184="zníž. prenesená",J184,0)</f>
        <v>0</v>
      </c>
      <c r="BI184" s="228">
        <f>IF(N184="nulová",J184,0)</f>
        <v>0</v>
      </c>
      <c r="BJ184" s="14" t="s">
        <v>126</v>
      </c>
      <c r="BK184" s="228">
        <f>ROUND(I184*H184,2)</f>
        <v>0</v>
      </c>
      <c r="BL184" s="14" t="s">
        <v>174</v>
      </c>
      <c r="BM184" s="227" t="s">
        <v>332</v>
      </c>
    </row>
    <row r="185" s="2" customFormat="1" ht="24.15" customHeight="1">
      <c r="A185" s="35"/>
      <c r="B185" s="36"/>
      <c r="C185" s="215" t="s">
        <v>333</v>
      </c>
      <c r="D185" s="215" t="s">
        <v>121</v>
      </c>
      <c r="E185" s="216" t="s">
        <v>334</v>
      </c>
      <c r="F185" s="217" t="s">
        <v>335</v>
      </c>
      <c r="G185" s="218" t="s">
        <v>142</v>
      </c>
      <c r="H185" s="219">
        <v>6.9640000000000004</v>
      </c>
      <c r="I185" s="220"/>
      <c r="J185" s="221">
        <f>ROUND(I185*H185,2)</f>
        <v>0</v>
      </c>
      <c r="K185" s="222"/>
      <c r="L185" s="41"/>
      <c r="M185" s="223" t="s">
        <v>1</v>
      </c>
      <c r="N185" s="224" t="s">
        <v>43</v>
      </c>
      <c r="O185" s="89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7" t="s">
        <v>174</v>
      </c>
      <c r="AT185" s="227" t="s">
        <v>121</v>
      </c>
      <c r="AU185" s="227" t="s">
        <v>126</v>
      </c>
      <c r="AY185" s="14" t="s">
        <v>118</v>
      </c>
      <c r="BE185" s="228">
        <f>IF(N185="základná",J185,0)</f>
        <v>0</v>
      </c>
      <c r="BF185" s="228">
        <f>IF(N185="znížená",J185,0)</f>
        <v>0</v>
      </c>
      <c r="BG185" s="228">
        <f>IF(N185="zákl. prenesená",J185,0)</f>
        <v>0</v>
      </c>
      <c r="BH185" s="228">
        <f>IF(N185="zníž. prenesená",J185,0)</f>
        <v>0</v>
      </c>
      <c r="BI185" s="228">
        <f>IF(N185="nulová",J185,0)</f>
        <v>0</v>
      </c>
      <c r="BJ185" s="14" t="s">
        <v>126</v>
      </c>
      <c r="BK185" s="228">
        <f>ROUND(I185*H185,2)</f>
        <v>0</v>
      </c>
      <c r="BL185" s="14" t="s">
        <v>174</v>
      </c>
      <c r="BM185" s="227" t="s">
        <v>336</v>
      </c>
    </row>
    <row r="186" s="12" customFormat="1" ht="25.92" customHeight="1">
      <c r="A186" s="12"/>
      <c r="B186" s="199"/>
      <c r="C186" s="200"/>
      <c r="D186" s="201" t="s">
        <v>76</v>
      </c>
      <c r="E186" s="202" t="s">
        <v>177</v>
      </c>
      <c r="F186" s="202" t="s">
        <v>337</v>
      </c>
      <c r="G186" s="200"/>
      <c r="H186" s="200"/>
      <c r="I186" s="203"/>
      <c r="J186" s="204">
        <f>BK186</f>
        <v>0</v>
      </c>
      <c r="K186" s="200"/>
      <c r="L186" s="205"/>
      <c r="M186" s="206"/>
      <c r="N186" s="207"/>
      <c r="O186" s="207"/>
      <c r="P186" s="208">
        <f>P187</f>
        <v>0</v>
      </c>
      <c r="Q186" s="207"/>
      <c r="R186" s="208">
        <f>R187</f>
        <v>0</v>
      </c>
      <c r="S186" s="207"/>
      <c r="T186" s="209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0" t="s">
        <v>131</v>
      </c>
      <c r="AT186" s="211" t="s">
        <v>76</v>
      </c>
      <c r="AU186" s="211" t="s">
        <v>77</v>
      </c>
      <c r="AY186" s="210" t="s">
        <v>118</v>
      </c>
      <c r="BK186" s="212">
        <f>BK187</f>
        <v>0</v>
      </c>
    </row>
    <row r="187" s="12" customFormat="1" ht="22.8" customHeight="1">
      <c r="A187" s="12"/>
      <c r="B187" s="199"/>
      <c r="C187" s="200"/>
      <c r="D187" s="201" t="s">
        <v>76</v>
      </c>
      <c r="E187" s="213" t="s">
        <v>338</v>
      </c>
      <c r="F187" s="213" t="s">
        <v>339</v>
      </c>
      <c r="G187" s="200"/>
      <c r="H187" s="200"/>
      <c r="I187" s="203"/>
      <c r="J187" s="214">
        <f>BK187</f>
        <v>0</v>
      </c>
      <c r="K187" s="200"/>
      <c r="L187" s="205"/>
      <c r="M187" s="206"/>
      <c r="N187" s="207"/>
      <c r="O187" s="207"/>
      <c r="P187" s="208">
        <f>P188</f>
        <v>0</v>
      </c>
      <c r="Q187" s="207"/>
      <c r="R187" s="208">
        <f>R188</f>
        <v>0</v>
      </c>
      <c r="S187" s="207"/>
      <c r="T187" s="209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0" t="s">
        <v>131</v>
      </c>
      <c r="AT187" s="211" t="s">
        <v>76</v>
      </c>
      <c r="AU187" s="211" t="s">
        <v>82</v>
      </c>
      <c r="AY187" s="210" t="s">
        <v>118</v>
      </c>
      <c r="BK187" s="212">
        <f>BK188</f>
        <v>0</v>
      </c>
    </row>
    <row r="188" s="2" customFormat="1" ht="24.15" customHeight="1">
      <c r="A188" s="35"/>
      <c r="B188" s="36"/>
      <c r="C188" s="215" t="s">
        <v>340</v>
      </c>
      <c r="D188" s="215" t="s">
        <v>121</v>
      </c>
      <c r="E188" s="216" t="s">
        <v>341</v>
      </c>
      <c r="F188" s="217" t="s">
        <v>342</v>
      </c>
      <c r="G188" s="218" t="s">
        <v>343</v>
      </c>
      <c r="H188" s="219">
        <v>2</v>
      </c>
      <c r="I188" s="220"/>
      <c r="J188" s="221">
        <f>ROUND(I188*H188,2)</f>
        <v>0</v>
      </c>
      <c r="K188" s="222"/>
      <c r="L188" s="41"/>
      <c r="M188" s="223" t="s">
        <v>1</v>
      </c>
      <c r="N188" s="224" t="s">
        <v>43</v>
      </c>
      <c r="O188" s="89"/>
      <c r="P188" s="225">
        <f>O188*H188</f>
        <v>0</v>
      </c>
      <c r="Q188" s="225">
        <v>0</v>
      </c>
      <c r="R188" s="225">
        <f>Q188*H188</f>
        <v>0</v>
      </c>
      <c r="S188" s="225">
        <v>0</v>
      </c>
      <c r="T188" s="22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7" t="s">
        <v>344</v>
      </c>
      <c r="AT188" s="227" t="s">
        <v>121</v>
      </c>
      <c r="AU188" s="227" t="s">
        <v>126</v>
      </c>
      <c r="AY188" s="14" t="s">
        <v>118</v>
      </c>
      <c r="BE188" s="228">
        <f>IF(N188="základná",J188,0)</f>
        <v>0</v>
      </c>
      <c r="BF188" s="228">
        <f>IF(N188="znížená",J188,0)</f>
        <v>0</v>
      </c>
      <c r="BG188" s="228">
        <f>IF(N188="zákl. prenesená",J188,0)</f>
        <v>0</v>
      </c>
      <c r="BH188" s="228">
        <f>IF(N188="zníž. prenesená",J188,0)</f>
        <v>0</v>
      </c>
      <c r="BI188" s="228">
        <f>IF(N188="nulová",J188,0)</f>
        <v>0</v>
      </c>
      <c r="BJ188" s="14" t="s">
        <v>126</v>
      </c>
      <c r="BK188" s="228">
        <f>ROUND(I188*H188,2)</f>
        <v>0</v>
      </c>
      <c r="BL188" s="14" t="s">
        <v>344</v>
      </c>
      <c r="BM188" s="227" t="s">
        <v>345</v>
      </c>
    </row>
    <row r="189" s="12" customFormat="1" ht="25.92" customHeight="1">
      <c r="A189" s="12"/>
      <c r="B189" s="199"/>
      <c r="C189" s="200"/>
      <c r="D189" s="201" t="s">
        <v>76</v>
      </c>
      <c r="E189" s="202" t="s">
        <v>346</v>
      </c>
      <c r="F189" s="202" t="s">
        <v>347</v>
      </c>
      <c r="G189" s="200"/>
      <c r="H189" s="200"/>
      <c r="I189" s="203"/>
      <c r="J189" s="204">
        <f>BK189</f>
        <v>0</v>
      </c>
      <c r="K189" s="200"/>
      <c r="L189" s="205"/>
      <c r="M189" s="206"/>
      <c r="N189" s="207"/>
      <c r="O189" s="207"/>
      <c r="P189" s="208">
        <f>P190</f>
        <v>0</v>
      </c>
      <c r="Q189" s="207"/>
      <c r="R189" s="208">
        <f>R190</f>
        <v>0</v>
      </c>
      <c r="S189" s="207"/>
      <c r="T189" s="209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139</v>
      </c>
      <c r="AT189" s="211" t="s">
        <v>76</v>
      </c>
      <c r="AU189" s="211" t="s">
        <v>77</v>
      </c>
      <c r="AY189" s="210" t="s">
        <v>118</v>
      </c>
      <c r="BK189" s="212">
        <f>BK190</f>
        <v>0</v>
      </c>
    </row>
    <row r="190" s="12" customFormat="1" ht="22.8" customHeight="1">
      <c r="A190" s="12"/>
      <c r="B190" s="199"/>
      <c r="C190" s="200"/>
      <c r="D190" s="201" t="s">
        <v>76</v>
      </c>
      <c r="E190" s="213" t="s">
        <v>348</v>
      </c>
      <c r="F190" s="213" t="s">
        <v>349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P191</f>
        <v>0</v>
      </c>
      <c r="Q190" s="207"/>
      <c r="R190" s="208">
        <f>R191</f>
        <v>0</v>
      </c>
      <c r="S190" s="207"/>
      <c r="T190" s="209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139</v>
      </c>
      <c r="AT190" s="211" t="s">
        <v>76</v>
      </c>
      <c r="AU190" s="211" t="s">
        <v>82</v>
      </c>
      <c r="AY190" s="210" t="s">
        <v>118</v>
      </c>
      <c r="BK190" s="212">
        <f>BK191</f>
        <v>0</v>
      </c>
    </row>
    <row r="191" s="2" customFormat="1" ht="24.15" customHeight="1">
      <c r="A191" s="35"/>
      <c r="B191" s="36"/>
      <c r="C191" s="215" t="s">
        <v>350</v>
      </c>
      <c r="D191" s="215" t="s">
        <v>121</v>
      </c>
      <c r="E191" s="216" t="s">
        <v>351</v>
      </c>
      <c r="F191" s="217" t="s">
        <v>352</v>
      </c>
      <c r="G191" s="218" t="s">
        <v>353</v>
      </c>
      <c r="H191" s="219">
        <v>2</v>
      </c>
      <c r="I191" s="220"/>
      <c r="J191" s="221">
        <f>ROUND(I191*H191,2)</f>
        <v>0</v>
      </c>
      <c r="K191" s="222"/>
      <c r="L191" s="41"/>
      <c r="M191" s="241" t="s">
        <v>1</v>
      </c>
      <c r="N191" s="242" t="s">
        <v>43</v>
      </c>
      <c r="O191" s="243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7" t="s">
        <v>125</v>
      </c>
      <c r="AT191" s="227" t="s">
        <v>121</v>
      </c>
      <c r="AU191" s="227" t="s">
        <v>126</v>
      </c>
      <c r="AY191" s="14" t="s">
        <v>118</v>
      </c>
      <c r="BE191" s="228">
        <f>IF(N191="základná",J191,0)</f>
        <v>0</v>
      </c>
      <c r="BF191" s="228">
        <f>IF(N191="znížená",J191,0)</f>
        <v>0</v>
      </c>
      <c r="BG191" s="228">
        <f>IF(N191="zákl. prenesená",J191,0)</f>
        <v>0</v>
      </c>
      <c r="BH191" s="228">
        <f>IF(N191="zníž. prenesená",J191,0)</f>
        <v>0</v>
      </c>
      <c r="BI191" s="228">
        <f>IF(N191="nulová",J191,0)</f>
        <v>0</v>
      </c>
      <c r="BJ191" s="14" t="s">
        <v>126</v>
      </c>
      <c r="BK191" s="228">
        <f>ROUND(I191*H191,2)</f>
        <v>0</v>
      </c>
      <c r="BL191" s="14" t="s">
        <v>125</v>
      </c>
      <c r="BM191" s="227" t="s">
        <v>354</v>
      </c>
    </row>
    <row r="192" s="2" customFormat="1" ht="6.96" customHeight="1">
      <c r="A192" s="35"/>
      <c r="B192" s="64"/>
      <c r="C192" s="65"/>
      <c r="D192" s="65"/>
      <c r="E192" s="65"/>
      <c r="F192" s="65"/>
      <c r="G192" s="65"/>
      <c r="H192" s="65"/>
      <c r="I192" s="65"/>
      <c r="J192" s="65"/>
      <c r="K192" s="65"/>
      <c r="L192" s="41"/>
      <c r="M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</row>
  </sheetData>
  <sheetProtection sheet="1" autoFilter="0" formatColumns="0" formatRows="0" objects="1" scenarios="1" spinCount="100000" saltValue="pLcieZXUSDQuPOf5iVtxT6UrCaxyyaq6mh96bi36uSwRV0r6CLA3WcXIkRal0+x9JgOqb1G4D6UdtVXMf0D/hw==" hashValue="PGLK+CDQvaMNPRjjDitxnzj3NR3tX+VvY2H/ifDkgn8J7GYosVDUfI4B8Bs+3n5SALpMslhDSRDnfke4tcF0EA==" algorithmName="SHA-512" password="C61F"/>
  <autoFilter ref="C125:K191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DESKTOP-72T37RF\Lenovo</dc:creator>
  <cp:lastModifiedBy>DESKTOP-72T37RF\Lenovo</cp:lastModifiedBy>
  <dcterms:created xsi:type="dcterms:W3CDTF">2024-01-09T15:19:34Z</dcterms:created>
  <dcterms:modified xsi:type="dcterms:W3CDTF">2024-01-09T15:19:38Z</dcterms:modified>
</cp:coreProperties>
</file>