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 activeTab="1"/>
  </bookViews>
  <sheets>
    <sheet name="Rekapitulácia stavby" sheetId="1" r:id="rId1"/>
    <sheet name="01 - Stavebné úpravy senníka" sheetId="2" r:id="rId2"/>
  </sheets>
  <definedNames>
    <definedName name="_xlnm._FilterDatabase" localSheetId="1" hidden="1">'01 - Stavebné úpravy senníka'!$C$130:$K$266</definedName>
    <definedName name="_xlnm.Print_Titles" localSheetId="1">'01 - Stavebné úpravy senníka'!$130:$130</definedName>
    <definedName name="_xlnm.Print_Titles" localSheetId="0">'Rekapitulácia stavby'!$92:$92</definedName>
    <definedName name="_xlnm.Print_Area" localSheetId="1">'01 - Stavebné úpravy senníka'!$C$4:$J$76,'01 - Stavebné úpravy senníka'!$C$82:$J$112,'01 - Stavebné úpravy senníka'!$C$118:$J$266</definedName>
    <definedName name="_xlnm.Print_Area" localSheetId="0">'Rekapitulácia stavby'!$D$4:$AO$76,'Rekapitulácia stavby'!$C$82:$AQ$96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/>
  <c r="J36"/>
  <c r="J35"/>
  <c r="BI266"/>
  <c r="BH266"/>
  <c r="BG266"/>
  <c r="BE266"/>
  <c r="T266"/>
  <c r="R266"/>
  <c r="P266"/>
  <c r="BI265"/>
  <c r="BH265"/>
  <c r="BG265"/>
  <c r="BE265"/>
  <c r="T265"/>
  <c r="R265"/>
  <c r="P265"/>
  <c r="BI264"/>
  <c r="BH264"/>
  <c r="BG264"/>
  <c r="BE264"/>
  <c r="T264"/>
  <c r="R264"/>
  <c r="P264"/>
  <c r="BI263"/>
  <c r="BH263"/>
  <c r="BG263"/>
  <c r="BE263"/>
  <c r="T263"/>
  <c r="R263"/>
  <c r="P263"/>
  <c r="BI260"/>
  <c r="BH260"/>
  <c r="BG260"/>
  <c r="BE260"/>
  <c r="T260"/>
  <c r="R260"/>
  <c r="P260"/>
  <c r="BI255"/>
  <c r="BH255"/>
  <c r="BG255"/>
  <c r="BE255"/>
  <c r="T255"/>
  <c r="R255"/>
  <c r="P255"/>
  <c r="BI254"/>
  <c r="BH254"/>
  <c r="BG254"/>
  <c r="BE254"/>
  <c r="T254"/>
  <c r="R254"/>
  <c r="P254"/>
  <c r="BI252"/>
  <c r="BH252"/>
  <c r="BG252"/>
  <c r="BE252"/>
  <c r="T252"/>
  <c r="R252"/>
  <c r="P252"/>
  <c r="BI251"/>
  <c r="BH251"/>
  <c r="BG251"/>
  <c r="BE251"/>
  <c r="T251"/>
  <c r="R251"/>
  <c r="P251"/>
  <c r="BI247"/>
  <c r="BH247"/>
  <c r="BG247"/>
  <c r="BE247"/>
  <c r="T247"/>
  <c r="R247"/>
  <c r="P247"/>
  <c r="BI244"/>
  <c r="BH244"/>
  <c r="BG244"/>
  <c r="BE244"/>
  <c r="T244"/>
  <c r="R244"/>
  <c r="P244"/>
  <c r="BI241"/>
  <c r="BH241"/>
  <c r="BG241"/>
  <c r="BE241"/>
  <c r="T241"/>
  <c r="R241"/>
  <c r="P241"/>
  <c r="BI238"/>
  <c r="BH238"/>
  <c r="BG238"/>
  <c r="BE238"/>
  <c r="T238"/>
  <c r="R238"/>
  <c r="P238"/>
  <c r="BI236"/>
  <c r="BH236"/>
  <c r="BG236"/>
  <c r="BE236"/>
  <c r="T236"/>
  <c r="R236"/>
  <c r="P236"/>
  <c r="BI232"/>
  <c r="BH232"/>
  <c r="BG232"/>
  <c r="BE232"/>
  <c r="T232"/>
  <c r="R232"/>
  <c r="P232"/>
  <c r="BI229"/>
  <c r="BH229"/>
  <c r="BG229"/>
  <c r="BE229"/>
  <c r="T229"/>
  <c r="R229"/>
  <c r="P229"/>
  <c r="BI225"/>
  <c r="BH225"/>
  <c r="BG225"/>
  <c r="BE225"/>
  <c r="T225"/>
  <c r="R225"/>
  <c r="P225"/>
  <c r="BI220"/>
  <c r="BH220"/>
  <c r="BG220"/>
  <c r="BE220"/>
  <c r="T220"/>
  <c r="R220"/>
  <c r="P220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2"/>
  <c r="BH212"/>
  <c r="BG212"/>
  <c r="BE212"/>
  <c r="T212"/>
  <c r="R212"/>
  <c r="P212"/>
  <c r="BI209"/>
  <c r="BH209"/>
  <c r="BG209"/>
  <c r="BE209"/>
  <c r="T209"/>
  <c r="T208" s="1"/>
  <c r="R209"/>
  <c r="R208"/>
  <c r="P209"/>
  <c r="P208"/>
  <c r="BI207"/>
  <c r="BH207"/>
  <c r="BG207"/>
  <c r="BE207"/>
  <c r="T207"/>
  <c r="R207"/>
  <c r="P207"/>
  <c r="BI206"/>
  <c r="BH206"/>
  <c r="BG206"/>
  <c r="BE206"/>
  <c r="T206"/>
  <c r="R206"/>
  <c r="P206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198"/>
  <c r="BH198"/>
  <c r="BG198"/>
  <c r="BE198"/>
  <c r="T198"/>
  <c r="R198"/>
  <c r="P198"/>
  <c r="BI194"/>
  <c r="BH194"/>
  <c r="BG194"/>
  <c r="BE194"/>
  <c r="T194"/>
  <c r="R194"/>
  <c r="P194"/>
  <c r="BI193"/>
  <c r="BH193"/>
  <c r="BG193"/>
  <c r="BE193"/>
  <c r="T193"/>
  <c r="R193"/>
  <c r="P193"/>
  <c r="BI190"/>
  <c r="BH190"/>
  <c r="BG190"/>
  <c r="BE190"/>
  <c r="T190"/>
  <c r="R190"/>
  <c r="P190"/>
  <c r="BI186"/>
  <c r="BH186"/>
  <c r="BG186"/>
  <c r="BE186"/>
  <c r="T186"/>
  <c r="R186"/>
  <c r="P186"/>
  <c r="BI183"/>
  <c r="BH183"/>
  <c r="BG183"/>
  <c r="BE183"/>
  <c r="T183"/>
  <c r="R183"/>
  <c r="P183"/>
  <c r="BI178"/>
  <c r="BH178"/>
  <c r="BG178"/>
  <c r="BE178"/>
  <c r="T178"/>
  <c r="R178"/>
  <c r="P178"/>
  <c r="BI177"/>
  <c r="BH177"/>
  <c r="BG177"/>
  <c r="BE177"/>
  <c r="T177"/>
  <c r="R177"/>
  <c r="P177"/>
  <c r="BI174"/>
  <c r="BH174"/>
  <c r="BG174"/>
  <c r="BE174"/>
  <c r="T174"/>
  <c r="R174"/>
  <c r="P174"/>
  <c r="BI170"/>
  <c r="BH170"/>
  <c r="BG170"/>
  <c r="BE170"/>
  <c r="T170"/>
  <c r="R170"/>
  <c r="P170"/>
  <c r="BI166"/>
  <c r="BH166"/>
  <c r="BG166"/>
  <c r="BE166"/>
  <c r="T166"/>
  <c r="R166"/>
  <c r="P166"/>
  <c r="BI162"/>
  <c r="BH162"/>
  <c r="BG162"/>
  <c r="BE162"/>
  <c r="T162"/>
  <c r="R162"/>
  <c r="P162"/>
  <c r="BI159"/>
  <c r="BH159"/>
  <c r="BG159"/>
  <c r="BE159"/>
  <c r="T159"/>
  <c r="R159"/>
  <c r="P159"/>
  <c r="BI158"/>
  <c r="BH158"/>
  <c r="BG158"/>
  <c r="BE158"/>
  <c r="T158"/>
  <c r="R158"/>
  <c r="P158"/>
  <c r="BI153"/>
  <c r="BH153"/>
  <c r="BG153"/>
  <c r="BE153"/>
  <c r="T153"/>
  <c r="R153"/>
  <c r="P153"/>
  <c r="BI147"/>
  <c r="BH147"/>
  <c r="BG147"/>
  <c r="BE147"/>
  <c r="T147"/>
  <c r="R147"/>
  <c r="P147"/>
  <c r="BI144"/>
  <c r="BH144"/>
  <c r="BG144"/>
  <c r="BE144"/>
  <c r="T144"/>
  <c r="R144"/>
  <c r="P144"/>
  <c r="BI140"/>
  <c r="BH140"/>
  <c r="BG140"/>
  <c r="BE140"/>
  <c r="T140"/>
  <c r="R140"/>
  <c r="P140"/>
  <c r="BI138"/>
  <c r="BH138"/>
  <c r="BG138"/>
  <c r="BE138"/>
  <c r="T138"/>
  <c r="R138"/>
  <c r="P138"/>
  <c r="BI134"/>
  <c r="BH134"/>
  <c r="BG134"/>
  <c r="BE134"/>
  <c r="T134"/>
  <c r="R134"/>
  <c r="P134"/>
  <c r="J128"/>
  <c r="J127"/>
  <c r="F127"/>
  <c r="F125"/>
  <c r="E123"/>
  <c r="J92"/>
  <c r="J91"/>
  <c r="F91"/>
  <c r="F89"/>
  <c r="E87"/>
  <c r="J18"/>
  <c r="E18"/>
  <c r="F128"/>
  <c r="J17"/>
  <c r="J12"/>
  <c r="J125" s="1"/>
  <c r="E7"/>
  <c r="E121" s="1"/>
  <c r="L90" i="1"/>
  <c r="AM90"/>
  <c r="AM89"/>
  <c r="L89"/>
  <c r="AM87"/>
  <c r="L87"/>
  <c r="L85"/>
  <c r="L84"/>
  <c r="J266" i="2"/>
  <c r="J265"/>
  <c r="J264"/>
  <c r="J263"/>
  <c r="J260"/>
  <c r="J255"/>
  <c r="J254"/>
  <c r="J252"/>
  <c r="J251"/>
  <c r="J247"/>
  <c r="J244"/>
  <c r="J241"/>
  <c r="J238"/>
  <c r="J236"/>
  <c r="J232"/>
  <c r="J229"/>
  <c r="J225"/>
  <c r="J220"/>
  <c r="J217"/>
  <c r="J215"/>
  <c r="BK213"/>
  <c r="J213"/>
  <c r="J193"/>
  <c r="J190"/>
  <c r="J186"/>
  <c r="J183"/>
  <c r="J178"/>
  <c r="BK174"/>
  <c r="BK170"/>
  <c r="J170"/>
  <c r="BK162"/>
  <c r="BK159"/>
  <c r="BK158"/>
  <c r="BK153"/>
  <c r="BK147"/>
  <c r="BK144"/>
  <c r="BK140"/>
  <c r="BK138"/>
  <c r="J138"/>
  <c r="BK266"/>
  <c r="BK265"/>
  <c r="BK264"/>
  <c r="BK263"/>
  <c r="BK260"/>
  <c r="BK255"/>
  <c r="BK254"/>
  <c r="BK252"/>
  <c r="BK251"/>
  <c r="BK247"/>
  <c r="BK244"/>
  <c r="BK241"/>
  <c r="BK238"/>
  <c r="BK236"/>
  <c r="BK232"/>
  <c r="BK229"/>
  <c r="BK225"/>
  <c r="BK220"/>
  <c r="BK217"/>
  <c r="BK215"/>
  <c r="BK212"/>
  <c r="J212"/>
  <c r="BK209"/>
  <c r="J209"/>
  <c r="BK207"/>
  <c r="J207"/>
  <c r="BK206"/>
  <c r="J206"/>
  <c r="BK203"/>
  <c r="J203"/>
  <c r="BK202"/>
  <c r="J202"/>
  <c r="BK201"/>
  <c r="J201"/>
  <c r="BK198"/>
  <c r="J198"/>
  <c r="BK194"/>
  <c r="J194"/>
  <c r="BK193"/>
  <c r="BK190"/>
  <c r="BK186"/>
  <c r="BK183"/>
  <c r="BK178"/>
  <c r="BK177"/>
  <c r="J177"/>
  <c r="J174"/>
  <c r="BK166"/>
  <c r="J166"/>
  <c r="J162"/>
  <c r="J159"/>
  <c r="J158"/>
  <c r="J153"/>
  <c r="J147"/>
  <c r="J144"/>
  <c r="J140"/>
  <c r="BK134"/>
  <c r="J134"/>
  <c r="P133" l="1"/>
  <c r="T133"/>
  <c r="P146"/>
  <c r="T146"/>
  <c r="R169"/>
  <c r="BK182"/>
  <c r="J182" s="1"/>
  <c r="J101" s="1"/>
  <c r="R182"/>
  <c r="BK189"/>
  <c r="J189" s="1"/>
  <c r="J102" s="1"/>
  <c r="R189"/>
  <c r="BK197"/>
  <c r="J197" s="1"/>
  <c r="J103" s="1"/>
  <c r="R197"/>
  <c r="R211"/>
  <c r="P216"/>
  <c r="BK133"/>
  <c r="J133" s="1"/>
  <c r="J98" s="1"/>
  <c r="R133"/>
  <c r="BK146"/>
  <c r="J146" s="1"/>
  <c r="J99" s="1"/>
  <c r="R146"/>
  <c r="BK169"/>
  <c r="J169" s="1"/>
  <c r="J100" s="1"/>
  <c r="P169"/>
  <c r="T169"/>
  <c r="P182"/>
  <c r="T182"/>
  <c r="P189"/>
  <c r="T189"/>
  <c r="P197"/>
  <c r="T197"/>
  <c r="BK211"/>
  <c r="P211"/>
  <c r="T211"/>
  <c r="BK216"/>
  <c r="J216" s="1"/>
  <c r="J107" s="1"/>
  <c r="R216"/>
  <c r="T216"/>
  <c r="BK237"/>
  <c r="J237" s="1"/>
  <c r="J108" s="1"/>
  <c r="P237"/>
  <c r="R237"/>
  <c r="T237"/>
  <c r="BK253"/>
  <c r="J253" s="1"/>
  <c r="J109" s="1"/>
  <c r="P253"/>
  <c r="R253"/>
  <c r="T253"/>
  <c r="BK259"/>
  <c r="J259" s="1"/>
  <c r="J111" s="1"/>
  <c r="P259"/>
  <c r="P258" s="1"/>
  <c r="R259"/>
  <c r="R258" s="1"/>
  <c r="T259"/>
  <c r="T258" s="1"/>
  <c r="BK208"/>
  <c r="J208" s="1"/>
  <c r="J104" s="1"/>
  <c r="E85"/>
  <c r="J89"/>
  <c r="F92"/>
  <c r="BF134"/>
  <c r="BF138"/>
  <c r="BF140"/>
  <c r="BF144"/>
  <c r="BF147"/>
  <c r="BF153"/>
  <c r="BF158"/>
  <c r="BF159"/>
  <c r="BF162"/>
  <c r="BF166"/>
  <c r="BF170"/>
  <c r="BF174"/>
  <c r="BF177"/>
  <c r="BF178"/>
  <c r="BF183"/>
  <c r="BF186"/>
  <c r="BF190"/>
  <c r="BF193"/>
  <c r="BF194"/>
  <c r="BF198"/>
  <c r="BF201"/>
  <c r="BF202"/>
  <c r="BF203"/>
  <c r="BF206"/>
  <c r="BF207"/>
  <c r="BF209"/>
  <c r="BF212"/>
  <c r="BF213"/>
  <c r="BF215"/>
  <c r="BF217"/>
  <c r="BF220"/>
  <c r="BF225"/>
  <c r="BF229"/>
  <c r="BF232"/>
  <c r="BF236"/>
  <c r="BF238"/>
  <c r="BF241"/>
  <c r="BF244"/>
  <c r="BF247"/>
  <c r="BF251"/>
  <c r="BF252"/>
  <c r="BF254"/>
  <c r="BF255"/>
  <c r="BF260"/>
  <c r="BF263"/>
  <c r="BF264"/>
  <c r="BF265"/>
  <c r="BF266"/>
  <c r="J33"/>
  <c r="F33"/>
  <c r="W29" i="1" s="1"/>
  <c r="F36" i="2"/>
  <c r="W32" i="1" s="1"/>
  <c r="F37" i="2"/>
  <c r="W33" i="1" s="1"/>
  <c r="F35" i="2"/>
  <c r="W31" i="1" s="1"/>
  <c r="P210" i="2" l="1"/>
  <c r="T210"/>
  <c r="BK210"/>
  <c r="J210" s="1"/>
  <c r="J105" s="1"/>
  <c r="R210"/>
  <c r="T132"/>
  <c r="T131" s="1"/>
  <c r="R132"/>
  <c r="R131" s="1"/>
  <c r="P132"/>
  <c r="P131"/>
  <c r="BK132"/>
  <c r="J211"/>
  <c r="J106"/>
  <c r="BK258"/>
  <c r="J258" s="1"/>
  <c r="J110" s="1"/>
  <c r="AK29" i="1"/>
  <c r="F34" i="2"/>
  <c r="W30" i="1" s="1"/>
  <c r="J34" i="2"/>
  <c r="BK131" l="1"/>
  <c r="J131" s="1"/>
  <c r="J30" s="1"/>
  <c r="AG95" i="1" s="1"/>
  <c r="AG94" s="1"/>
  <c r="AK26" s="1"/>
  <c r="J132" i="2"/>
  <c r="J97" s="1"/>
  <c r="AK30" i="1"/>
  <c r="AK35" l="1"/>
  <c r="J39" i="2"/>
  <c r="J96"/>
  <c r="AN95" i="1"/>
  <c r="AN94"/>
</calcChain>
</file>

<file path=xl/sharedStrings.xml><?xml version="1.0" encoding="utf-8"?>
<sst xmlns="http://schemas.openxmlformats.org/spreadsheetml/2006/main" count="1665" uniqueCount="353">
  <si>
    <t>Export Komplet</t>
  </si>
  <si>
    <t/>
  </si>
  <si>
    <t>False</t>
  </si>
  <si>
    <t>{1610fd6c-9c7c-4eb8-9ca8-d13054ebdc25}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</si>
  <si>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</si>
  <si>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</si>
  <si>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</si>
  <si>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</si>
  <si>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</si>
  <si>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</si>
  <si>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31021</t>
  </si>
  <si>
    <t>Stavba:</t>
  </si>
  <si>
    <t>JKSO:</t>
  </si>
  <si>
    <t>KS:</t>
  </si>
  <si>
    <t>Miesto:</t>
  </si>
  <si>
    <t>Vyšný Hrušov okr. Humenné</t>
  </si>
  <si>
    <t>Dátum:</t>
  </si>
  <si>
    <t>Objednávateľ:</t>
  </si>
  <si>
    <t>IČO:</t>
  </si>
  <si>
    <t>Agro Borkov s.r.o.</t>
  </si>
  <si>
    <t>IČ DPH:</t>
  </si>
  <si>
    <t>Zhotoviteľ:</t>
  </si>
  <si>
    <t xml:space="preserve"> </t>
  </si>
  <si>
    <t>Projektant:</t>
  </si>
  <si>
    <t>Ing.Mária Salanciová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</si>
  <si>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</si>
  <si>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</si>
  <si>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</si>
  <si>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</si>
  <si>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</si>
  <si>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</si>
  <si>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</si>
  <si>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</si>
  <si>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</si>
  <si>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</si>
  <si>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</si>
  <si>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</si>
  <si>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</si>
  <si>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</si>
  <si>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</si>
  <si>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</si>
  <si>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</si>
  <si>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</si>
  <si>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</si>
  <si>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</si>
  <si>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</si>
  <si>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</si>
  <si>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</si>
  <si>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</si>
  <si>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Kód</t>
  </si>
  <si>
    <t>Popis</t>
  </si>
  <si>
    <t>Cena bez DPH [EUR]</t>
  </si>
  <si>
    <t>Cena s DPH [EUR]</t>
  </si>
  <si>
    <t>Typ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</si>
  <si>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</si>
  <si>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</si>
  <si>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</si>
  <si>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</si>
  <si>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</si>
  <si>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</si>
  <si>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</si>
  <si>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</si>
  <si>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Stavebné úpravy senníka</t>
  </si>
  <si>
    <t>STA</t>
  </si>
  <si>
    <t>1</t>
  </si>
  <si>
    <t>{9bdeb70b-1809-4f6f-ab31-2605a0e18e56}</t>
  </si>
  <si>
    <t>KRYCÍ LIST ROZPOČTU</t>
  </si>
  <si>
    <t>Objekt:</t>
  </si>
  <si>
    <t>01 - Stavebné úpravy senníka</t>
  </si>
  <si>
    <t>REKAPITULÁCIA ROZPOČTU</t>
  </si>
  <si>
    <t>Kód dielu - Popis</t>
  </si>
  <si>
    <t>Cena celkom [EUR]</t>
  </si>
  <si>
    <t>Náklady z rozpočtu</t>
  </si>
  <si>
    <t>-1</t>
  </si>
  <si>
    <t xml:space="preserve">HSV - Práce a dodávky HSV   </t>
  </si>
  <si>
    <t xml:space="preserve">    1 - Zemné práce   </t>
  </si>
  <si>
    <t xml:space="preserve">    2 - Zakladanie   </t>
  </si>
  <si>
    <t xml:space="preserve">    3 - Zvislé a kompletné konštrukcie   </t>
  </si>
  <si>
    <t xml:space="preserve">    5 - Komunikácie   </t>
  </si>
  <si>
    <t xml:space="preserve">    6 - Úpravy povrchov, podlahy, osadenie   </t>
  </si>
  <si>
    <t xml:space="preserve">    9 - Ostatné konštrukcie a práce-búranie   </t>
  </si>
  <si>
    <t xml:space="preserve">    99 - Presun hmôt HSV   </t>
  </si>
  <si>
    <t xml:space="preserve">PSV - Práce a dodávky PSV   </t>
  </si>
  <si>
    <t xml:space="preserve">    762 - Konštrukcie tesárske   </t>
  </si>
  <si>
    <t xml:space="preserve">    764 - Konštrukcie klampiarske   </t>
  </si>
  <si>
    <t xml:space="preserve">    767 - Konštrukcie doplnkové kovové   </t>
  </si>
  <si>
    <t xml:space="preserve">    783 - Nátery   </t>
  </si>
  <si>
    <t xml:space="preserve">M - Práce a dodávky M   </t>
  </si>
  <si>
    <t xml:space="preserve">    43-M - Montáž oceľových konštrukcií  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</si>
  <si>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</si>
  <si>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</si>
  <si>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</si>
  <si>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</si>
  <si>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</si>
  <si>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</si>
  <si>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</si>
  <si>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</si>
  <si>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</si>
  <si>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</si>
  <si>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</si>
  <si>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</si>
  <si>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</si>
  <si>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Práce a dodávky HSV   </t>
  </si>
  <si>
    <t>ROZPOCET</t>
  </si>
  <si>
    <t xml:space="preserve">Zemné práce   </t>
  </si>
  <si>
    <t>K</t>
  </si>
  <si>
    <t>131201101.S</t>
  </si>
  <si>
    <t>Výkop nezapaženej jamy v hornine 3, do 100 m3</t>
  </si>
  <si>
    <t>m3</t>
  </si>
  <si>
    <t>4</t>
  </si>
  <si>
    <t>2</t>
  </si>
  <si>
    <t>6</t>
  </si>
  <si>
    <t>VV</t>
  </si>
  <si>
    <t xml:space="preserve">1,5*1,5*1,2*5*2   </t>
  </si>
  <si>
    <t xml:space="preserve">1*1*1,2*18   </t>
  </si>
  <si>
    <t>Súčet</t>
  </si>
  <si>
    <t>131201109.S</t>
  </si>
  <si>
    <t>Hĺbenie nezapažených jám a zárezov. Príplatok za lepivosť horniny 3</t>
  </si>
  <si>
    <t>8</t>
  </si>
  <si>
    <t>48,6*0,25 'Prepočítané koeficientom množstva</t>
  </si>
  <si>
    <t>3</t>
  </si>
  <si>
    <t>132201101.S</t>
  </si>
  <si>
    <t>Výkop ryhy do šírky 600 mm v horn.3 do 100 m3</t>
  </si>
  <si>
    <t>10</t>
  </si>
  <si>
    <t xml:space="preserve">4,5*5*2*0,6*0,8   </t>
  </si>
  <si>
    <t xml:space="preserve">15*2*0,6*0,8   </t>
  </si>
  <si>
    <t>132201109.S</t>
  </si>
  <si>
    <t>Príplatok k cene za lepivosť pri hĺbení rýh šírky do 600 mm zapažených i nezapažených s urovnaním dna v hornine 3</t>
  </si>
  <si>
    <t>12</t>
  </si>
  <si>
    <t>36*0,25 'Prepočítané koeficientom množstva</t>
  </si>
  <si>
    <t xml:space="preserve">Zakladanie   </t>
  </si>
  <si>
    <t>5</t>
  </si>
  <si>
    <t>271571111.S</t>
  </si>
  <si>
    <t>Vankúše zhutnené pod základy zo štrkopiesku</t>
  </si>
  <si>
    <t xml:space="preserve">1,5*1,5*0,2*5*2   </t>
  </si>
  <si>
    <t xml:space="preserve">1*1*0,2*18   </t>
  </si>
  <si>
    <t xml:space="preserve">4,5*5*2*0,6*0,2   </t>
  </si>
  <si>
    <t xml:space="preserve">15*2*0,6*0,2   </t>
  </si>
  <si>
    <t>273351217.S</t>
  </si>
  <si>
    <t>Debnenie stien základových dosiek, zhotovenie</t>
  </si>
  <si>
    <t>m2</t>
  </si>
  <si>
    <t>22</t>
  </si>
  <si>
    <t xml:space="preserve">(6+27)*2*0,2   </t>
  </si>
  <si>
    <t xml:space="preserve">(45+6)*2*0,2   </t>
  </si>
  <si>
    <t xml:space="preserve">(15+10)*2*0,2   </t>
  </si>
  <si>
    <t>7</t>
  </si>
  <si>
    <t>273351218.S</t>
  </si>
  <si>
    <t>Debnenie stien základových dosiek, odstránenie</t>
  </si>
  <si>
    <t>24</t>
  </si>
  <si>
    <t>273362421.S</t>
  </si>
  <si>
    <t>Výstuž základových dosiek zo zvár. sietí KARI, priemer drôtu 6/6 mm, veľkosť oka 100x100 mm</t>
  </si>
  <si>
    <t>26</t>
  </si>
  <si>
    <t>15*10+20,35*6-0,1</t>
  </si>
  <si>
    <t>9</t>
  </si>
  <si>
    <t>274313612.S</t>
  </si>
  <si>
    <t>Betón základových pásov, prostý tr. C 20/25</t>
  </si>
  <si>
    <t>28</t>
  </si>
  <si>
    <t xml:space="preserve">45*0,6*0,8   </t>
  </si>
  <si>
    <t>28*0,6*0,8-0,04</t>
  </si>
  <si>
    <t>275313612.S</t>
  </si>
  <si>
    <t>Betón základových pätiek, prostý tr. C 20/25</t>
  </si>
  <si>
    <t>30</t>
  </si>
  <si>
    <t>1*1*0,85*18-0,3</t>
  </si>
  <si>
    <t xml:space="preserve">Zvislé a kompletné konštrukcie   </t>
  </si>
  <si>
    <t>11</t>
  </si>
  <si>
    <t>341321315.S</t>
  </si>
  <si>
    <t>Betón stien a priečok, železový (bez výstuže) tr. C 20/25</t>
  </si>
  <si>
    <t>32</t>
  </si>
  <si>
    <t xml:space="preserve">4,5*8*2*2,2*0,2   </t>
  </si>
  <si>
    <t xml:space="preserve">4,5*4*2*2,2*0,2   </t>
  </si>
  <si>
    <t>341351105.S</t>
  </si>
  <si>
    <t>Debnenie stien a priečok obojstranné zhotovenie-dielce</t>
  </si>
  <si>
    <t>34</t>
  </si>
  <si>
    <t>4,5*8*2*2*2,2- 79,8</t>
  </si>
  <si>
    <t>13</t>
  </si>
  <si>
    <t>341351106.S</t>
  </si>
  <si>
    <t>Debnenie stien a priečok obojstranné odstránenie-dielce</t>
  </si>
  <si>
    <t>36</t>
  </si>
  <si>
    <t>14</t>
  </si>
  <si>
    <t>341362421.S</t>
  </si>
  <si>
    <t>Výstuž  stien a priečok rovných alebo oblých zo zváraných sietí KARI, priemer drôtu 6/6 mm, veľkosť oka 100x100 mm</t>
  </si>
  <si>
    <t>40</t>
  </si>
  <si>
    <t xml:space="preserve">4,5*8*2*2,2   </t>
  </si>
  <si>
    <t xml:space="preserve">4,5*4*2*2,2   </t>
  </si>
  <si>
    <t xml:space="preserve">Komunikácie   </t>
  </si>
  <si>
    <t>15</t>
  </si>
  <si>
    <t>564760111.S</t>
  </si>
  <si>
    <t>Podklad alebo kryt z kameniva hrubého drveného  s rozprestretím a zhutnením hr. 200 mm</t>
  </si>
  <si>
    <t>42</t>
  </si>
  <si>
    <t>15*10+27*6+58+10</t>
  </si>
  <si>
    <t>16</t>
  </si>
  <si>
    <t>581120115.S</t>
  </si>
  <si>
    <t>Kryt cementobetónový cestných komunikácií  hr. 150 mm</t>
  </si>
  <si>
    <t>44</t>
  </si>
  <si>
    <t xml:space="preserve">Úpravy povrchov, podlahy, osadenie   </t>
  </si>
  <si>
    <t>17</t>
  </si>
  <si>
    <t>631351101.S</t>
  </si>
  <si>
    <t>Debnenie stien, rýh a otvorov v podlahách zhotovenie</t>
  </si>
  <si>
    <t>48</t>
  </si>
  <si>
    <t xml:space="preserve">(15*4,5)*2*0,2+15*2*0,2   </t>
  </si>
  <si>
    <t>18</t>
  </si>
  <si>
    <t>631351102.S</t>
  </si>
  <si>
    <t>Debnenie stien, rýh a otvorov v podlahách odstránenie</t>
  </si>
  <si>
    <t>50</t>
  </si>
  <si>
    <t>19</t>
  </si>
  <si>
    <t>631501111.S</t>
  </si>
  <si>
    <t>Násyp s utlačením a urovnaním povrchu z kameniva ťaženého hrubého a drobného</t>
  </si>
  <si>
    <t>54</t>
  </si>
  <si>
    <t>13,88*45,5*0,2-0,008</t>
  </si>
  <si>
    <t xml:space="preserve">Ostatné konštrukcie a práce-búranie   </t>
  </si>
  <si>
    <t>943943222.S</t>
  </si>
  <si>
    <t>Montáž lešenia priestorového ľahkého bez podláh pri zaťaženie do 2 kPa, výšky nad 10 do 22 m</t>
  </si>
  <si>
    <t>58</t>
  </si>
  <si>
    <t>67,5*15*7/5</t>
  </si>
  <si>
    <t>21</t>
  </si>
  <si>
    <t>943943292.S</t>
  </si>
  <si>
    <t>Príplatok za prvý a každý ďalší i začatý mesiac používania lešenia priestorového ľahkého bez podláh výšky do 10 m a nad 10 do 22 m</t>
  </si>
  <si>
    <t>60</t>
  </si>
  <si>
    <t>943943822.S</t>
  </si>
  <si>
    <t>Demontáž lešenia priestorového ľahkého bez podláh pri zaťažení do 2 kPa, výšky nad 10 do 22 m</t>
  </si>
  <si>
    <t>62</t>
  </si>
  <si>
    <t>23</t>
  </si>
  <si>
    <t>943955022.S</t>
  </si>
  <si>
    <t>Montáž lešeňovej podlahy s priečnikmi alebo pozdľžnikmi výšky nad 10 do 20 m</t>
  </si>
  <si>
    <t>64</t>
  </si>
  <si>
    <t>67,5*15*3/5</t>
  </si>
  <si>
    <t>943955191.S</t>
  </si>
  <si>
    <t>Príplatok za prvý a každý i začatý mesiac použitia lešeňovej podlahy pre všetky výšky do 40 m</t>
  </si>
  <si>
    <t>66</t>
  </si>
  <si>
    <t>25</t>
  </si>
  <si>
    <t>943955822.S</t>
  </si>
  <si>
    <t>Demontáž lešeňovej podlahy s priečnikmi alebo pozdľžnikmi výšky nad 10 do 20 m</t>
  </si>
  <si>
    <t>68</t>
  </si>
  <si>
    <t>99</t>
  </si>
  <si>
    <t xml:space="preserve">Presun hmôt HSV   </t>
  </si>
  <si>
    <t>998022021.S</t>
  </si>
  <si>
    <t>Presun hmôt pre haly 802, 811 zvislá konštr.monolitická výšky do 20 m</t>
  </si>
  <si>
    <t>t</t>
  </si>
  <si>
    <t>88</t>
  </si>
  <si>
    <t>PSV</t>
  </si>
  <si>
    <t xml:space="preserve">Práce a dodávky PSV   </t>
  </si>
  <si>
    <t>762</t>
  </si>
  <si>
    <t xml:space="preserve">Konštrukcie tesárske   </t>
  </si>
  <si>
    <t>27</t>
  </si>
  <si>
    <t>762332120.S</t>
  </si>
  <si>
    <t>Montáž viazaných konštrukcií krovov striech z reziva priemernej plochy 120 - 224 cm2</t>
  </si>
  <si>
    <t>m</t>
  </si>
  <si>
    <t>90</t>
  </si>
  <si>
    <t>M</t>
  </si>
  <si>
    <t>605420000300.S</t>
  </si>
  <si>
    <t>Rezivo stavebné zo smreku - hranoly</t>
  </si>
  <si>
    <t>92</t>
  </si>
  <si>
    <t>12,88</t>
  </si>
  <si>
    <t>29</t>
  </si>
  <si>
    <t>998762202.S</t>
  </si>
  <si>
    <t>Presun hmôt pre konštrukcie tesárske v objektoch výšky do 12 m</t>
  </si>
  <si>
    <t>%</t>
  </si>
  <si>
    <t>94</t>
  </si>
  <si>
    <t>764</t>
  </si>
  <si>
    <t xml:space="preserve">Konštrukcie klampiarske   </t>
  </si>
  <si>
    <t>764171874.S</t>
  </si>
  <si>
    <t>Hrebenáč rovný</t>
  </si>
  <si>
    <t>96</t>
  </si>
  <si>
    <t xml:space="preserve">45+22,5   </t>
  </si>
  <si>
    <t>31</t>
  </si>
  <si>
    <t>764313221.S</t>
  </si>
  <si>
    <t>Krytiny hladké z pozinkovaného farbeného PZf plechu</t>
  </si>
  <si>
    <t>98</t>
  </si>
  <si>
    <t xml:space="preserve">8*22,5*2   </t>
  </si>
  <si>
    <t xml:space="preserve">6,3*45   </t>
  </si>
  <si>
    <t xml:space="preserve">6,6*27   </t>
  </si>
  <si>
    <t>764333430.S</t>
  </si>
  <si>
    <t>Lemovanie z pozinkovaného farbeného PZf plechu, múrov na plochých strechách</t>
  </si>
  <si>
    <t>100</t>
  </si>
  <si>
    <t xml:space="preserve">8*2*2   </t>
  </si>
  <si>
    <t xml:space="preserve">(6,3+6,6)*2   </t>
  </si>
  <si>
    <t>33</t>
  </si>
  <si>
    <t>764454255.S</t>
  </si>
  <si>
    <t>Zvodové rúry z pozinkovaného PZ plechu, kruhové priemer</t>
  </si>
  <si>
    <t>102</t>
  </si>
  <si>
    <t xml:space="preserve">6,32*8   </t>
  </si>
  <si>
    <t>764761122.S</t>
  </si>
  <si>
    <t>Žľab pododkvapový polkruhový pozink farebný vrátane čela, hákov, rohov, kútov</t>
  </si>
  <si>
    <t>106</t>
  </si>
  <si>
    <t xml:space="preserve">(45+22,5)*2   </t>
  </si>
  <si>
    <t xml:space="preserve">45+27   </t>
  </si>
  <si>
    <t>35</t>
  </si>
  <si>
    <t>998764201.S</t>
  </si>
  <si>
    <t>Presun hmôt pre konštrukcie klampiarske v objektoch výšky do 6 m</t>
  </si>
  <si>
    <t>108</t>
  </si>
  <si>
    <t>767</t>
  </si>
  <si>
    <t xml:space="preserve">Konštrukcie doplnkové kovové   </t>
  </si>
  <si>
    <t>767392112.S</t>
  </si>
  <si>
    <t>Montáž krytiny striech plechom tvarovaným</t>
  </si>
  <si>
    <t>110</t>
  </si>
  <si>
    <t xml:space="preserve">8*2*45,5*0,1   </t>
  </si>
  <si>
    <t>37</t>
  </si>
  <si>
    <t>138310006700</t>
  </si>
  <si>
    <t>Plech trapézový</t>
  </si>
  <si>
    <t>112</t>
  </si>
  <si>
    <t xml:space="preserve">72,8*1,07 "Prepočítané koeficientom množstva   </t>
  </si>
  <si>
    <t>38</t>
  </si>
  <si>
    <t>767392802.S</t>
  </si>
  <si>
    <t>Demontáž krytín striech z plechov skrutkovaných,  -0,00700t</t>
  </si>
  <si>
    <t>114</t>
  </si>
  <si>
    <t>39</t>
  </si>
  <si>
    <t>767995102.S</t>
  </si>
  <si>
    <t>Montáž ostatných atypických kovových stavebných doplnkových konštrukcií nad 5 do 10 kg</t>
  </si>
  <si>
    <t>kg</t>
  </si>
  <si>
    <t>116</t>
  </si>
  <si>
    <t>27*2*8,35</t>
  </si>
  <si>
    <t>45*2*8,35+18-0,4</t>
  </si>
  <si>
    <t>155110000100.S</t>
  </si>
  <si>
    <t>Oceľová konštrukcia prestrešenia chodby krmenia</t>
  </si>
  <si>
    <t>118</t>
  </si>
  <si>
    <t>41</t>
  </si>
  <si>
    <t>998767201.S</t>
  </si>
  <si>
    <t>Presun hmôt pre kovové stavebné doplnkové konštrukcie v objektoch výšky do 6 m</t>
  </si>
  <si>
    <t>120</t>
  </si>
  <si>
    <t>783</t>
  </si>
  <si>
    <t xml:space="preserve">Nátery   </t>
  </si>
  <si>
    <t>783226100.S</t>
  </si>
  <si>
    <t>Nátery kov.stav.doplnk.konštr. syntetické na vzduchu schnúce  - 35µm</t>
  </si>
  <si>
    <t>126</t>
  </si>
  <si>
    <t>43</t>
  </si>
  <si>
    <t>783782404.S</t>
  </si>
  <si>
    <t>Nátery tesárskych konštrukcií, povrchová impregnácia proti drevokaznému hmyzu, hubám a plesniam, jednonásobná</t>
  </si>
  <si>
    <t>128</t>
  </si>
  <si>
    <t xml:space="preserve">864*0,14*4   </t>
  </si>
  <si>
    <t xml:space="preserve">Práce a dodávky M   </t>
  </si>
  <si>
    <t>43-M</t>
  </si>
  <si>
    <t xml:space="preserve">Montáž oceľových konštrukcií   </t>
  </si>
  <si>
    <t>430471200</t>
  </si>
  <si>
    <t>Oceľová konštrukcia maštale - montážOK</t>
  </si>
  <si>
    <t>130</t>
  </si>
  <si>
    <t>756*5</t>
  </si>
  <si>
    <t>45</t>
  </si>
  <si>
    <t>141990099</t>
  </si>
  <si>
    <t>Oceľová konštrukcia mašatale -dodávka OK</t>
  </si>
  <si>
    <t>256</t>
  </si>
  <si>
    <t>132</t>
  </si>
  <si>
    <t>46</t>
  </si>
  <si>
    <t>MD</t>
  </si>
  <si>
    <t>Mimostavenisková doprava</t>
  </si>
  <si>
    <t>134</t>
  </si>
  <si>
    <t>47</t>
  </si>
  <si>
    <t>PD</t>
  </si>
  <si>
    <t>Presun dodávok</t>
  </si>
  <si>
    <t>136</t>
  </si>
  <si>
    <t>PPV</t>
  </si>
  <si>
    <t>Podiel pridružených výkonov</t>
  </si>
  <si>
    <t>138</t>
  </si>
  <si>
    <t>Stavebné úpravy skladu objemových krmovín pre ŽV, p.č. 375 , k.ú. Vyšný Hrušov okr. Humenné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</si>
</sst>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167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167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0" fillId="5" borderId="0" xfId="0" applyFill="1"/>
    <xf numFmtId="0" fontId="11" fillId="5" borderId="0" xfId="0" applyFont="1" applyFill="1" applyAlignment="1">
      <alignment horizontal="left" vertical="center"/>
    </xf>
    <xf numFmtId="0" fontId="0" fillId="5" borderId="3" xfId="0" applyFill="1" applyBorder="1"/>
    <xf numFmtId="0" fontId="12" fillId="5" borderId="0" xfId="0" applyFont="1" applyFill="1" applyAlignment="1">
      <alignment horizontal="left" vertical="center"/>
    </xf>
    <xf numFmtId="0" fontId="0" fillId="5" borderId="3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15" fillId="5" borderId="3" xfId="0" applyFont="1" applyFill="1" applyBorder="1" applyAlignment="1">
      <alignment vertical="center"/>
    </xf>
    <xf numFmtId="0" fontId="15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3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4" fontId="19" fillId="5" borderId="14" xfId="0" applyNumberFormat="1" applyFont="1" applyFill="1" applyBorder="1" applyAlignment="1">
      <alignment vertical="center"/>
    </xf>
    <xf numFmtId="4" fontId="19" fillId="5" borderId="0" xfId="0" applyNumberFormat="1" applyFont="1" applyFill="1" applyAlignment="1">
      <alignment vertical="center"/>
    </xf>
    <xf numFmtId="166" fontId="19" fillId="5" borderId="0" xfId="0" applyNumberFormat="1" applyFont="1" applyFill="1" applyAlignment="1">
      <alignment vertical="center"/>
    </xf>
    <xf numFmtId="4" fontId="19" fillId="5" borderId="15" xfId="0" applyNumberFormat="1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5" fillId="5" borderId="3" xfId="0" applyFont="1" applyFill="1" applyBorder="1" applyAlignment="1">
      <alignment vertical="center"/>
    </xf>
    <xf numFmtId="4" fontId="28" fillId="5" borderId="19" xfId="0" applyNumberFormat="1" applyFont="1" applyFill="1" applyBorder="1" applyAlignment="1">
      <alignment vertical="center"/>
    </xf>
    <xf numFmtId="4" fontId="28" fillId="5" borderId="20" xfId="0" applyNumberFormat="1" applyFont="1" applyFill="1" applyBorder="1" applyAlignment="1">
      <alignment vertical="center"/>
    </xf>
    <xf numFmtId="166" fontId="28" fillId="5" borderId="20" xfId="0" applyNumberFormat="1" applyFont="1" applyFill="1" applyBorder="1" applyAlignment="1">
      <alignment vertical="center"/>
    </xf>
    <xf numFmtId="4" fontId="28" fillId="5" borderId="21" xfId="0" applyNumberFormat="1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19" fillId="5" borderId="20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7"/>
  <sheetViews>
    <sheetView showGridLines="0" topLeftCell="B64" workbookViewId="0">
      <selection activeCell="AC14" sqref="AC14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style="157" customWidth="1"/>
    <col min="45" max="47" width="25.83203125" style="157" hidden="1" customWidth="1"/>
    <col min="48" max="49" width="21.6640625" style="157" hidden="1" customWidth="1"/>
    <col min="50" max="51" width="25" style="157" hidden="1" customWidth="1"/>
    <col min="52" max="52" width="21.6640625" style="157" hidden="1" customWidth="1"/>
    <col min="53" max="53" width="19.1640625" style="157" hidden="1" customWidth="1"/>
    <col min="54" max="54" width="25" style="157" hidden="1" customWidth="1"/>
    <col min="55" max="55" width="21.6640625" style="157" hidden="1" customWidth="1"/>
    <col min="56" max="56" width="19.1640625" style="157" hidden="1" customWidth="1"/>
    <col min="57" max="57" width="66.5" style="157" customWidth="1"/>
    <col min="58" max="59" width="9.33203125" style="157"/>
    <col min="71" max="91" width="9.33203125" hidden="1"/>
  </cols>
  <sheetData>
    <row r="1" spans="1:74">
      <c r="A1" s="14" t="s">
        <v>0</v>
      </c>
      <c r="AZ1" s="158"/>
      <c r="BA1" s="158"/>
      <c r="BB1" s="158"/>
      <c r="BT1" s="14" t="s">
        <v>2</v>
      </c>
      <c r="BU1" s="14" t="s">
        <v>2</v>
      </c>
      <c r="BV1" s="14" t="s">
        <v>3</v>
      </c>
    </row>
    <row r="2" spans="1:74" ht="36.950000000000003" customHeight="1"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S2" s="15" t="s">
        <v>5</v>
      </c>
      <c r="BT2" s="15" t="s">
        <v>6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59"/>
      <c r="BS3" s="15" t="s">
        <v>5</v>
      </c>
      <c r="BT3" s="15" t="s">
        <v>6</v>
      </c>
    </row>
    <row r="4" spans="1:74" ht="24.95" customHeight="1">
      <c r="B4" s="18"/>
      <c r="D4" s="19" t="s">
        <v>7</v>
      </c>
      <c r="AR4" s="159"/>
      <c r="AS4" s="160"/>
      <c r="BS4" s="15" t="s">
        <v>5</v>
      </c>
    </row>
    <row r="5" spans="1:74" ht="12" customHeight="1">
      <c r="B5" s="18"/>
      <c r="D5" s="20" t="s">
        <v>9</v>
      </c>
      <c r="K5" s="223" t="s">
        <v>10</v>
      </c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R5" s="159"/>
      <c r="BS5" s="15" t="s">
        <v>5</v>
      </c>
    </row>
    <row r="6" spans="1:74" ht="36.950000000000003" customHeight="1">
      <c r="B6" s="18"/>
      <c r="D6" s="22" t="s">
        <v>11</v>
      </c>
      <c r="K6" s="225" t="s">
        <v>352</v>
      </c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4"/>
      <c r="AO6" s="224"/>
      <c r="AR6" s="159"/>
      <c r="BS6" s="15" t="s">
        <v>5</v>
      </c>
    </row>
    <row r="7" spans="1:74" ht="12" customHeight="1">
      <c r="B7" s="18"/>
      <c r="D7" s="23" t="s">
        <v>12</v>
      </c>
      <c r="K7" s="21" t="s">
        <v>1</v>
      </c>
      <c r="AK7" s="23" t="s">
        <v>13</v>
      </c>
      <c r="AN7" s="21" t="s">
        <v>1</v>
      </c>
      <c r="AR7" s="159"/>
      <c r="BS7" s="15" t="s">
        <v>5</v>
      </c>
    </row>
    <row r="8" spans="1:74" ht="12" customHeight="1">
      <c r="B8" s="18"/>
      <c r="D8" s="23" t="s">
        <v>14</v>
      </c>
      <c r="K8" s="21" t="s">
        <v>15</v>
      </c>
      <c r="AK8" s="23" t="s">
        <v>16</v>
      </c>
      <c r="AN8" s="190">
        <v>45236</v>
      </c>
      <c r="AR8" s="159"/>
      <c r="BS8" s="15" t="s">
        <v>5</v>
      </c>
    </row>
    <row r="9" spans="1:74" ht="14.45" customHeight="1">
      <c r="B9" s="18"/>
      <c r="AR9" s="159"/>
      <c r="BS9" s="15" t="s">
        <v>5</v>
      </c>
    </row>
    <row r="10" spans="1:74" ht="12" customHeight="1">
      <c r="B10" s="18"/>
      <c r="D10" s="23" t="s">
        <v>17</v>
      </c>
      <c r="AK10" s="23" t="s">
        <v>18</v>
      </c>
      <c r="AN10" s="21" t="s">
        <v>1</v>
      </c>
      <c r="AR10" s="159"/>
      <c r="BS10" s="15" t="s">
        <v>5</v>
      </c>
    </row>
    <row r="11" spans="1:74" ht="18.399999999999999" customHeight="1">
      <c r="B11" s="18"/>
      <c r="E11" s="21" t="s">
        <v>19</v>
      </c>
      <c r="AK11" s="23" t="s">
        <v>20</v>
      </c>
      <c r="AN11" s="21" t="s">
        <v>1</v>
      </c>
      <c r="AR11" s="159"/>
      <c r="BS11" s="15" t="s">
        <v>5</v>
      </c>
    </row>
    <row r="12" spans="1:74" ht="6.95" customHeight="1">
      <c r="B12" s="18"/>
      <c r="AR12" s="159"/>
      <c r="BS12" s="15" t="s">
        <v>5</v>
      </c>
    </row>
    <row r="13" spans="1:74" ht="12" customHeight="1">
      <c r="B13" s="18"/>
      <c r="D13" s="23" t="s">
        <v>21</v>
      </c>
      <c r="AK13" s="23" t="s">
        <v>18</v>
      </c>
      <c r="AN13" s="21" t="s">
        <v>1</v>
      </c>
      <c r="AR13" s="159"/>
      <c r="BS13" s="15" t="s">
        <v>5</v>
      </c>
    </row>
    <row r="14" spans="1:74" ht="12.75">
      <c r="B14" s="18"/>
      <c r="E14" s="21" t="s">
        <v>22</v>
      </c>
      <c r="AK14" s="23" t="s">
        <v>20</v>
      </c>
      <c r="AN14" s="21" t="s">
        <v>1</v>
      </c>
      <c r="AR14" s="159"/>
      <c r="BS14" s="15" t="s">
        <v>5</v>
      </c>
    </row>
    <row r="15" spans="1:74" ht="6.95" customHeight="1">
      <c r="B15" s="18"/>
      <c r="AR15" s="159"/>
      <c r="BS15" s="15" t="s">
        <v>2</v>
      </c>
    </row>
    <row r="16" spans="1:74" ht="12" customHeight="1">
      <c r="B16" s="18"/>
      <c r="D16" s="23" t="s">
        <v>23</v>
      </c>
      <c r="AK16" s="23" t="s">
        <v>18</v>
      </c>
      <c r="AN16" s="21" t="s">
        <v>1</v>
      </c>
      <c r="AR16" s="159"/>
      <c r="BS16" s="15" t="s">
        <v>2</v>
      </c>
    </row>
    <row r="17" spans="2:71" ht="18.399999999999999" customHeight="1">
      <c r="B17" s="18"/>
      <c r="E17" s="21" t="s">
        <v>24</v>
      </c>
      <c r="AK17" s="23" t="s">
        <v>20</v>
      </c>
      <c r="AN17" s="21" t="s">
        <v>1</v>
      </c>
      <c r="AR17" s="159"/>
      <c r="BS17" s="15" t="s">
        <v>25</v>
      </c>
    </row>
    <row r="18" spans="2:71" ht="6.95" customHeight="1">
      <c r="B18" s="18"/>
      <c r="AR18" s="159"/>
      <c r="BS18" s="15" t="s">
        <v>26</v>
      </c>
    </row>
    <row r="19" spans="2:71" ht="12" customHeight="1">
      <c r="B19" s="18"/>
      <c r="D19" s="23" t="s">
        <v>27</v>
      </c>
      <c r="AK19" s="23" t="s">
        <v>18</v>
      </c>
      <c r="AN19" s="21" t="s">
        <v>1</v>
      </c>
      <c r="AR19" s="159"/>
      <c r="BS19" s="15" t="s">
        <v>26</v>
      </c>
    </row>
    <row r="20" spans="2:71" ht="18.399999999999999" customHeight="1">
      <c r="B20" s="18"/>
      <c r="E20" s="21" t="s">
        <v>24</v>
      </c>
      <c r="AK20" s="23" t="s">
        <v>20</v>
      </c>
      <c r="AN20" s="21" t="s">
        <v>1</v>
      </c>
      <c r="AR20" s="159"/>
      <c r="BS20" s="15" t="s">
        <v>25</v>
      </c>
    </row>
    <row r="21" spans="2:71" ht="6.95" customHeight="1">
      <c r="B21" s="18"/>
      <c r="AR21" s="159"/>
    </row>
    <row r="22" spans="2:71" ht="12" customHeight="1">
      <c r="B22" s="18"/>
      <c r="D22" s="23" t="s">
        <v>28</v>
      </c>
      <c r="AR22" s="159"/>
    </row>
    <row r="23" spans="2:71" ht="16.5" customHeight="1">
      <c r="B23" s="18"/>
      <c r="E23" s="226" t="s">
        <v>1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R23" s="159"/>
    </row>
    <row r="24" spans="2:71" ht="6.95" customHeight="1">
      <c r="B24" s="18"/>
      <c r="AR24" s="159"/>
    </row>
    <row r="25" spans="2:71" ht="6.95" customHeight="1">
      <c r="B25" s="1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59"/>
    </row>
    <row r="26" spans="2:71" s="1" customFormat="1" ht="25.9" customHeight="1">
      <c r="B26" s="26"/>
      <c r="D26" s="27" t="s">
        <v>29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27">
        <f>ROUND(AG94,2)</f>
        <v>0</v>
      </c>
      <c r="AL26" s="228"/>
      <c r="AM26" s="228"/>
      <c r="AN26" s="228"/>
      <c r="AO26" s="228"/>
      <c r="AR26" s="161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</row>
    <row r="27" spans="2:71" s="1" customFormat="1" ht="6.95" customHeight="1">
      <c r="B27" s="26"/>
      <c r="AR27" s="161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</row>
    <row r="28" spans="2:71" s="1" customFormat="1" ht="12.75">
      <c r="B28" s="26"/>
      <c r="L28" s="229" t="s">
        <v>30</v>
      </c>
      <c r="M28" s="229"/>
      <c r="N28" s="229"/>
      <c r="O28" s="229"/>
      <c r="P28" s="229"/>
      <c r="W28" s="229" t="s">
        <v>31</v>
      </c>
      <c r="X28" s="229"/>
      <c r="Y28" s="229"/>
      <c r="Z28" s="229"/>
      <c r="AA28" s="229"/>
      <c r="AB28" s="229"/>
      <c r="AC28" s="229"/>
      <c r="AD28" s="229"/>
      <c r="AE28" s="229"/>
      <c r="AK28" s="229" t="s">
        <v>32</v>
      </c>
      <c r="AL28" s="229"/>
      <c r="AM28" s="229"/>
      <c r="AN28" s="229"/>
      <c r="AO28" s="229"/>
      <c r="AR28" s="161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</row>
    <row r="29" spans="2:71" s="2" customFormat="1" ht="14.45" customHeight="1">
      <c r="B29" s="30"/>
      <c r="D29" s="23" t="s">
        <v>33</v>
      </c>
      <c r="F29" s="31" t="s">
        <v>34</v>
      </c>
      <c r="L29" s="210">
        <v>0.2</v>
      </c>
      <c r="M29" s="209"/>
      <c r="N29" s="209"/>
      <c r="O29" s="209"/>
      <c r="P29" s="209"/>
      <c r="Q29" s="32"/>
      <c r="R29" s="32"/>
      <c r="S29" s="32"/>
      <c r="T29" s="32"/>
      <c r="U29" s="32"/>
      <c r="V29" s="32"/>
      <c r="W29" s="208">
        <f>ROUND(AZ94, 2)</f>
        <v>0</v>
      </c>
      <c r="X29" s="209"/>
      <c r="Y29" s="209"/>
      <c r="Z29" s="209"/>
      <c r="AA29" s="209"/>
      <c r="AB29" s="209"/>
      <c r="AC29" s="209"/>
      <c r="AD29" s="209"/>
      <c r="AE29" s="209"/>
      <c r="AF29" s="32"/>
      <c r="AG29" s="32"/>
      <c r="AH29" s="32"/>
      <c r="AI29" s="32"/>
      <c r="AJ29" s="32"/>
      <c r="AK29" s="208">
        <f>ROUND(AV94, 2)</f>
        <v>0</v>
      </c>
      <c r="AL29" s="209"/>
      <c r="AM29" s="209"/>
      <c r="AN29" s="209"/>
      <c r="AO29" s="209"/>
      <c r="AP29" s="32"/>
      <c r="AQ29" s="32"/>
      <c r="AR29" s="163"/>
      <c r="AS29" s="164"/>
      <c r="AT29" s="164"/>
      <c r="AU29" s="164"/>
      <c r="AV29" s="164"/>
      <c r="AW29" s="164"/>
      <c r="AX29" s="164"/>
      <c r="AY29" s="164"/>
      <c r="AZ29" s="164"/>
      <c r="BA29" s="165"/>
      <c r="BB29" s="165"/>
      <c r="BC29" s="165"/>
      <c r="BD29" s="165"/>
      <c r="BE29" s="165"/>
      <c r="BF29" s="165"/>
      <c r="BG29" s="165"/>
    </row>
    <row r="30" spans="2:71" s="2" customFormat="1" ht="14.45" customHeight="1">
      <c r="B30" s="30"/>
      <c r="F30" s="31" t="s">
        <v>35</v>
      </c>
      <c r="L30" s="222">
        <v>0.2</v>
      </c>
      <c r="M30" s="216"/>
      <c r="N30" s="216"/>
      <c r="O30" s="216"/>
      <c r="P30" s="216"/>
      <c r="W30" s="215">
        <f>ROUND(BA94, 2)</f>
        <v>0</v>
      </c>
      <c r="X30" s="216"/>
      <c r="Y30" s="216"/>
      <c r="Z30" s="216"/>
      <c r="AA30" s="216"/>
      <c r="AB30" s="216"/>
      <c r="AC30" s="216"/>
      <c r="AD30" s="216"/>
      <c r="AE30" s="216"/>
      <c r="AK30" s="215">
        <f>ROUND(AW94, 2)</f>
        <v>0</v>
      </c>
      <c r="AL30" s="216"/>
      <c r="AM30" s="216"/>
      <c r="AN30" s="216"/>
      <c r="AO30" s="216"/>
      <c r="AR30" s="166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</row>
    <row r="31" spans="2:71" s="2" customFormat="1" ht="14.45" hidden="1" customHeight="1">
      <c r="B31" s="30"/>
      <c r="F31" s="23" t="s">
        <v>36</v>
      </c>
      <c r="L31" s="222">
        <v>0.2</v>
      </c>
      <c r="M31" s="216"/>
      <c r="N31" s="216"/>
      <c r="O31" s="216"/>
      <c r="P31" s="216"/>
      <c r="W31" s="215">
        <f>ROUND(BB94, 2)</f>
        <v>0</v>
      </c>
      <c r="X31" s="216"/>
      <c r="Y31" s="216"/>
      <c r="Z31" s="216"/>
      <c r="AA31" s="216"/>
      <c r="AB31" s="216"/>
      <c r="AC31" s="216"/>
      <c r="AD31" s="216"/>
      <c r="AE31" s="216"/>
      <c r="AK31" s="215">
        <v>0</v>
      </c>
      <c r="AL31" s="216"/>
      <c r="AM31" s="216"/>
      <c r="AN31" s="216"/>
      <c r="AO31" s="216"/>
      <c r="AR31" s="166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</row>
    <row r="32" spans="2:71" s="2" customFormat="1" ht="14.45" hidden="1" customHeight="1">
      <c r="B32" s="30"/>
      <c r="F32" s="23" t="s">
        <v>37</v>
      </c>
      <c r="L32" s="222">
        <v>0.2</v>
      </c>
      <c r="M32" s="216"/>
      <c r="N32" s="216"/>
      <c r="O32" s="216"/>
      <c r="P32" s="216"/>
      <c r="W32" s="215">
        <f>ROUND(BC94, 2)</f>
        <v>0</v>
      </c>
      <c r="X32" s="216"/>
      <c r="Y32" s="216"/>
      <c r="Z32" s="216"/>
      <c r="AA32" s="216"/>
      <c r="AB32" s="216"/>
      <c r="AC32" s="216"/>
      <c r="AD32" s="216"/>
      <c r="AE32" s="216"/>
      <c r="AK32" s="215">
        <v>0</v>
      </c>
      <c r="AL32" s="216"/>
      <c r="AM32" s="216"/>
      <c r="AN32" s="216"/>
      <c r="AO32" s="216"/>
      <c r="AR32" s="166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</row>
    <row r="33" spans="2:59" s="2" customFormat="1" ht="14.45" hidden="1" customHeight="1">
      <c r="B33" s="30"/>
      <c r="F33" s="31" t="s">
        <v>38</v>
      </c>
      <c r="L33" s="210">
        <v>0</v>
      </c>
      <c r="M33" s="209"/>
      <c r="N33" s="209"/>
      <c r="O33" s="209"/>
      <c r="P33" s="209"/>
      <c r="Q33" s="32"/>
      <c r="R33" s="32"/>
      <c r="S33" s="32"/>
      <c r="T33" s="32"/>
      <c r="U33" s="32"/>
      <c r="V33" s="32"/>
      <c r="W33" s="208">
        <f>ROUND(BD94, 2)</f>
        <v>0</v>
      </c>
      <c r="X33" s="209"/>
      <c r="Y33" s="209"/>
      <c r="Z33" s="209"/>
      <c r="AA33" s="209"/>
      <c r="AB33" s="209"/>
      <c r="AC33" s="209"/>
      <c r="AD33" s="209"/>
      <c r="AE33" s="209"/>
      <c r="AF33" s="32"/>
      <c r="AG33" s="32"/>
      <c r="AH33" s="32"/>
      <c r="AI33" s="32"/>
      <c r="AJ33" s="32"/>
      <c r="AK33" s="208">
        <v>0</v>
      </c>
      <c r="AL33" s="209"/>
      <c r="AM33" s="209"/>
      <c r="AN33" s="209"/>
      <c r="AO33" s="209"/>
      <c r="AP33" s="32"/>
      <c r="AQ33" s="32"/>
      <c r="AR33" s="163"/>
      <c r="AS33" s="164"/>
      <c r="AT33" s="164"/>
      <c r="AU33" s="164"/>
      <c r="AV33" s="164"/>
      <c r="AW33" s="164"/>
      <c r="AX33" s="164"/>
      <c r="AY33" s="164"/>
      <c r="AZ33" s="164"/>
      <c r="BA33" s="165"/>
      <c r="BB33" s="165"/>
      <c r="BC33" s="165"/>
      <c r="BD33" s="165"/>
      <c r="BE33" s="165"/>
      <c r="BF33" s="165"/>
      <c r="BG33" s="165"/>
    </row>
    <row r="34" spans="2:59" s="1" customFormat="1" ht="6.95" customHeight="1">
      <c r="B34" s="26"/>
      <c r="AR34" s="161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</row>
    <row r="35" spans="2:59" s="1" customFormat="1" ht="25.9" customHeight="1">
      <c r="B35" s="26"/>
      <c r="C35" s="33"/>
      <c r="D35" s="34" t="s">
        <v>39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40</v>
      </c>
      <c r="U35" s="35"/>
      <c r="V35" s="35"/>
      <c r="W35" s="35"/>
      <c r="X35" s="211" t="s">
        <v>41</v>
      </c>
      <c r="Y35" s="212"/>
      <c r="Z35" s="212"/>
      <c r="AA35" s="212"/>
      <c r="AB35" s="212"/>
      <c r="AC35" s="35"/>
      <c r="AD35" s="35"/>
      <c r="AE35" s="35"/>
      <c r="AF35" s="35"/>
      <c r="AG35" s="35"/>
      <c r="AH35" s="35"/>
      <c r="AI35" s="35"/>
      <c r="AJ35" s="35"/>
      <c r="AK35" s="213">
        <f>SUM(AK26:AK33)</f>
        <v>0</v>
      </c>
      <c r="AL35" s="212"/>
      <c r="AM35" s="212"/>
      <c r="AN35" s="212"/>
      <c r="AO35" s="214"/>
      <c r="AP35" s="33"/>
      <c r="AQ35" s="33"/>
      <c r="AR35" s="161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</row>
    <row r="36" spans="2:59" s="1" customFormat="1" ht="6.95" customHeight="1">
      <c r="B36" s="26"/>
      <c r="AR36" s="161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</row>
    <row r="37" spans="2:59" s="1" customFormat="1" ht="14.45" customHeight="1">
      <c r="B37" s="26"/>
      <c r="AR37" s="161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</row>
    <row r="38" spans="2:59" ht="14.45" customHeight="1">
      <c r="B38" s="18"/>
      <c r="AR38" s="159"/>
    </row>
    <row r="39" spans="2:59" ht="14.45" customHeight="1">
      <c r="B39" s="18"/>
      <c r="AR39" s="159"/>
    </row>
    <row r="40" spans="2:59" ht="14.45" customHeight="1">
      <c r="B40" s="18"/>
      <c r="AR40" s="159"/>
    </row>
    <row r="41" spans="2:59" ht="14.45" customHeight="1">
      <c r="B41" s="18"/>
      <c r="AR41" s="159"/>
    </row>
    <row r="42" spans="2:59" ht="14.45" customHeight="1">
      <c r="B42" s="18"/>
      <c r="AR42" s="159"/>
    </row>
    <row r="43" spans="2:59" ht="14.45" customHeight="1">
      <c r="B43" s="18"/>
      <c r="AR43" s="159"/>
    </row>
    <row r="44" spans="2:59" ht="14.45" customHeight="1">
      <c r="B44" s="18"/>
      <c r="AR44" s="159"/>
    </row>
    <row r="45" spans="2:59" ht="14.45" customHeight="1">
      <c r="B45" s="18"/>
      <c r="AR45" s="159"/>
    </row>
    <row r="46" spans="2:59" ht="14.45" customHeight="1">
      <c r="B46" s="18"/>
      <c r="AR46" s="159"/>
    </row>
    <row r="47" spans="2:59" ht="14.45" customHeight="1">
      <c r="B47" s="18"/>
      <c r="AR47" s="159"/>
    </row>
    <row r="48" spans="2:59" ht="14.45" customHeight="1">
      <c r="B48" s="18"/>
      <c r="AR48" s="159"/>
    </row>
    <row r="49" spans="2:59" s="1" customFormat="1" ht="14.45" customHeight="1">
      <c r="B49" s="26"/>
      <c r="D49" s="37" t="s">
        <v>42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43</v>
      </c>
      <c r="AI49" s="38"/>
      <c r="AJ49" s="38"/>
      <c r="AK49" s="38"/>
      <c r="AL49" s="38"/>
      <c r="AM49" s="38"/>
      <c r="AN49" s="38"/>
      <c r="AO49" s="38"/>
      <c r="AR49" s="161"/>
      <c r="AS49" s="162"/>
      <c r="AT49" s="162"/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2"/>
      <c r="BF49" s="162"/>
      <c r="BG49" s="162"/>
    </row>
    <row r="50" spans="2:59">
      <c r="B50" s="18"/>
      <c r="AR50" s="159"/>
    </row>
    <row r="51" spans="2:59">
      <c r="B51" s="18"/>
      <c r="AR51" s="159"/>
    </row>
    <row r="52" spans="2:59">
      <c r="B52" s="18"/>
      <c r="AR52" s="159"/>
    </row>
    <row r="53" spans="2:59">
      <c r="B53" s="18"/>
      <c r="AR53" s="159"/>
    </row>
    <row r="54" spans="2:59">
      <c r="B54" s="18"/>
      <c r="AR54" s="159"/>
    </row>
    <row r="55" spans="2:59">
      <c r="B55" s="18"/>
      <c r="AR55" s="159"/>
    </row>
    <row r="56" spans="2:59">
      <c r="B56" s="18"/>
      <c r="AR56" s="159"/>
    </row>
    <row r="57" spans="2:59">
      <c r="B57" s="18"/>
      <c r="AR57" s="159"/>
    </row>
    <row r="58" spans="2:59">
      <c r="B58" s="18"/>
      <c r="AR58" s="159"/>
    </row>
    <row r="59" spans="2:59">
      <c r="B59" s="18"/>
      <c r="AR59" s="159"/>
    </row>
    <row r="60" spans="2:59" s="1" customFormat="1" ht="12.75">
      <c r="B60" s="26"/>
      <c r="D60" s="39" t="s">
        <v>44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39" t="s">
        <v>45</v>
      </c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39" t="s">
        <v>44</v>
      </c>
      <c r="AI60" s="28"/>
      <c r="AJ60" s="28"/>
      <c r="AK60" s="28"/>
      <c r="AL60" s="28"/>
      <c r="AM60" s="39" t="s">
        <v>45</v>
      </c>
      <c r="AN60" s="28"/>
      <c r="AO60" s="28"/>
      <c r="AR60" s="161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162"/>
      <c r="BE60" s="162"/>
      <c r="BF60" s="162"/>
      <c r="BG60" s="162"/>
    </row>
    <row r="61" spans="2:59">
      <c r="B61" s="18"/>
      <c r="AR61" s="159"/>
    </row>
    <row r="62" spans="2:59">
      <c r="B62" s="18"/>
      <c r="AR62" s="159"/>
    </row>
    <row r="63" spans="2:59">
      <c r="B63" s="18"/>
      <c r="AR63" s="159"/>
    </row>
    <row r="64" spans="2:59" s="1" customFormat="1" ht="12.75">
      <c r="B64" s="26"/>
      <c r="D64" s="37" t="s">
        <v>46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47</v>
      </c>
      <c r="AI64" s="38"/>
      <c r="AJ64" s="38"/>
      <c r="AK64" s="38"/>
      <c r="AL64" s="38"/>
      <c r="AM64" s="38"/>
      <c r="AN64" s="38"/>
      <c r="AO64" s="38"/>
      <c r="AR64" s="161"/>
      <c r="AS64" s="162"/>
      <c r="AT64" s="162"/>
      <c r="AU64" s="162"/>
      <c r="AV64" s="162"/>
      <c r="AW64" s="162"/>
      <c r="AX64" s="162"/>
      <c r="AY64" s="162"/>
      <c r="AZ64" s="162"/>
      <c r="BA64" s="162"/>
      <c r="BB64" s="162"/>
      <c r="BC64" s="162"/>
      <c r="BD64" s="162"/>
      <c r="BE64" s="162"/>
      <c r="BF64" s="162"/>
      <c r="BG64" s="162"/>
    </row>
    <row r="65" spans="2:59">
      <c r="B65" s="18"/>
      <c r="AR65" s="159"/>
    </row>
    <row r="66" spans="2:59">
      <c r="B66" s="18"/>
      <c r="AR66" s="159"/>
    </row>
    <row r="67" spans="2:59">
      <c r="B67" s="18"/>
      <c r="AR67" s="159"/>
    </row>
    <row r="68" spans="2:59">
      <c r="B68" s="18"/>
      <c r="AR68" s="159"/>
    </row>
    <row r="69" spans="2:59">
      <c r="B69" s="18"/>
      <c r="AR69" s="159"/>
    </row>
    <row r="70" spans="2:59">
      <c r="B70" s="18"/>
      <c r="AR70" s="159"/>
    </row>
    <row r="71" spans="2:59">
      <c r="B71" s="18"/>
      <c r="AR71" s="159"/>
    </row>
    <row r="72" spans="2:59">
      <c r="B72" s="18"/>
      <c r="AR72" s="159"/>
    </row>
    <row r="73" spans="2:59">
      <c r="B73" s="18"/>
      <c r="AR73" s="159"/>
    </row>
    <row r="74" spans="2:59">
      <c r="B74" s="18"/>
      <c r="AR74" s="159"/>
    </row>
    <row r="75" spans="2:59" s="1" customFormat="1" ht="12.75">
      <c r="B75" s="26"/>
      <c r="D75" s="39" t="s">
        <v>44</v>
      </c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39" t="s">
        <v>45</v>
      </c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39" t="s">
        <v>44</v>
      </c>
      <c r="AI75" s="28"/>
      <c r="AJ75" s="28"/>
      <c r="AK75" s="28"/>
      <c r="AL75" s="28"/>
      <c r="AM75" s="39" t="s">
        <v>45</v>
      </c>
      <c r="AN75" s="28"/>
      <c r="AO75" s="28"/>
      <c r="AR75" s="161"/>
      <c r="AS75" s="162"/>
      <c r="AT75" s="162"/>
      <c r="AU75" s="162"/>
      <c r="AV75" s="162"/>
      <c r="AW75" s="162"/>
      <c r="AX75" s="162"/>
      <c r="AY75" s="162"/>
      <c r="AZ75" s="162"/>
      <c r="BA75" s="162"/>
      <c r="BB75" s="162"/>
      <c r="BC75" s="162"/>
      <c r="BD75" s="162"/>
      <c r="BE75" s="162"/>
      <c r="BF75" s="162"/>
      <c r="BG75" s="162"/>
    </row>
    <row r="76" spans="2:59" s="1" customFormat="1">
      <c r="B76" s="26"/>
      <c r="AR76" s="161"/>
      <c r="AS76" s="162"/>
      <c r="AT76" s="162"/>
      <c r="AU76" s="162"/>
      <c r="AV76" s="162"/>
      <c r="AW76" s="162"/>
      <c r="AX76" s="162"/>
      <c r="AY76" s="162"/>
      <c r="AZ76" s="162"/>
      <c r="BA76" s="162"/>
      <c r="BB76" s="162"/>
      <c r="BC76" s="162"/>
      <c r="BD76" s="162"/>
      <c r="BE76" s="162"/>
      <c r="BF76" s="162"/>
      <c r="BG76" s="162"/>
    </row>
    <row r="77" spans="2:59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161"/>
      <c r="AS77" s="162"/>
      <c r="AT77" s="162"/>
      <c r="AU77" s="162"/>
      <c r="AV77" s="162"/>
      <c r="AW77" s="162"/>
      <c r="AX77" s="162"/>
      <c r="AY77" s="162"/>
      <c r="AZ77" s="162"/>
      <c r="BA77" s="162"/>
      <c r="BB77" s="162"/>
      <c r="BC77" s="162"/>
      <c r="BD77" s="162"/>
      <c r="BE77" s="162"/>
      <c r="BF77" s="162"/>
      <c r="BG77" s="162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161"/>
      <c r="AS81" s="162"/>
      <c r="AT81" s="162"/>
      <c r="AU81" s="162"/>
      <c r="AV81" s="162"/>
      <c r="AW81" s="162"/>
      <c r="AX81" s="162"/>
      <c r="AY81" s="162"/>
      <c r="AZ81" s="162"/>
      <c r="BA81" s="162"/>
      <c r="BB81" s="162"/>
      <c r="BC81" s="162"/>
      <c r="BD81" s="162"/>
      <c r="BE81" s="162"/>
      <c r="BF81" s="162"/>
      <c r="BG81" s="162"/>
    </row>
    <row r="82" spans="1:91" s="1" customFormat="1" ht="24.95" customHeight="1">
      <c r="B82" s="26"/>
      <c r="C82" s="19" t="s">
        <v>48</v>
      </c>
      <c r="AR82" s="161"/>
      <c r="AS82" s="162"/>
      <c r="AT82" s="162"/>
      <c r="AU82" s="162"/>
      <c r="AV82" s="162"/>
      <c r="AW82" s="162"/>
      <c r="AX82" s="162"/>
      <c r="AY82" s="162"/>
      <c r="AZ82" s="162"/>
      <c r="BA82" s="162"/>
      <c r="BB82" s="162"/>
      <c r="BC82" s="162"/>
      <c r="BD82" s="162"/>
      <c r="BE82" s="162"/>
      <c r="BF82" s="162"/>
      <c r="BG82" s="162"/>
    </row>
    <row r="83" spans="1:91" s="1" customFormat="1" ht="6.95" customHeight="1">
      <c r="B83" s="26"/>
      <c r="AR83" s="161"/>
      <c r="AS83" s="162"/>
      <c r="AT83" s="162"/>
      <c r="AU83" s="162"/>
      <c r="AV83" s="162"/>
      <c r="AW83" s="162"/>
      <c r="AX83" s="162"/>
      <c r="AY83" s="162"/>
      <c r="AZ83" s="162"/>
      <c r="BA83" s="162"/>
      <c r="BB83" s="162"/>
      <c r="BC83" s="162"/>
      <c r="BD83" s="162"/>
      <c r="BE83" s="162"/>
      <c r="BF83" s="162"/>
      <c r="BG83" s="162"/>
    </row>
    <row r="84" spans="1:91" s="3" customFormat="1" ht="12" customHeight="1">
      <c r="B84" s="44"/>
      <c r="C84" s="23" t="s">
        <v>9</v>
      </c>
      <c r="L84" s="3" t="str">
        <f>K5</f>
        <v>31021</v>
      </c>
      <c r="AR84" s="167"/>
      <c r="AS84" s="168"/>
      <c r="AT84" s="168"/>
      <c r="AU84" s="168"/>
      <c r="AV84" s="168"/>
      <c r="AW84" s="168"/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</row>
    <row r="85" spans="1:91" s="4" customFormat="1" ht="36.950000000000003" customHeight="1">
      <c r="B85" s="45"/>
      <c r="C85" s="46" t="s">
        <v>11</v>
      </c>
      <c r="L85" s="203" t="str">
        <f>K6</f>
        <v>Stavebné úpravy skladu objemových krmovín pre ŽV, p.č. 375 , k.ú. Vyšný Hrušov okr. Humenné</v>
      </c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R85" s="169"/>
      <c r="AS85" s="170"/>
      <c r="AT85" s="170"/>
      <c r="AU85" s="170"/>
      <c r="AV85" s="170"/>
      <c r="AW85" s="170"/>
      <c r="AX85" s="170"/>
      <c r="AY85" s="170"/>
      <c r="AZ85" s="170"/>
      <c r="BA85" s="170"/>
      <c r="BB85" s="170"/>
      <c r="BC85" s="170"/>
      <c r="BD85" s="170"/>
      <c r="BE85" s="170"/>
      <c r="BF85" s="170"/>
      <c r="BG85" s="170"/>
    </row>
    <row r="86" spans="1:91" s="1" customFormat="1" ht="6.95" customHeight="1">
      <c r="B86" s="26"/>
      <c r="AR86" s="161"/>
      <c r="AS86" s="162"/>
      <c r="AT86" s="162"/>
      <c r="AU86" s="162"/>
      <c r="AV86" s="162"/>
      <c r="AW86" s="162"/>
      <c r="AX86" s="162"/>
      <c r="AY86" s="162"/>
      <c r="AZ86" s="162"/>
      <c r="BA86" s="162"/>
      <c r="BB86" s="162"/>
      <c r="BC86" s="162"/>
      <c r="BD86" s="162"/>
      <c r="BE86" s="162"/>
      <c r="BF86" s="162"/>
      <c r="BG86" s="162"/>
    </row>
    <row r="87" spans="1:91" s="1" customFormat="1" ht="12" customHeight="1">
      <c r="B87" s="26"/>
      <c r="C87" s="23" t="s">
        <v>14</v>
      </c>
      <c r="L87" s="47" t="str">
        <f>IF(K8="","",K8)</f>
        <v>Vyšný Hrušov okr. Humenné</v>
      </c>
      <c r="AI87" s="23" t="s">
        <v>16</v>
      </c>
      <c r="AM87" s="205">
        <f>IF(AN8= "","",AN8)</f>
        <v>45236</v>
      </c>
      <c r="AN87" s="205"/>
      <c r="AR87" s="161"/>
      <c r="AS87" s="162"/>
      <c r="AT87" s="162"/>
      <c r="AU87" s="162"/>
      <c r="AV87" s="162"/>
      <c r="AW87" s="162"/>
      <c r="AX87" s="162"/>
      <c r="AY87" s="162"/>
      <c r="AZ87" s="162"/>
      <c r="BA87" s="162"/>
      <c r="BB87" s="162"/>
      <c r="BC87" s="162"/>
      <c r="BD87" s="162"/>
      <c r="BE87" s="162"/>
      <c r="BF87" s="162"/>
      <c r="BG87" s="162"/>
    </row>
    <row r="88" spans="1:91" s="1" customFormat="1" ht="6.95" customHeight="1">
      <c r="B88" s="26"/>
      <c r="AR88" s="161"/>
      <c r="AS88" s="162"/>
      <c r="AT88" s="162"/>
      <c r="AU88" s="162"/>
      <c r="AV88" s="162"/>
      <c r="AW88" s="162"/>
      <c r="AX88" s="162"/>
      <c r="AY88" s="162"/>
      <c r="AZ88" s="162"/>
      <c r="BA88" s="162"/>
      <c r="BB88" s="162"/>
      <c r="BC88" s="162"/>
      <c r="BD88" s="162"/>
      <c r="BE88" s="162"/>
      <c r="BF88" s="162"/>
      <c r="BG88" s="162"/>
    </row>
    <row r="89" spans="1:91" s="1" customFormat="1" ht="15.2" customHeight="1">
      <c r="B89" s="26"/>
      <c r="C89" s="23" t="s">
        <v>17</v>
      </c>
      <c r="L89" s="3" t="str">
        <f>IF(E11= "","",E11)</f>
        <v>Agro Borkov s.r.o.</v>
      </c>
      <c r="AI89" s="23" t="s">
        <v>23</v>
      </c>
      <c r="AM89" s="206" t="str">
        <f>IF(E17="","",E17)</f>
        <v>Ing.Mária Salanciová</v>
      </c>
      <c r="AN89" s="207"/>
      <c r="AO89" s="207"/>
      <c r="AP89" s="207"/>
      <c r="AR89" s="161"/>
      <c r="AS89" s="192"/>
      <c r="AT89" s="193"/>
      <c r="AU89" s="171"/>
      <c r="AV89" s="171"/>
      <c r="AW89" s="171"/>
      <c r="AX89" s="171"/>
      <c r="AY89" s="171"/>
      <c r="AZ89" s="171"/>
      <c r="BA89" s="171"/>
      <c r="BB89" s="171"/>
      <c r="BC89" s="171"/>
      <c r="BD89" s="172"/>
      <c r="BE89" s="162"/>
      <c r="BF89" s="162"/>
      <c r="BG89" s="162"/>
    </row>
    <row r="90" spans="1:91" s="1" customFormat="1" ht="15.2" customHeight="1">
      <c r="B90" s="26"/>
      <c r="C90" s="23" t="s">
        <v>21</v>
      </c>
      <c r="L90" s="3" t="str">
        <f>IF(E14="","",E14)</f>
        <v xml:space="preserve"> </v>
      </c>
      <c r="AI90" s="23" t="s">
        <v>27</v>
      </c>
      <c r="AM90" s="206" t="str">
        <f>IF(E20="","",E20)</f>
        <v>Ing.Mária Salanciová</v>
      </c>
      <c r="AN90" s="207"/>
      <c r="AO90" s="207"/>
      <c r="AP90" s="207"/>
      <c r="AR90" s="161"/>
      <c r="AS90" s="194"/>
      <c r="AT90" s="195"/>
      <c r="AU90" s="162"/>
      <c r="AV90" s="162"/>
      <c r="AW90" s="162"/>
      <c r="AX90" s="162"/>
      <c r="AY90" s="162"/>
      <c r="AZ90" s="162"/>
      <c r="BA90" s="162"/>
      <c r="BB90" s="162"/>
      <c r="BC90" s="162"/>
      <c r="BD90" s="173"/>
      <c r="BE90" s="162"/>
      <c r="BF90" s="162"/>
      <c r="BG90" s="162"/>
    </row>
    <row r="91" spans="1:91" s="1" customFormat="1" ht="10.9" customHeight="1">
      <c r="B91" s="26"/>
      <c r="AR91" s="161"/>
      <c r="AS91" s="196"/>
      <c r="AT91" s="197"/>
      <c r="AU91" s="162"/>
      <c r="AV91" s="162"/>
      <c r="AW91" s="162"/>
      <c r="AX91" s="162"/>
      <c r="AY91" s="162"/>
      <c r="AZ91" s="162"/>
      <c r="BA91" s="162"/>
      <c r="BB91" s="162"/>
      <c r="BC91" s="162"/>
      <c r="BD91" s="173"/>
      <c r="BE91" s="162"/>
      <c r="BF91" s="162"/>
      <c r="BG91" s="162"/>
    </row>
    <row r="92" spans="1:91" s="1" customFormat="1" ht="29.25" customHeight="1">
      <c r="B92" s="26"/>
      <c r="C92" s="198" t="s">
        <v>49</v>
      </c>
      <c r="D92" s="199"/>
      <c r="E92" s="199"/>
      <c r="F92" s="199"/>
      <c r="G92" s="199"/>
      <c r="H92" s="50"/>
      <c r="I92" s="200" t="s">
        <v>50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01" t="s">
        <v>51</v>
      </c>
      <c r="AH92" s="199"/>
      <c r="AI92" s="199"/>
      <c r="AJ92" s="199"/>
      <c r="AK92" s="199"/>
      <c r="AL92" s="199"/>
      <c r="AM92" s="199"/>
      <c r="AN92" s="200" t="s">
        <v>52</v>
      </c>
      <c r="AO92" s="199"/>
      <c r="AP92" s="202"/>
      <c r="AQ92" s="51" t="s">
        <v>53</v>
      </c>
      <c r="AR92" s="161"/>
      <c r="AS92" s="174"/>
      <c r="AT92" s="175"/>
      <c r="AU92" s="175"/>
      <c r="AV92" s="175"/>
      <c r="AW92" s="175"/>
      <c r="AX92" s="175"/>
      <c r="AY92" s="175"/>
      <c r="AZ92" s="175"/>
      <c r="BA92" s="175"/>
      <c r="BB92" s="175"/>
      <c r="BC92" s="175"/>
      <c r="BD92" s="176"/>
      <c r="BE92" s="162"/>
      <c r="BF92" s="162"/>
      <c r="BG92" s="162"/>
    </row>
    <row r="93" spans="1:91" s="1" customFormat="1" ht="10.9" customHeight="1">
      <c r="B93" s="26"/>
      <c r="AR93" s="161"/>
      <c r="AS93" s="177"/>
      <c r="AT93" s="171"/>
      <c r="AU93" s="171"/>
      <c r="AV93" s="171"/>
      <c r="AW93" s="171"/>
      <c r="AX93" s="171"/>
      <c r="AY93" s="171"/>
      <c r="AZ93" s="171"/>
      <c r="BA93" s="171"/>
      <c r="BB93" s="171"/>
      <c r="BC93" s="171"/>
      <c r="BD93" s="172"/>
      <c r="BE93" s="162"/>
      <c r="BF93" s="162"/>
      <c r="BG93" s="162"/>
    </row>
    <row r="94" spans="1:91" s="5" customFormat="1" ht="32.450000000000003" customHeight="1">
      <c r="B94" s="56"/>
      <c r="C94" s="57" t="s">
        <v>54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220">
        <f>ROUND(AG95,2)</f>
        <v>0</v>
      </c>
      <c r="AH94" s="220"/>
      <c r="AI94" s="220"/>
      <c r="AJ94" s="220"/>
      <c r="AK94" s="220"/>
      <c r="AL94" s="220"/>
      <c r="AM94" s="220"/>
      <c r="AN94" s="221">
        <f>SUM(AG94,AT94)</f>
        <v>0</v>
      </c>
      <c r="AO94" s="221"/>
      <c r="AP94" s="221"/>
      <c r="AQ94" s="60" t="s">
        <v>1</v>
      </c>
      <c r="AR94" s="178"/>
      <c r="AS94" s="179"/>
      <c r="AT94" s="180"/>
      <c r="AU94" s="181"/>
      <c r="AV94" s="180"/>
      <c r="AW94" s="180"/>
      <c r="AX94" s="180"/>
      <c r="AY94" s="180"/>
      <c r="AZ94" s="180"/>
      <c r="BA94" s="180"/>
      <c r="BB94" s="180"/>
      <c r="BC94" s="180"/>
      <c r="BD94" s="182"/>
      <c r="BE94" s="183"/>
      <c r="BF94" s="183"/>
      <c r="BG94" s="183"/>
      <c r="BS94" s="61" t="s">
        <v>55</v>
      </c>
      <c r="BT94" s="61" t="s">
        <v>56</v>
      </c>
      <c r="BU94" s="62" t="s">
        <v>57</v>
      </c>
      <c r="BV94" s="61" t="s">
        <v>58</v>
      </c>
      <c r="BW94" s="61" t="s">
        <v>3</v>
      </c>
      <c r="BX94" s="61" t="s">
        <v>59</v>
      </c>
      <c r="CL94" s="61" t="s">
        <v>1</v>
      </c>
    </row>
    <row r="95" spans="1:91" s="6" customFormat="1" ht="16.5" customHeight="1">
      <c r="A95" s="63" t="s">
        <v>60</v>
      </c>
      <c r="B95" s="64"/>
      <c r="C95" s="65"/>
      <c r="D95" s="219" t="s">
        <v>61</v>
      </c>
      <c r="E95" s="219"/>
      <c r="F95" s="219"/>
      <c r="G95" s="219"/>
      <c r="H95" s="219"/>
      <c r="I95" s="66"/>
      <c r="J95" s="219" t="s">
        <v>62</v>
      </c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7">
        <f>'01 - Stavebné úpravy senníka'!J30</f>
        <v>0</v>
      </c>
      <c r="AH95" s="218"/>
      <c r="AI95" s="218"/>
      <c r="AJ95" s="218"/>
      <c r="AK95" s="218"/>
      <c r="AL95" s="218"/>
      <c r="AM95" s="218"/>
      <c r="AN95" s="217">
        <f>SUM(AG95,AT95)</f>
        <v>0</v>
      </c>
      <c r="AO95" s="218"/>
      <c r="AP95" s="218"/>
      <c r="AQ95" s="67" t="s">
        <v>63</v>
      </c>
      <c r="AR95" s="184"/>
      <c r="AS95" s="185"/>
      <c r="AT95" s="186"/>
      <c r="AU95" s="187"/>
      <c r="AV95" s="186"/>
      <c r="AW95" s="186"/>
      <c r="AX95" s="186"/>
      <c r="AY95" s="186"/>
      <c r="AZ95" s="186"/>
      <c r="BA95" s="186"/>
      <c r="BB95" s="186"/>
      <c r="BC95" s="186"/>
      <c r="BD95" s="188"/>
      <c r="BE95" s="189"/>
      <c r="BF95" s="189"/>
      <c r="BG95" s="189"/>
      <c r="BT95" s="68" t="s">
        <v>64</v>
      </c>
      <c r="BV95" s="68" t="s">
        <v>58</v>
      </c>
      <c r="BW95" s="68" t="s">
        <v>65</v>
      </c>
      <c r="BX95" s="68" t="s">
        <v>3</v>
      </c>
      <c r="CL95" s="68" t="s">
        <v>1</v>
      </c>
      <c r="CM95" s="68" t="s">
        <v>56</v>
      </c>
    </row>
    <row r="96" spans="1:91" s="1" customFormat="1" ht="30" customHeight="1">
      <c r="B96" s="26"/>
      <c r="AR96" s="161"/>
      <c r="AS96" s="162"/>
      <c r="AT96" s="162"/>
      <c r="AU96" s="162"/>
      <c r="AV96" s="162"/>
      <c r="AW96" s="162"/>
      <c r="AX96" s="162"/>
      <c r="AY96" s="162"/>
      <c r="AZ96" s="162"/>
      <c r="BA96" s="162"/>
      <c r="BB96" s="162"/>
      <c r="BC96" s="162"/>
      <c r="BD96" s="162"/>
      <c r="BE96" s="162"/>
      <c r="BF96" s="162"/>
      <c r="BG96" s="162"/>
    </row>
    <row r="97" spans="2:59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161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  <c r="BG97" s="162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AS89:AT91"/>
    <mergeCell ref="C92:G92"/>
    <mergeCell ref="I92:AF92"/>
    <mergeCell ref="AG92:AM92"/>
    <mergeCell ref="AN92:AP92"/>
    <mergeCell ref="L85:AO85"/>
    <mergeCell ref="AM87:AN87"/>
    <mergeCell ref="AM89:AP89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01 - Stavebné úpravy senníka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67"/>
  <sheetViews>
    <sheetView showGridLines="0" tabSelected="1" topLeftCell="A7" workbookViewId="0">
      <selection activeCell="W144" sqref="W143:W14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3" t="s">
        <v>4</v>
      </c>
      <c r="M2" s="224"/>
      <c r="N2" s="224"/>
      <c r="O2" s="224"/>
      <c r="P2" s="224"/>
      <c r="Q2" s="224"/>
      <c r="R2" s="224"/>
      <c r="S2" s="224"/>
      <c r="T2" s="224"/>
      <c r="U2" s="224"/>
      <c r="V2" s="224"/>
      <c r="AT2" s="15" t="s">
        <v>65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56</v>
      </c>
    </row>
    <row r="4" spans="2:46" ht="24.95" customHeight="1">
      <c r="B4" s="18"/>
      <c r="D4" s="19" t="s">
        <v>66</v>
      </c>
      <c r="L4" s="18"/>
      <c r="M4" s="69" t="s">
        <v>8</v>
      </c>
      <c r="AT4" s="15" t="s">
        <v>2</v>
      </c>
    </row>
    <row r="5" spans="2:46" ht="6.95" customHeight="1">
      <c r="B5" s="18"/>
      <c r="L5" s="18"/>
    </row>
    <row r="6" spans="2:46" ht="12" customHeight="1">
      <c r="B6" s="18"/>
      <c r="D6" s="23" t="s">
        <v>11</v>
      </c>
      <c r="L6" s="18"/>
    </row>
    <row r="7" spans="2:46" ht="26.25" customHeight="1">
      <c r="B7" s="18"/>
      <c r="E7" s="231" t="str">
        <f>'Rekapitulácia stavby'!K6</f>
        <v>Stavebné úpravy skladu objemových krmovín pre ŽV, p.č. 375 , k.ú. Vyšný Hrušov okr. Humenné</v>
      </c>
      <c r="F7" s="232"/>
      <c r="G7" s="232"/>
      <c r="H7" s="232"/>
      <c r="L7" s="18"/>
    </row>
    <row r="8" spans="2:46" s="1" customFormat="1" ht="12" customHeight="1">
      <c r="B8" s="26"/>
      <c r="D8" s="23" t="s">
        <v>67</v>
      </c>
      <c r="L8" s="26"/>
    </row>
    <row r="9" spans="2:46" s="1" customFormat="1" ht="16.5" customHeight="1">
      <c r="B9" s="26"/>
      <c r="E9" s="203" t="s">
        <v>68</v>
      </c>
      <c r="F9" s="230"/>
      <c r="G9" s="230"/>
      <c r="H9" s="230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12</v>
      </c>
      <c r="F11" s="21" t="s">
        <v>1</v>
      </c>
      <c r="I11" s="23" t="s">
        <v>13</v>
      </c>
      <c r="J11" s="21" t="s">
        <v>1</v>
      </c>
      <c r="L11" s="26"/>
    </row>
    <row r="12" spans="2:46" s="1" customFormat="1" ht="12" customHeight="1">
      <c r="B12" s="26"/>
      <c r="D12" s="23" t="s">
        <v>14</v>
      </c>
      <c r="F12" s="21" t="s">
        <v>15</v>
      </c>
      <c r="I12" s="23" t="s">
        <v>16</v>
      </c>
      <c r="J12" s="48">
        <f>'Rekapitulácia stavby'!AN8</f>
        <v>45236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17</v>
      </c>
      <c r="I14" s="23" t="s">
        <v>18</v>
      </c>
      <c r="J14" s="21" t="s">
        <v>1</v>
      </c>
      <c r="L14" s="26"/>
    </row>
    <row r="15" spans="2:46" s="1" customFormat="1" ht="18" customHeight="1">
      <c r="B15" s="26"/>
      <c r="E15" s="21" t="s">
        <v>19</v>
      </c>
      <c r="I15" s="23" t="s">
        <v>20</v>
      </c>
      <c r="J15" s="21" t="s">
        <v>1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21</v>
      </c>
      <c r="I17" s="23" t="s">
        <v>18</v>
      </c>
      <c r="J17" s="21" t="str">
        <f>'Rekapitulácia stavby'!AN13</f>
        <v/>
      </c>
      <c r="L17" s="26"/>
    </row>
    <row r="18" spans="2:12" s="1" customFormat="1" ht="18" customHeight="1">
      <c r="B18" s="26"/>
      <c r="E18" s="223" t="str">
        <f>'Rekapitulácia stavby'!E14</f>
        <v xml:space="preserve"> </v>
      </c>
      <c r="F18" s="223"/>
      <c r="G18" s="223"/>
      <c r="H18" s="223"/>
      <c r="I18" s="23" t="s">
        <v>20</v>
      </c>
      <c r="J18" s="21" t="str">
        <f>'Rekapitulácia stavby'!AN14</f>
        <v/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23</v>
      </c>
      <c r="I20" s="23" t="s">
        <v>18</v>
      </c>
      <c r="J20" s="21" t="s">
        <v>1</v>
      </c>
      <c r="L20" s="26"/>
    </row>
    <row r="21" spans="2:12" s="1" customFormat="1" ht="18" customHeight="1">
      <c r="B21" s="26"/>
      <c r="E21" s="21" t="s">
        <v>24</v>
      </c>
      <c r="I21" s="23" t="s">
        <v>20</v>
      </c>
      <c r="J21" s="21" t="s">
        <v>1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27</v>
      </c>
      <c r="I23" s="23" t="s">
        <v>18</v>
      </c>
      <c r="J23" s="21" t="s">
        <v>1</v>
      </c>
      <c r="L23" s="26"/>
    </row>
    <row r="24" spans="2:12" s="1" customFormat="1" ht="18" customHeight="1">
      <c r="B24" s="26"/>
      <c r="E24" s="21" t="s">
        <v>24</v>
      </c>
      <c r="I24" s="23" t="s">
        <v>20</v>
      </c>
      <c r="J24" s="21" t="s"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28</v>
      </c>
      <c r="L26" s="26"/>
    </row>
    <row r="27" spans="2:12" s="7" customFormat="1" ht="16.5" customHeight="1">
      <c r="B27" s="70"/>
      <c r="E27" s="226" t="s">
        <v>1</v>
      </c>
      <c r="F27" s="226"/>
      <c r="G27" s="226"/>
      <c r="H27" s="226"/>
      <c r="L27" s="70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9"/>
      <c r="E29" s="49"/>
      <c r="F29" s="49"/>
      <c r="G29" s="49"/>
      <c r="H29" s="49"/>
      <c r="I29" s="49"/>
      <c r="J29" s="49"/>
      <c r="K29" s="49"/>
      <c r="L29" s="26"/>
    </row>
    <row r="30" spans="2:12" s="1" customFormat="1" ht="25.35" customHeight="1">
      <c r="B30" s="26"/>
      <c r="D30" s="71" t="s">
        <v>29</v>
      </c>
      <c r="J30" s="59">
        <f>ROUND(J131, 2)</f>
        <v>0</v>
      </c>
      <c r="L30" s="26"/>
    </row>
    <row r="31" spans="2:12" s="1" customFormat="1" ht="6.95" customHeight="1">
      <c r="B31" s="26"/>
      <c r="D31" s="49"/>
      <c r="E31" s="49"/>
      <c r="F31" s="49"/>
      <c r="G31" s="49"/>
      <c r="H31" s="49"/>
      <c r="I31" s="49"/>
      <c r="J31" s="49"/>
      <c r="K31" s="49"/>
      <c r="L31" s="26"/>
    </row>
    <row r="32" spans="2:12" s="1" customFormat="1" ht="14.45" customHeight="1">
      <c r="B32" s="26"/>
      <c r="F32" s="29" t="s">
        <v>31</v>
      </c>
      <c r="I32" s="29" t="s">
        <v>30</v>
      </c>
      <c r="J32" s="29" t="s">
        <v>32</v>
      </c>
      <c r="L32" s="26"/>
    </row>
    <row r="33" spans="2:12" s="1" customFormat="1" ht="14.45" customHeight="1">
      <c r="B33" s="26"/>
      <c r="D33" s="72" t="s">
        <v>33</v>
      </c>
      <c r="E33" s="31" t="s">
        <v>34</v>
      </c>
      <c r="F33" s="73">
        <f>ROUND((SUM(BE131:BE266)),  2)</f>
        <v>0</v>
      </c>
      <c r="G33" s="74"/>
      <c r="H33" s="74"/>
      <c r="I33" s="75">
        <v>0.2</v>
      </c>
      <c r="J33" s="73">
        <f>ROUND(((SUM(BE131:BE266))*I33),  2)</f>
        <v>0</v>
      </c>
      <c r="L33" s="26"/>
    </row>
    <row r="34" spans="2:12" s="1" customFormat="1" ht="14.45" customHeight="1">
      <c r="B34" s="26"/>
      <c r="E34" s="31" t="s">
        <v>35</v>
      </c>
      <c r="F34" s="76">
        <f>ROUND((SUM(BF131:BF266)),  2)</f>
        <v>0</v>
      </c>
      <c r="I34" s="77">
        <v>0.2</v>
      </c>
      <c r="J34" s="76">
        <f>ROUND(((SUM(BF131:BF266))*I34),  2)</f>
        <v>0</v>
      </c>
      <c r="L34" s="26"/>
    </row>
    <row r="35" spans="2:12" s="1" customFormat="1" ht="14.45" hidden="1" customHeight="1">
      <c r="B35" s="26"/>
      <c r="E35" s="23" t="s">
        <v>36</v>
      </c>
      <c r="F35" s="76">
        <f>ROUND((SUM(BG131:BG266)),  2)</f>
        <v>0</v>
      </c>
      <c r="I35" s="77">
        <v>0.2</v>
      </c>
      <c r="J35" s="76">
        <f>0</f>
        <v>0</v>
      </c>
      <c r="L35" s="26"/>
    </row>
    <row r="36" spans="2:12" s="1" customFormat="1" ht="14.45" hidden="1" customHeight="1">
      <c r="B36" s="26"/>
      <c r="E36" s="23" t="s">
        <v>37</v>
      </c>
      <c r="F36" s="76">
        <f>ROUND((SUM(BH131:BH266)),  2)</f>
        <v>0</v>
      </c>
      <c r="I36" s="77">
        <v>0.2</v>
      </c>
      <c r="J36" s="76">
        <f>0</f>
        <v>0</v>
      </c>
      <c r="L36" s="26"/>
    </row>
    <row r="37" spans="2:12" s="1" customFormat="1" ht="14.45" hidden="1" customHeight="1">
      <c r="B37" s="26"/>
      <c r="E37" s="31" t="s">
        <v>38</v>
      </c>
      <c r="F37" s="73">
        <f>ROUND((SUM(BI131:BI266)),  2)</f>
        <v>0</v>
      </c>
      <c r="G37" s="74"/>
      <c r="H37" s="74"/>
      <c r="I37" s="75">
        <v>0</v>
      </c>
      <c r="J37" s="73">
        <f>0</f>
        <v>0</v>
      </c>
      <c r="L37" s="26"/>
    </row>
    <row r="38" spans="2:12" s="1" customFormat="1" ht="6.95" customHeight="1">
      <c r="B38" s="26"/>
      <c r="L38" s="26"/>
    </row>
    <row r="39" spans="2:12" s="1" customFormat="1" ht="25.35" customHeight="1">
      <c r="B39" s="26"/>
      <c r="C39" s="78"/>
      <c r="D39" s="79" t="s">
        <v>39</v>
      </c>
      <c r="E39" s="50"/>
      <c r="F39" s="50"/>
      <c r="G39" s="80" t="s">
        <v>40</v>
      </c>
      <c r="H39" s="81" t="s">
        <v>41</v>
      </c>
      <c r="I39" s="50"/>
      <c r="J39" s="82">
        <f>SUM(J30:J37)</f>
        <v>0</v>
      </c>
      <c r="K39" s="83"/>
      <c r="L39" s="26"/>
    </row>
    <row r="40" spans="2:12" s="1" customFormat="1" ht="14.45" customHeight="1">
      <c r="B40" s="26"/>
      <c r="L40" s="26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6"/>
      <c r="D61" s="39" t="s">
        <v>44</v>
      </c>
      <c r="E61" s="28"/>
      <c r="F61" s="84" t="s">
        <v>45</v>
      </c>
      <c r="G61" s="39" t="s">
        <v>44</v>
      </c>
      <c r="H61" s="28"/>
      <c r="I61" s="28"/>
      <c r="J61" s="85" t="s">
        <v>45</v>
      </c>
      <c r="K61" s="28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6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6"/>
      <c r="D76" s="39" t="s">
        <v>44</v>
      </c>
      <c r="E76" s="28"/>
      <c r="F76" s="84" t="s">
        <v>45</v>
      </c>
      <c r="G76" s="39" t="s">
        <v>44</v>
      </c>
      <c r="H76" s="28"/>
      <c r="I76" s="28"/>
      <c r="J76" s="85" t="s">
        <v>45</v>
      </c>
      <c r="K76" s="28"/>
      <c r="L76" s="26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6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6"/>
    </row>
    <row r="82" spans="2:47" s="1" customFormat="1" ht="24.95" customHeight="1">
      <c r="B82" s="26"/>
      <c r="C82" s="19" t="s">
        <v>69</v>
      </c>
      <c r="L82" s="26"/>
    </row>
    <row r="83" spans="2:47" s="1" customFormat="1" ht="6.95" customHeight="1">
      <c r="B83" s="26"/>
      <c r="L83" s="26"/>
    </row>
    <row r="84" spans="2:47" s="1" customFormat="1" ht="12" customHeight="1">
      <c r="B84" s="26"/>
      <c r="C84" s="23" t="s">
        <v>11</v>
      </c>
      <c r="L84" s="26"/>
    </row>
    <row r="85" spans="2:47" s="1" customFormat="1" ht="26.25" customHeight="1">
      <c r="B85" s="26"/>
      <c r="E85" s="231" t="str">
        <f>E7</f>
        <v>Stavebné úpravy skladu objemových krmovín pre ŽV, p.č. 375 , k.ú. Vyšný Hrušov okr. Humenné</v>
      </c>
      <c r="F85" s="232"/>
      <c r="G85" s="232"/>
      <c r="H85" s="232"/>
      <c r="L85" s="26"/>
    </row>
    <row r="86" spans="2:47" s="1" customFormat="1" ht="12" customHeight="1">
      <c r="B86" s="26"/>
      <c r="C86" s="23" t="s">
        <v>67</v>
      </c>
      <c r="L86" s="26"/>
    </row>
    <row r="87" spans="2:47" s="1" customFormat="1" ht="16.5" customHeight="1">
      <c r="B87" s="26"/>
      <c r="E87" s="203" t="str">
        <f>E9</f>
        <v>01 - Stavebné úpravy senníka</v>
      </c>
      <c r="F87" s="230"/>
      <c r="G87" s="230"/>
      <c r="H87" s="230"/>
      <c r="L87" s="26"/>
    </row>
    <row r="88" spans="2:47" s="1" customFormat="1" ht="6.95" customHeight="1">
      <c r="B88" s="26"/>
      <c r="L88" s="26"/>
    </row>
    <row r="89" spans="2:47" s="1" customFormat="1" ht="12" customHeight="1">
      <c r="B89" s="26"/>
      <c r="C89" s="23" t="s">
        <v>14</v>
      </c>
      <c r="F89" s="21" t="str">
        <f>F12</f>
        <v>Vyšný Hrušov okr. Humenné</v>
      </c>
      <c r="I89" s="23" t="s">
        <v>16</v>
      </c>
      <c r="J89" s="48">
        <f>IF(J12="","",J12)</f>
        <v>45236</v>
      </c>
      <c r="L89" s="26"/>
    </row>
    <row r="90" spans="2:47" s="1" customFormat="1" ht="6.95" customHeight="1">
      <c r="B90" s="26"/>
      <c r="L90" s="26"/>
    </row>
    <row r="91" spans="2:47" s="1" customFormat="1" ht="15.2" customHeight="1">
      <c r="B91" s="26"/>
      <c r="C91" s="23" t="s">
        <v>17</v>
      </c>
      <c r="F91" s="21" t="str">
        <f>E15</f>
        <v>Agro Borkov s.r.o.</v>
      </c>
      <c r="I91" s="23" t="s">
        <v>23</v>
      </c>
      <c r="J91" s="24" t="str">
        <f>E21</f>
        <v>Ing.Mária Salanciová</v>
      </c>
      <c r="L91" s="26"/>
    </row>
    <row r="92" spans="2:47" s="1" customFormat="1" ht="15.2" customHeight="1">
      <c r="B92" s="26"/>
      <c r="C92" s="23" t="s">
        <v>21</v>
      </c>
      <c r="F92" s="21" t="str">
        <f>IF(E18="","",E18)</f>
        <v xml:space="preserve"> </v>
      </c>
      <c r="I92" s="23" t="s">
        <v>27</v>
      </c>
      <c r="J92" s="24" t="str">
        <f>E24</f>
        <v>Ing.Mária Salanciová</v>
      </c>
      <c r="L92" s="26"/>
    </row>
    <row r="93" spans="2:47" s="1" customFormat="1" ht="10.35" customHeight="1">
      <c r="B93" s="26"/>
      <c r="L93" s="26"/>
    </row>
    <row r="94" spans="2:47" s="1" customFormat="1" ht="29.25" customHeight="1">
      <c r="B94" s="26"/>
      <c r="C94" s="86" t="s">
        <v>70</v>
      </c>
      <c r="D94" s="78"/>
      <c r="E94" s="78"/>
      <c r="F94" s="78"/>
      <c r="G94" s="78"/>
      <c r="H94" s="78"/>
      <c r="I94" s="78"/>
      <c r="J94" s="87" t="s">
        <v>71</v>
      </c>
      <c r="K94" s="78"/>
      <c r="L94" s="26"/>
    </row>
    <row r="95" spans="2:47" s="1" customFormat="1" ht="10.35" customHeight="1">
      <c r="B95" s="26"/>
      <c r="L95" s="26"/>
    </row>
    <row r="96" spans="2:47" s="1" customFormat="1" ht="22.9" customHeight="1">
      <c r="B96" s="26"/>
      <c r="C96" s="88" t="s">
        <v>72</v>
      </c>
      <c r="J96" s="59">
        <f>J131</f>
        <v>0</v>
      </c>
      <c r="L96" s="26"/>
      <c r="AU96" s="15" t="s">
        <v>73</v>
      </c>
    </row>
    <row r="97" spans="2:12" s="8" customFormat="1" ht="24.95" customHeight="1">
      <c r="B97" s="89"/>
      <c r="D97" s="90" t="s">
        <v>74</v>
      </c>
      <c r="E97" s="91"/>
      <c r="F97" s="91"/>
      <c r="G97" s="91"/>
      <c r="H97" s="91"/>
      <c r="I97" s="91"/>
      <c r="J97" s="92">
        <f>J132</f>
        <v>0</v>
      </c>
      <c r="L97" s="89"/>
    </row>
    <row r="98" spans="2:12" s="9" customFormat="1" ht="19.899999999999999" customHeight="1">
      <c r="B98" s="93"/>
      <c r="D98" s="94" t="s">
        <v>75</v>
      </c>
      <c r="E98" s="95"/>
      <c r="F98" s="95"/>
      <c r="G98" s="95"/>
      <c r="H98" s="95"/>
      <c r="I98" s="95"/>
      <c r="J98" s="96">
        <f>J133</f>
        <v>0</v>
      </c>
      <c r="L98" s="93"/>
    </row>
    <row r="99" spans="2:12" s="9" customFormat="1" ht="19.899999999999999" customHeight="1">
      <c r="B99" s="93"/>
      <c r="D99" s="94" t="s">
        <v>76</v>
      </c>
      <c r="E99" s="95"/>
      <c r="F99" s="95"/>
      <c r="G99" s="95"/>
      <c r="H99" s="95"/>
      <c r="I99" s="95"/>
      <c r="J99" s="96">
        <f>J146</f>
        <v>0</v>
      </c>
      <c r="L99" s="93"/>
    </row>
    <row r="100" spans="2:12" s="9" customFormat="1" ht="19.899999999999999" customHeight="1">
      <c r="B100" s="93"/>
      <c r="D100" s="94" t="s">
        <v>77</v>
      </c>
      <c r="E100" s="95"/>
      <c r="F100" s="95"/>
      <c r="G100" s="95"/>
      <c r="H100" s="95"/>
      <c r="I100" s="95"/>
      <c r="J100" s="96">
        <f>J169</f>
        <v>0</v>
      </c>
      <c r="L100" s="93"/>
    </row>
    <row r="101" spans="2:12" s="9" customFormat="1" ht="19.899999999999999" customHeight="1">
      <c r="B101" s="93"/>
      <c r="D101" s="94" t="s">
        <v>78</v>
      </c>
      <c r="E101" s="95"/>
      <c r="F101" s="95"/>
      <c r="G101" s="95"/>
      <c r="H101" s="95"/>
      <c r="I101" s="95"/>
      <c r="J101" s="96">
        <f>J182</f>
        <v>0</v>
      </c>
      <c r="L101" s="93"/>
    </row>
    <row r="102" spans="2:12" s="9" customFormat="1" ht="19.899999999999999" customHeight="1">
      <c r="B102" s="93"/>
      <c r="D102" s="94" t="s">
        <v>79</v>
      </c>
      <c r="E102" s="95"/>
      <c r="F102" s="95"/>
      <c r="G102" s="95"/>
      <c r="H102" s="95"/>
      <c r="I102" s="95"/>
      <c r="J102" s="96">
        <f>J189</f>
        <v>0</v>
      </c>
      <c r="L102" s="93"/>
    </row>
    <row r="103" spans="2:12" s="9" customFormat="1" ht="19.899999999999999" customHeight="1">
      <c r="B103" s="93"/>
      <c r="D103" s="94" t="s">
        <v>80</v>
      </c>
      <c r="E103" s="95"/>
      <c r="F103" s="95"/>
      <c r="G103" s="95"/>
      <c r="H103" s="95"/>
      <c r="I103" s="95"/>
      <c r="J103" s="96">
        <f>J197</f>
        <v>0</v>
      </c>
      <c r="L103" s="93"/>
    </row>
    <row r="104" spans="2:12" s="9" customFormat="1" ht="19.899999999999999" customHeight="1">
      <c r="B104" s="93"/>
      <c r="D104" s="94" t="s">
        <v>81</v>
      </c>
      <c r="E104" s="95"/>
      <c r="F104" s="95"/>
      <c r="G104" s="95"/>
      <c r="H104" s="95"/>
      <c r="I104" s="95"/>
      <c r="J104" s="96">
        <f>J208</f>
        <v>0</v>
      </c>
      <c r="L104" s="93"/>
    </row>
    <row r="105" spans="2:12" s="8" customFormat="1" ht="24.95" customHeight="1">
      <c r="B105" s="89"/>
      <c r="D105" s="90" t="s">
        <v>82</v>
      </c>
      <c r="E105" s="91"/>
      <c r="F105" s="91"/>
      <c r="G105" s="91"/>
      <c r="H105" s="91"/>
      <c r="I105" s="91"/>
      <c r="J105" s="92">
        <f>J210</f>
        <v>0</v>
      </c>
      <c r="L105" s="89"/>
    </row>
    <row r="106" spans="2:12" s="9" customFormat="1" ht="19.899999999999999" customHeight="1">
      <c r="B106" s="93"/>
      <c r="D106" s="94" t="s">
        <v>83</v>
      </c>
      <c r="E106" s="95"/>
      <c r="F106" s="95"/>
      <c r="G106" s="95"/>
      <c r="H106" s="95"/>
      <c r="I106" s="95"/>
      <c r="J106" s="96">
        <f>J211</f>
        <v>0</v>
      </c>
      <c r="L106" s="93"/>
    </row>
    <row r="107" spans="2:12" s="9" customFormat="1" ht="19.899999999999999" customHeight="1">
      <c r="B107" s="93"/>
      <c r="D107" s="94" t="s">
        <v>84</v>
      </c>
      <c r="E107" s="95"/>
      <c r="F107" s="95"/>
      <c r="G107" s="95"/>
      <c r="H107" s="95"/>
      <c r="I107" s="95"/>
      <c r="J107" s="96">
        <f>J216</f>
        <v>0</v>
      </c>
      <c r="L107" s="93"/>
    </row>
    <row r="108" spans="2:12" s="9" customFormat="1" ht="19.899999999999999" customHeight="1">
      <c r="B108" s="93"/>
      <c r="D108" s="94" t="s">
        <v>85</v>
      </c>
      <c r="E108" s="95"/>
      <c r="F108" s="95"/>
      <c r="G108" s="95"/>
      <c r="H108" s="95"/>
      <c r="I108" s="95"/>
      <c r="J108" s="96">
        <f>J237</f>
        <v>0</v>
      </c>
      <c r="L108" s="93"/>
    </row>
    <row r="109" spans="2:12" s="9" customFormat="1" ht="19.899999999999999" customHeight="1">
      <c r="B109" s="93"/>
      <c r="D109" s="94" t="s">
        <v>86</v>
      </c>
      <c r="E109" s="95"/>
      <c r="F109" s="95"/>
      <c r="G109" s="95"/>
      <c r="H109" s="95"/>
      <c r="I109" s="95"/>
      <c r="J109" s="96">
        <f>J253</f>
        <v>0</v>
      </c>
      <c r="L109" s="93"/>
    </row>
    <row r="110" spans="2:12" s="8" customFormat="1" ht="24.95" customHeight="1">
      <c r="B110" s="89"/>
      <c r="D110" s="90" t="s">
        <v>87</v>
      </c>
      <c r="E110" s="91"/>
      <c r="F110" s="91"/>
      <c r="G110" s="91"/>
      <c r="H110" s="91"/>
      <c r="I110" s="91"/>
      <c r="J110" s="92">
        <f>J258</f>
        <v>0</v>
      </c>
      <c r="L110" s="89"/>
    </row>
    <row r="111" spans="2:12" s="9" customFormat="1" ht="19.899999999999999" customHeight="1">
      <c r="B111" s="93"/>
      <c r="D111" s="94" t="s">
        <v>88</v>
      </c>
      <c r="E111" s="95"/>
      <c r="F111" s="95"/>
      <c r="G111" s="95"/>
      <c r="H111" s="95"/>
      <c r="I111" s="95"/>
      <c r="J111" s="96">
        <f>J259</f>
        <v>0</v>
      </c>
      <c r="L111" s="93"/>
    </row>
    <row r="112" spans="2:12" s="1" customFormat="1" ht="21.75" customHeight="1">
      <c r="B112" s="26"/>
      <c r="L112" s="26"/>
    </row>
    <row r="113" spans="2:12" s="1" customFormat="1" ht="6.95" customHeight="1"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26"/>
    </row>
    <row r="117" spans="2:12" s="1" customFormat="1" ht="6.95" customHeight="1">
      <c r="B117" s="42"/>
      <c r="C117" s="43"/>
      <c r="D117" s="43"/>
      <c r="E117" s="43"/>
      <c r="F117" s="43"/>
      <c r="G117" s="43"/>
      <c r="H117" s="43"/>
      <c r="I117" s="43"/>
      <c r="J117" s="43"/>
      <c r="K117" s="43"/>
      <c r="L117" s="26"/>
    </row>
    <row r="118" spans="2:12" s="1" customFormat="1" ht="24.95" customHeight="1">
      <c r="B118" s="26"/>
      <c r="C118" s="19" t="s">
        <v>89</v>
      </c>
      <c r="L118" s="26"/>
    </row>
    <row r="119" spans="2:12" s="1" customFormat="1" ht="6.95" customHeight="1">
      <c r="B119" s="26"/>
      <c r="L119" s="26"/>
    </row>
    <row r="120" spans="2:12" s="1" customFormat="1" ht="12" customHeight="1">
      <c r="B120" s="26"/>
      <c r="C120" s="23" t="s">
        <v>11</v>
      </c>
      <c r="L120" s="26"/>
    </row>
    <row r="121" spans="2:12" s="1" customFormat="1" ht="26.25" customHeight="1">
      <c r="B121" s="26"/>
      <c r="E121" s="231" t="str">
        <f>E7</f>
        <v>Stavebné úpravy skladu objemových krmovín pre ŽV, p.č. 375 , k.ú. Vyšný Hrušov okr. Humenné</v>
      </c>
      <c r="F121" s="232"/>
      <c r="G121" s="232"/>
      <c r="H121" s="232"/>
      <c r="L121" s="26"/>
    </row>
    <row r="122" spans="2:12" s="1" customFormat="1" ht="12" customHeight="1">
      <c r="B122" s="26"/>
      <c r="C122" s="23" t="s">
        <v>67</v>
      </c>
      <c r="L122" s="26"/>
    </row>
    <row r="123" spans="2:12" s="1" customFormat="1" ht="16.5" customHeight="1">
      <c r="B123" s="26"/>
      <c r="E123" s="203" t="str">
        <f>E9</f>
        <v>01 - Stavebné úpravy senníka</v>
      </c>
      <c r="F123" s="230"/>
      <c r="G123" s="230"/>
      <c r="H123" s="230"/>
      <c r="L123" s="26"/>
    </row>
    <row r="124" spans="2:12" s="1" customFormat="1" ht="6.95" customHeight="1">
      <c r="B124" s="26"/>
      <c r="L124" s="26"/>
    </row>
    <row r="125" spans="2:12" s="1" customFormat="1" ht="12" customHeight="1">
      <c r="B125" s="26"/>
      <c r="C125" s="23" t="s">
        <v>14</v>
      </c>
      <c r="F125" s="21" t="str">
        <f>F12</f>
        <v>Vyšný Hrušov okr. Humenné</v>
      </c>
      <c r="I125" s="23" t="s">
        <v>16</v>
      </c>
      <c r="J125" s="48">
        <f>IF(J12="","",J12)</f>
        <v>45236</v>
      </c>
      <c r="L125" s="26"/>
    </row>
    <row r="126" spans="2:12" s="1" customFormat="1" ht="6.95" customHeight="1">
      <c r="B126" s="26"/>
      <c r="L126" s="26"/>
    </row>
    <row r="127" spans="2:12" s="1" customFormat="1" ht="15.2" customHeight="1">
      <c r="B127" s="26"/>
      <c r="C127" s="23" t="s">
        <v>17</v>
      </c>
      <c r="F127" s="21" t="str">
        <f>E15</f>
        <v>Agro Borkov s.r.o.</v>
      </c>
      <c r="I127" s="23" t="s">
        <v>23</v>
      </c>
      <c r="J127" s="24" t="str">
        <f>E21</f>
        <v>Ing.Mária Salanciová</v>
      </c>
      <c r="L127" s="26"/>
    </row>
    <row r="128" spans="2:12" s="1" customFormat="1" ht="15.2" customHeight="1">
      <c r="B128" s="26"/>
      <c r="C128" s="23" t="s">
        <v>21</v>
      </c>
      <c r="F128" s="21" t="str">
        <f>IF(E18="","",E18)</f>
        <v xml:space="preserve"> </v>
      </c>
      <c r="I128" s="23" t="s">
        <v>27</v>
      </c>
      <c r="J128" s="24" t="str">
        <f>E24</f>
        <v>Ing.Mária Salanciová</v>
      </c>
      <c r="L128" s="26"/>
    </row>
    <row r="129" spans="2:65" s="1" customFormat="1" ht="10.35" customHeight="1">
      <c r="B129" s="26"/>
      <c r="L129" s="26"/>
    </row>
    <row r="130" spans="2:65" s="10" customFormat="1" ht="29.25" customHeight="1">
      <c r="B130" s="97"/>
      <c r="C130" s="98" t="s">
        <v>90</v>
      </c>
      <c r="D130" s="99" t="s">
        <v>53</v>
      </c>
      <c r="E130" s="99" t="s">
        <v>49</v>
      </c>
      <c r="F130" s="99" t="s">
        <v>50</v>
      </c>
      <c r="G130" s="99" t="s">
        <v>91</v>
      </c>
      <c r="H130" s="99" t="s">
        <v>92</v>
      </c>
      <c r="I130" s="99" t="s">
        <v>93</v>
      </c>
      <c r="J130" s="100" t="s">
        <v>71</v>
      </c>
      <c r="K130" s="101" t="s">
        <v>94</v>
      </c>
      <c r="L130" s="97"/>
      <c r="M130" s="52" t="s">
        <v>1</v>
      </c>
      <c r="N130" s="53" t="s">
        <v>33</v>
      </c>
      <c r="O130" s="53" t="s">
        <v>95</v>
      </c>
      <c r="P130" s="53" t="s">
        <v>96</v>
      </c>
      <c r="Q130" s="53" t="s">
        <v>97</v>
      </c>
      <c r="R130" s="53" t="s">
        <v>98</v>
      </c>
      <c r="S130" s="53" t="s">
        <v>99</v>
      </c>
      <c r="T130" s="54" t="s">
        <v>100</v>
      </c>
    </row>
    <row r="131" spans="2:65" s="1" customFormat="1" ht="22.9" customHeight="1">
      <c r="B131" s="26"/>
      <c r="C131" s="57" t="s">
        <v>72</v>
      </c>
      <c r="J131" s="102">
        <f>BK131</f>
        <v>0</v>
      </c>
      <c r="L131" s="26"/>
      <c r="M131" s="55"/>
      <c r="N131" s="49"/>
      <c r="O131" s="49"/>
      <c r="P131" s="103">
        <f>P132+P210+P258</f>
        <v>0</v>
      </c>
      <c r="Q131" s="49"/>
      <c r="R131" s="103">
        <f>R132+R210+R258</f>
        <v>0</v>
      </c>
      <c r="S131" s="49"/>
      <c r="T131" s="104">
        <f>T132+T210+T258</f>
        <v>0</v>
      </c>
      <c r="AT131" s="15" t="s">
        <v>55</v>
      </c>
      <c r="AU131" s="15" t="s">
        <v>73</v>
      </c>
      <c r="BK131" s="105">
        <f>BK132+BK210+BK258</f>
        <v>0</v>
      </c>
    </row>
    <row r="132" spans="2:65" s="11" customFormat="1" ht="25.9" customHeight="1">
      <c r="B132" s="106"/>
      <c r="D132" s="107" t="s">
        <v>55</v>
      </c>
      <c r="E132" s="108" t="s">
        <v>101</v>
      </c>
      <c r="F132" s="108" t="s">
        <v>102</v>
      </c>
      <c r="J132" s="109">
        <f>BK132</f>
        <v>0</v>
      </c>
      <c r="L132" s="106"/>
      <c r="M132" s="110"/>
      <c r="P132" s="111">
        <f>P133+P146+P169+P182+P189+P197+P208</f>
        <v>0</v>
      </c>
      <c r="R132" s="111">
        <f>R133+R146+R169+R182+R189+R197+R208</f>
        <v>0</v>
      </c>
      <c r="T132" s="112">
        <f>T133+T146+T169+T182+T189+T197+T208</f>
        <v>0</v>
      </c>
      <c r="AR132" s="107" t="s">
        <v>64</v>
      </c>
      <c r="AT132" s="113" t="s">
        <v>55</v>
      </c>
      <c r="AU132" s="113" t="s">
        <v>56</v>
      </c>
      <c r="AY132" s="107" t="s">
        <v>103</v>
      </c>
      <c r="BK132" s="114">
        <f>BK133+BK146+BK169+BK182+BK189+BK197+BK208</f>
        <v>0</v>
      </c>
    </row>
    <row r="133" spans="2:65" s="11" customFormat="1" ht="22.9" customHeight="1">
      <c r="B133" s="106"/>
      <c r="D133" s="107" t="s">
        <v>55</v>
      </c>
      <c r="E133" s="115" t="s">
        <v>64</v>
      </c>
      <c r="F133" s="115" t="s">
        <v>104</v>
      </c>
      <c r="J133" s="116">
        <f>BK133</f>
        <v>0</v>
      </c>
      <c r="L133" s="106"/>
      <c r="M133" s="110"/>
      <c r="P133" s="111">
        <f>SUM(P134:P145)</f>
        <v>0</v>
      </c>
      <c r="R133" s="111">
        <f>SUM(R134:R145)</f>
        <v>0</v>
      </c>
      <c r="T133" s="112">
        <f>SUM(T134:T145)</f>
        <v>0</v>
      </c>
      <c r="AR133" s="107" t="s">
        <v>64</v>
      </c>
      <c r="AT133" s="113" t="s">
        <v>55</v>
      </c>
      <c r="AU133" s="113" t="s">
        <v>64</v>
      </c>
      <c r="AY133" s="107" t="s">
        <v>103</v>
      </c>
      <c r="BK133" s="114">
        <f>SUM(BK134:BK145)</f>
        <v>0</v>
      </c>
    </row>
    <row r="134" spans="2:65" s="1" customFormat="1" ht="21.75" customHeight="1">
      <c r="B134" s="117"/>
      <c r="C134" s="118" t="s">
        <v>64</v>
      </c>
      <c r="D134" s="118" t="s">
        <v>105</v>
      </c>
      <c r="E134" s="119" t="s">
        <v>106</v>
      </c>
      <c r="F134" s="120" t="s">
        <v>107</v>
      </c>
      <c r="G134" s="121" t="s">
        <v>108</v>
      </c>
      <c r="H134" s="122">
        <v>48.6</v>
      </c>
      <c r="I134" s="122"/>
      <c r="J134" s="122">
        <f>ROUND(I134*H134,3)</f>
        <v>0</v>
      </c>
      <c r="K134" s="123"/>
      <c r="L134" s="26"/>
      <c r="M134" s="124" t="s">
        <v>1</v>
      </c>
      <c r="N134" s="125" t="s">
        <v>35</v>
      </c>
      <c r="O134" s="126">
        <v>0</v>
      </c>
      <c r="P134" s="126">
        <f>O134*H134</f>
        <v>0</v>
      </c>
      <c r="Q134" s="126">
        <v>0</v>
      </c>
      <c r="R134" s="126">
        <f>Q134*H134</f>
        <v>0</v>
      </c>
      <c r="S134" s="126">
        <v>0</v>
      </c>
      <c r="T134" s="127">
        <f>S134*H134</f>
        <v>0</v>
      </c>
      <c r="AR134" s="128" t="s">
        <v>109</v>
      </c>
      <c r="AT134" s="128" t="s">
        <v>105</v>
      </c>
      <c r="AU134" s="128" t="s">
        <v>110</v>
      </c>
      <c r="AY134" s="15" t="s">
        <v>103</v>
      </c>
      <c r="BE134" s="129">
        <f>IF(N134="základná",J134,0)</f>
        <v>0</v>
      </c>
      <c r="BF134" s="129">
        <f>IF(N134="znížená",J134,0)</f>
        <v>0</v>
      </c>
      <c r="BG134" s="129">
        <f>IF(N134="zákl. prenesená",J134,0)</f>
        <v>0</v>
      </c>
      <c r="BH134" s="129">
        <f>IF(N134="zníž. prenesená",J134,0)</f>
        <v>0</v>
      </c>
      <c r="BI134" s="129">
        <f>IF(N134="nulová",J134,0)</f>
        <v>0</v>
      </c>
      <c r="BJ134" s="15" t="s">
        <v>110</v>
      </c>
      <c r="BK134" s="130">
        <f>ROUND(I134*H134,3)</f>
        <v>0</v>
      </c>
      <c r="BL134" s="15" t="s">
        <v>109</v>
      </c>
      <c r="BM134" s="128" t="s">
        <v>111</v>
      </c>
    </row>
    <row r="135" spans="2:65" s="12" customFormat="1">
      <c r="B135" s="131"/>
      <c r="D135" s="132" t="s">
        <v>112</v>
      </c>
      <c r="E135" s="133" t="s">
        <v>1</v>
      </c>
      <c r="F135" s="134" t="s">
        <v>113</v>
      </c>
      <c r="H135" s="135">
        <v>27</v>
      </c>
      <c r="L135" s="131"/>
      <c r="M135" s="136"/>
      <c r="T135" s="137"/>
      <c r="AT135" s="133" t="s">
        <v>112</v>
      </c>
      <c r="AU135" s="133" t="s">
        <v>110</v>
      </c>
      <c r="AV135" s="12" t="s">
        <v>110</v>
      </c>
      <c r="AW135" s="12" t="s">
        <v>25</v>
      </c>
      <c r="AX135" s="12" t="s">
        <v>56</v>
      </c>
      <c r="AY135" s="133" t="s">
        <v>103</v>
      </c>
    </row>
    <row r="136" spans="2:65" s="12" customFormat="1">
      <c r="B136" s="131"/>
      <c r="D136" s="132" t="s">
        <v>112</v>
      </c>
      <c r="E136" s="133" t="s">
        <v>1</v>
      </c>
      <c r="F136" s="134" t="s">
        <v>114</v>
      </c>
      <c r="H136" s="135">
        <v>21.6</v>
      </c>
      <c r="L136" s="131"/>
      <c r="M136" s="136"/>
      <c r="T136" s="137"/>
      <c r="AT136" s="133" t="s">
        <v>112</v>
      </c>
      <c r="AU136" s="133" t="s">
        <v>110</v>
      </c>
      <c r="AV136" s="12" t="s">
        <v>110</v>
      </c>
      <c r="AW136" s="12" t="s">
        <v>25</v>
      </c>
      <c r="AX136" s="12" t="s">
        <v>56</v>
      </c>
      <c r="AY136" s="133" t="s">
        <v>103</v>
      </c>
    </row>
    <row r="137" spans="2:65" s="13" customFormat="1">
      <c r="B137" s="138"/>
      <c r="D137" s="132" t="s">
        <v>112</v>
      </c>
      <c r="E137" s="139" t="s">
        <v>1</v>
      </c>
      <c r="F137" s="140" t="s">
        <v>115</v>
      </c>
      <c r="H137" s="141">
        <v>48.6</v>
      </c>
      <c r="L137" s="138"/>
      <c r="M137" s="142"/>
      <c r="T137" s="143"/>
      <c r="AT137" s="139" t="s">
        <v>112</v>
      </c>
      <c r="AU137" s="139" t="s">
        <v>110</v>
      </c>
      <c r="AV137" s="13" t="s">
        <v>109</v>
      </c>
      <c r="AW137" s="13" t="s">
        <v>25</v>
      </c>
      <c r="AX137" s="13" t="s">
        <v>64</v>
      </c>
      <c r="AY137" s="139" t="s">
        <v>103</v>
      </c>
    </row>
    <row r="138" spans="2:65" s="1" customFormat="1" ht="24.2" customHeight="1">
      <c r="B138" s="117"/>
      <c r="C138" s="118" t="s">
        <v>110</v>
      </c>
      <c r="D138" s="118" t="s">
        <v>105</v>
      </c>
      <c r="E138" s="119" t="s">
        <v>116</v>
      </c>
      <c r="F138" s="120" t="s">
        <v>117</v>
      </c>
      <c r="G138" s="121" t="s">
        <v>108</v>
      </c>
      <c r="H138" s="122">
        <v>12.15</v>
      </c>
      <c r="I138" s="122"/>
      <c r="J138" s="122">
        <f>ROUND(I138*H138,3)</f>
        <v>0</v>
      </c>
      <c r="K138" s="123"/>
      <c r="L138" s="26"/>
      <c r="M138" s="124" t="s">
        <v>1</v>
      </c>
      <c r="N138" s="125" t="s">
        <v>35</v>
      </c>
      <c r="O138" s="126">
        <v>0</v>
      </c>
      <c r="P138" s="126">
        <f>O138*H138</f>
        <v>0</v>
      </c>
      <c r="Q138" s="126">
        <v>0</v>
      </c>
      <c r="R138" s="126">
        <f>Q138*H138</f>
        <v>0</v>
      </c>
      <c r="S138" s="126">
        <v>0</v>
      </c>
      <c r="T138" s="127">
        <f>S138*H138</f>
        <v>0</v>
      </c>
      <c r="AR138" s="128" t="s">
        <v>109</v>
      </c>
      <c r="AT138" s="128" t="s">
        <v>105</v>
      </c>
      <c r="AU138" s="128" t="s">
        <v>110</v>
      </c>
      <c r="AY138" s="15" t="s">
        <v>103</v>
      </c>
      <c r="BE138" s="129">
        <f>IF(N138="základná",J138,0)</f>
        <v>0</v>
      </c>
      <c r="BF138" s="129">
        <f>IF(N138="znížená",J138,0)</f>
        <v>0</v>
      </c>
      <c r="BG138" s="129">
        <f>IF(N138="zákl. prenesená",J138,0)</f>
        <v>0</v>
      </c>
      <c r="BH138" s="129">
        <f>IF(N138="zníž. prenesená",J138,0)</f>
        <v>0</v>
      </c>
      <c r="BI138" s="129">
        <f>IF(N138="nulová",J138,0)</f>
        <v>0</v>
      </c>
      <c r="BJ138" s="15" t="s">
        <v>110</v>
      </c>
      <c r="BK138" s="130">
        <f>ROUND(I138*H138,3)</f>
        <v>0</v>
      </c>
      <c r="BL138" s="15" t="s">
        <v>109</v>
      </c>
      <c r="BM138" s="128" t="s">
        <v>118</v>
      </c>
    </row>
    <row r="139" spans="2:65" s="12" customFormat="1">
      <c r="B139" s="131"/>
      <c r="D139" s="132" t="s">
        <v>112</v>
      </c>
      <c r="F139" s="134" t="s">
        <v>119</v>
      </c>
      <c r="H139" s="135">
        <v>12.15</v>
      </c>
      <c r="L139" s="131"/>
      <c r="M139" s="136"/>
      <c r="T139" s="137"/>
      <c r="AT139" s="133" t="s">
        <v>112</v>
      </c>
      <c r="AU139" s="133" t="s">
        <v>110</v>
      </c>
      <c r="AV139" s="12" t="s">
        <v>110</v>
      </c>
      <c r="AW139" s="12" t="s">
        <v>2</v>
      </c>
      <c r="AX139" s="12" t="s">
        <v>64</v>
      </c>
      <c r="AY139" s="133" t="s">
        <v>103</v>
      </c>
    </row>
    <row r="140" spans="2:65" s="1" customFormat="1" ht="21.75" customHeight="1">
      <c r="B140" s="117"/>
      <c r="C140" s="118" t="s">
        <v>120</v>
      </c>
      <c r="D140" s="118" t="s">
        <v>105</v>
      </c>
      <c r="E140" s="119" t="s">
        <v>121</v>
      </c>
      <c r="F140" s="120" t="s">
        <v>122</v>
      </c>
      <c r="G140" s="121" t="s">
        <v>108</v>
      </c>
      <c r="H140" s="122">
        <v>36</v>
      </c>
      <c r="I140" s="122"/>
      <c r="J140" s="122">
        <f>ROUND(I140*H140,3)</f>
        <v>0</v>
      </c>
      <c r="K140" s="123"/>
      <c r="L140" s="26"/>
      <c r="M140" s="124" t="s">
        <v>1</v>
      </c>
      <c r="N140" s="125" t="s">
        <v>35</v>
      </c>
      <c r="O140" s="126">
        <v>0</v>
      </c>
      <c r="P140" s="126">
        <f>O140*H140</f>
        <v>0</v>
      </c>
      <c r="Q140" s="126">
        <v>0</v>
      </c>
      <c r="R140" s="126">
        <f>Q140*H140</f>
        <v>0</v>
      </c>
      <c r="S140" s="126">
        <v>0</v>
      </c>
      <c r="T140" s="127">
        <f>S140*H140</f>
        <v>0</v>
      </c>
      <c r="AR140" s="128" t="s">
        <v>109</v>
      </c>
      <c r="AT140" s="128" t="s">
        <v>105</v>
      </c>
      <c r="AU140" s="128" t="s">
        <v>110</v>
      </c>
      <c r="AY140" s="15" t="s">
        <v>103</v>
      </c>
      <c r="BE140" s="129">
        <f>IF(N140="základná",J140,0)</f>
        <v>0</v>
      </c>
      <c r="BF140" s="129">
        <f>IF(N140="znížená",J140,0)</f>
        <v>0</v>
      </c>
      <c r="BG140" s="129">
        <f>IF(N140="zákl. prenesená",J140,0)</f>
        <v>0</v>
      </c>
      <c r="BH140" s="129">
        <f>IF(N140="zníž. prenesená",J140,0)</f>
        <v>0</v>
      </c>
      <c r="BI140" s="129">
        <f>IF(N140="nulová",J140,0)</f>
        <v>0</v>
      </c>
      <c r="BJ140" s="15" t="s">
        <v>110</v>
      </c>
      <c r="BK140" s="130">
        <f>ROUND(I140*H140,3)</f>
        <v>0</v>
      </c>
      <c r="BL140" s="15" t="s">
        <v>109</v>
      </c>
      <c r="BM140" s="128" t="s">
        <v>123</v>
      </c>
    </row>
    <row r="141" spans="2:65" s="12" customFormat="1">
      <c r="B141" s="131"/>
      <c r="D141" s="132" t="s">
        <v>112</v>
      </c>
      <c r="E141" s="133" t="s">
        <v>1</v>
      </c>
      <c r="F141" s="134" t="s">
        <v>124</v>
      </c>
      <c r="H141" s="135">
        <v>21.6</v>
      </c>
      <c r="L141" s="131"/>
      <c r="M141" s="136"/>
      <c r="T141" s="137"/>
      <c r="AT141" s="133" t="s">
        <v>112</v>
      </c>
      <c r="AU141" s="133" t="s">
        <v>110</v>
      </c>
      <c r="AV141" s="12" t="s">
        <v>110</v>
      </c>
      <c r="AW141" s="12" t="s">
        <v>25</v>
      </c>
      <c r="AX141" s="12" t="s">
        <v>56</v>
      </c>
      <c r="AY141" s="133" t="s">
        <v>103</v>
      </c>
    </row>
    <row r="142" spans="2:65" s="12" customFormat="1">
      <c r="B142" s="131"/>
      <c r="D142" s="132" t="s">
        <v>112</v>
      </c>
      <c r="E142" s="133" t="s">
        <v>1</v>
      </c>
      <c r="F142" s="134" t="s">
        <v>125</v>
      </c>
      <c r="H142" s="135">
        <v>14.4</v>
      </c>
      <c r="L142" s="131"/>
      <c r="M142" s="136"/>
      <c r="T142" s="137"/>
      <c r="AT142" s="133" t="s">
        <v>112</v>
      </c>
      <c r="AU142" s="133" t="s">
        <v>110</v>
      </c>
      <c r="AV142" s="12" t="s">
        <v>110</v>
      </c>
      <c r="AW142" s="12" t="s">
        <v>25</v>
      </c>
      <c r="AX142" s="12" t="s">
        <v>56</v>
      </c>
      <c r="AY142" s="133" t="s">
        <v>103</v>
      </c>
    </row>
    <row r="143" spans="2:65" s="13" customFormat="1">
      <c r="B143" s="138"/>
      <c r="D143" s="132" t="s">
        <v>112</v>
      </c>
      <c r="E143" s="139" t="s">
        <v>1</v>
      </c>
      <c r="F143" s="140" t="s">
        <v>115</v>
      </c>
      <c r="H143" s="141">
        <v>36</v>
      </c>
      <c r="L143" s="138"/>
      <c r="M143" s="142"/>
      <c r="T143" s="143"/>
      <c r="AT143" s="139" t="s">
        <v>112</v>
      </c>
      <c r="AU143" s="139" t="s">
        <v>110</v>
      </c>
      <c r="AV143" s="13" t="s">
        <v>109</v>
      </c>
      <c r="AW143" s="13" t="s">
        <v>25</v>
      </c>
      <c r="AX143" s="13" t="s">
        <v>64</v>
      </c>
      <c r="AY143" s="139" t="s">
        <v>103</v>
      </c>
    </row>
    <row r="144" spans="2:65" s="1" customFormat="1" ht="37.9" customHeight="1">
      <c r="B144" s="117"/>
      <c r="C144" s="118" t="s">
        <v>109</v>
      </c>
      <c r="D144" s="118" t="s">
        <v>105</v>
      </c>
      <c r="E144" s="119" t="s">
        <v>126</v>
      </c>
      <c r="F144" s="120" t="s">
        <v>127</v>
      </c>
      <c r="G144" s="121" t="s">
        <v>108</v>
      </c>
      <c r="H144" s="122">
        <v>9</v>
      </c>
      <c r="I144" s="122"/>
      <c r="J144" s="122">
        <f>ROUND(I144*H144,3)</f>
        <v>0</v>
      </c>
      <c r="K144" s="123"/>
      <c r="L144" s="26"/>
      <c r="M144" s="124" t="s">
        <v>1</v>
      </c>
      <c r="N144" s="125" t="s">
        <v>35</v>
      </c>
      <c r="O144" s="126">
        <v>0</v>
      </c>
      <c r="P144" s="126">
        <f>O144*H144</f>
        <v>0</v>
      </c>
      <c r="Q144" s="126">
        <v>0</v>
      </c>
      <c r="R144" s="126">
        <f>Q144*H144</f>
        <v>0</v>
      </c>
      <c r="S144" s="126">
        <v>0</v>
      </c>
      <c r="T144" s="127">
        <f>S144*H144</f>
        <v>0</v>
      </c>
      <c r="AR144" s="128" t="s">
        <v>109</v>
      </c>
      <c r="AT144" s="128" t="s">
        <v>105</v>
      </c>
      <c r="AU144" s="128" t="s">
        <v>110</v>
      </c>
      <c r="AY144" s="15" t="s">
        <v>103</v>
      </c>
      <c r="BE144" s="129">
        <f>IF(N144="základná",J144,0)</f>
        <v>0</v>
      </c>
      <c r="BF144" s="129">
        <f>IF(N144="znížená",J144,0)</f>
        <v>0</v>
      </c>
      <c r="BG144" s="129">
        <f>IF(N144="zákl. prenesená",J144,0)</f>
        <v>0</v>
      </c>
      <c r="BH144" s="129">
        <f>IF(N144="zníž. prenesená",J144,0)</f>
        <v>0</v>
      </c>
      <c r="BI144" s="129">
        <f>IF(N144="nulová",J144,0)</f>
        <v>0</v>
      </c>
      <c r="BJ144" s="15" t="s">
        <v>110</v>
      </c>
      <c r="BK144" s="130">
        <f>ROUND(I144*H144,3)</f>
        <v>0</v>
      </c>
      <c r="BL144" s="15" t="s">
        <v>109</v>
      </c>
      <c r="BM144" s="128" t="s">
        <v>128</v>
      </c>
    </row>
    <row r="145" spans="2:65" s="12" customFormat="1">
      <c r="B145" s="131"/>
      <c r="D145" s="132" t="s">
        <v>112</v>
      </c>
      <c r="F145" s="134" t="s">
        <v>129</v>
      </c>
      <c r="H145" s="135">
        <v>9</v>
      </c>
      <c r="L145" s="131"/>
      <c r="M145" s="136"/>
      <c r="T145" s="137"/>
      <c r="AT145" s="133" t="s">
        <v>112</v>
      </c>
      <c r="AU145" s="133" t="s">
        <v>110</v>
      </c>
      <c r="AV145" s="12" t="s">
        <v>110</v>
      </c>
      <c r="AW145" s="12" t="s">
        <v>2</v>
      </c>
      <c r="AX145" s="12" t="s">
        <v>64</v>
      </c>
      <c r="AY145" s="133" t="s">
        <v>103</v>
      </c>
    </row>
    <row r="146" spans="2:65" s="11" customFormat="1" ht="22.9" customHeight="1">
      <c r="B146" s="106"/>
      <c r="D146" s="107" t="s">
        <v>55</v>
      </c>
      <c r="E146" s="115" t="s">
        <v>110</v>
      </c>
      <c r="F146" s="115" t="s">
        <v>130</v>
      </c>
      <c r="J146" s="116">
        <f>BK146</f>
        <v>0</v>
      </c>
      <c r="L146" s="106"/>
      <c r="M146" s="110"/>
      <c r="P146" s="111">
        <f>SUM(P147:P168)</f>
        <v>0</v>
      </c>
      <c r="R146" s="111">
        <f>SUM(R147:R168)</f>
        <v>0</v>
      </c>
      <c r="T146" s="112">
        <f>SUM(T147:T168)</f>
        <v>0</v>
      </c>
      <c r="AR146" s="107" t="s">
        <v>64</v>
      </c>
      <c r="AT146" s="113" t="s">
        <v>55</v>
      </c>
      <c r="AU146" s="113" t="s">
        <v>64</v>
      </c>
      <c r="AY146" s="107" t="s">
        <v>103</v>
      </c>
      <c r="BK146" s="114">
        <f>SUM(BK147:BK168)</f>
        <v>0</v>
      </c>
    </row>
    <row r="147" spans="2:65" s="1" customFormat="1" ht="16.5" customHeight="1">
      <c r="B147" s="117"/>
      <c r="C147" s="118" t="s">
        <v>131</v>
      </c>
      <c r="D147" s="118" t="s">
        <v>105</v>
      </c>
      <c r="E147" s="119" t="s">
        <v>132</v>
      </c>
      <c r="F147" s="120" t="s">
        <v>133</v>
      </c>
      <c r="G147" s="121" t="s">
        <v>108</v>
      </c>
      <c r="H147" s="122">
        <v>17.100000000000001</v>
      </c>
      <c r="I147" s="122"/>
      <c r="J147" s="122">
        <f>ROUND(I147*H147,3)</f>
        <v>0</v>
      </c>
      <c r="K147" s="123"/>
      <c r="L147" s="26"/>
      <c r="M147" s="124" t="s">
        <v>1</v>
      </c>
      <c r="N147" s="125" t="s">
        <v>35</v>
      </c>
      <c r="O147" s="126">
        <v>0</v>
      </c>
      <c r="P147" s="126">
        <f>O147*H147</f>
        <v>0</v>
      </c>
      <c r="Q147" s="126">
        <v>0</v>
      </c>
      <c r="R147" s="126">
        <f>Q147*H147</f>
        <v>0</v>
      </c>
      <c r="S147" s="126">
        <v>0</v>
      </c>
      <c r="T147" s="127">
        <f>S147*H147</f>
        <v>0</v>
      </c>
      <c r="AR147" s="128" t="s">
        <v>109</v>
      </c>
      <c r="AT147" s="128" t="s">
        <v>105</v>
      </c>
      <c r="AU147" s="128" t="s">
        <v>110</v>
      </c>
      <c r="AY147" s="15" t="s">
        <v>103</v>
      </c>
      <c r="BE147" s="129">
        <f>IF(N147="základná",J147,0)</f>
        <v>0</v>
      </c>
      <c r="BF147" s="129">
        <f>IF(N147="znížená",J147,0)</f>
        <v>0</v>
      </c>
      <c r="BG147" s="129">
        <f>IF(N147="zákl. prenesená",J147,0)</f>
        <v>0</v>
      </c>
      <c r="BH147" s="129">
        <f>IF(N147="zníž. prenesená",J147,0)</f>
        <v>0</v>
      </c>
      <c r="BI147" s="129">
        <f>IF(N147="nulová",J147,0)</f>
        <v>0</v>
      </c>
      <c r="BJ147" s="15" t="s">
        <v>110</v>
      </c>
      <c r="BK147" s="130">
        <f>ROUND(I147*H147,3)</f>
        <v>0</v>
      </c>
      <c r="BL147" s="15" t="s">
        <v>109</v>
      </c>
      <c r="BM147" s="128" t="s">
        <v>6</v>
      </c>
    </row>
    <row r="148" spans="2:65" s="12" customFormat="1">
      <c r="B148" s="131"/>
      <c r="D148" s="132" t="s">
        <v>112</v>
      </c>
      <c r="E148" s="133" t="s">
        <v>1</v>
      </c>
      <c r="F148" s="134" t="s">
        <v>134</v>
      </c>
      <c r="H148" s="135">
        <v>4.5</v>
      </c>
      <c r="L148" s="131"/>
      <c r="M148" s="136"/>
      <c r="T148" s="137"/>
      <c r="AT148" s="133" t="s">
        <v>112</v>
      </c>
      <c r="AU148" s="133" t="s">
        <v>110</v>
      </c>
      <c r="AV148" s="12" t="s">
        <v>110</v>
      </c>
      <c r="AW148" s="12" t="s">
        <v>25</v>
      </c>
      <c r="AX148" s="12" t="s">
        <v>56</v>
      </c>
      <c r="AY148" s="133" t="s">
        <v>103</v>
      </c>
    </row>
    <row r="149" spans="2:65" s="12" customFormat="1">
      <c r="B149" s="131"/>
      <c r="D149" s="132" t="s">
        <v>112</v>
      </c>
      <c r="E149" s="133" t="s">
        <v>1</v>
      </c>
      <c r="F149" s="134" t="s">
        <v>135</v>
      </c>
      <c r="H149" s="135">
        <v>3.6</v>
      </c>
      <c r="L149" s="131"/>
      <c r="M149" s="136"/>
      <c r="T149" s="137"/>
      <c r="AT149" s="133" t="s">
        <v>112</v>
      </c>
      <c r="AU149" s="133" t="s">
        <v>110</v>
      </c>
      <c r="AV149" s="12" t="s">
        <v>110</v>
      </c>
      <c r="AW149" s="12" t="s">
        <v>25</v>
      </c>
      <c r="AX149" s="12" t="s">
        <v>56</v>
      </c>
      <c r="AY149" s="133" t="s">
        <v>103</v>
      </c>
    </row>
    <row r="150" spans="2:65" s="12" customFormat="1">
      <c r="B150" s="131"/>
      <c r="D150" s="132" t="s">
        <v>112</v>
      </c>
      <c r="E150" s="133" t="s">
        <v>1</v>
      </c>
      <c r="F150" s="134" t="s">
        <v>136</v>
      </c>
      <c r="H150" s="135">
        <v>5.4</v>
      </c>
      <c r="L150" s="131"/>
      <c r="M150" s="136"/>
      <c r="T150" s="137"/>
      <c r="AT150" s="133" t="s">
        <v>112</v>
      </c>
      <c r="AU150" s="133" t="s">
        <v>110</v>
      </c>
      <c r="AV150" s="12" t="s">
        <v>110</v>
      </c>
      <c r="AW150" s="12" t="s">
        <v>25</v>
      </c>
      <c r="AX150" s="12" t="s">
        <v>56</v>
      </c>
      <c r="AY150" s="133" t="s">
        <v>103</v>
      </c>
    </row>
    <row r="151" spans="2:65" s="12" customFormat="1">
      <c r="B151" s="131"/>
      <c r="D151" s="132" t="s">
        <v>112</v>
      </c>
      <c r="E151" s="133" t="s">
        <v>1</v>
      </c>
      <c r="F151" s="134" t="s">
        <v>137</v>
      </c>
      <c r="H151" s="135">
        <v>3.6</v>
      </c>
      <c r="L151" s="131"/>
      <c r="M151" s="136"/>
      <c r="T151" s="137"/>
      <c r="AT151" s="133" t="s">
        <v>112</v>
      </c>
      <c r="AU151" s="133" t="s">
        <v>110</v>
      </c>
      <c r="AV151" s="12" t="s">
        <v>110</v>
      </c>
      <c r="AW151" s="12" t="s">
        <v>25</v>
      </c>
      <c r="AX151" s="12" t="s">
        <v>56</v>
      </c>
      <c r="AY151" s="133" t="s">
        <v>103</v>
      </c>
    </row>
    <row r="152" spans="2:65" s="13" customFormat="1">
      <c r="B152" s="138"/>
      <c r="D152" s="132" t="s">
        <v>112</v>
      </c>
      <c r="E152" s="139" t="s">
        <v>1</v>
      </c>
      <c r="F152" s="140" t="s">
        <v>115</v>
      </c>
      <c r="H152" s="141">
        <v>17.100000000000001</v>
      </c>
      <c r="L152" s="138"/>
      <c r="M152" s="142"/>
      <c r="T152" s="143"/>
      <c r="AT152" s="139" t="s">
        <v>112</v>
      </c>
      <c r="AU152" s="139" t="s">
        <v>110</v>
      </c>
      <c r="AV152" s="13" t="s">
        <v>109</v>
      </c>
      <c r="AW152" s="13" t="s">
        <v>25</v>
      </c>
      <c r="AX152" s="13" t="s">
        <v>64</v>
      </c>
      <c r="AY152" s="139" t="s">
        <v>103</v>
      </c>
    </row>
    <row r="153" spans="2:65" s="1" customFormat="1" ht="16.5" customHeight="1">
      <c r="B153" s="117"/>
      <c r="C153" s="118" t="s">
        <v>111</v>
      </c>
      <c r="D153" s="118" t="s">
        <v>105</v>
      </c>
      <c r="E153" s="119" t="s">
        <v>138</v>
      </c>
      <c r="F153" s="120" t="s">
        <v>139</v>
      </c>
      <c r="G153" s="121" t="s">
        <v>140</v>
      </c>
      <c r="H153" s="122">
        <v>43.6</v>
      </c>
      <c r="I153" s="122"/>
      <c r="J153" s="122">
        <f>ROUND(I153*H153,3)</f>
        <v>0</v>
      </c>
      <c r="K153" s="123"/>
      <c r="L153" s="26"/>
      <c r="M153" s="124" t="s">
        <v>1</v>
      </c>
      <c r="N153" s="125" t="s">
        <v>35</v>
      </c>
      <c r="O153" s="126">
        <v>0</v>
      </c>
      <c r="P153" s="126">
        <f>O153*H153</f>
        <v>0</v>
      </c>
      <c r="Q153" s="126">
        <v>0</v>
      </c>
      <c r="R153" s="126">
        <f>Q153*H153</f>
        <v>0</v>
      </c>
      <c r="S153" s="126">
        <v>0</v>
      </c>
      <c r="T153" s="127">
        <f>S153*H153</f>
        <v>0</v>
      </c>
      <c r="AR153" s="128" t="s">
        <v>109</v>
      </c>
      <c r="AT153" s="128" t="s">
        <v>105</v>
      </c>
      <c r="AU153" s="128" t="s">
        <v>110</v>
      </c>
      <c r="AY153" s="15" t="s">
        <v>103</v>
      </c>
      <c r="BE153" s="129">
        <f>IF(N153="základná",J153,0)</f>
        <v>0</v>
      </c>
      <c r="BF153" s="129">
        <f>IF(N153="znížená",J153,0)</f>
        <v>0</v>
      </c>
      <c r="BG153" s="129">
        <f>IF(N153="zákl. prenesená",J153,0)</f>
        <v>0</v>
      </c>
      <c r="BH153" s="129">
        <f>IF(N153="zníž. prenesená",J153,0)</f>
        <v>0</v>
      </c>
      <c r="BI153" s="129">
        <f>IF(N153="nulová",J153,0)</f>
        <v>0</v>
      </c>
      <c r="BJ153" s="15" t="s">
        <v>110</v>
      </c>
      <c r="BK153" s="130">
        <f>ROUND(I153*H153,3)</f>
        <v>0</v>
      </c>
      <c r="BL153" s="15" t="s">
        <v>109</v>
      </c>
      <c r="BM153" s="128" t="s">
        <v>141</v>
      </c>
    </row>
    <row r="154" spans="2:65" s="12" customFormat="1">
      <c r="B154" s="131"/>
      <c r="D154" s="132" t="s">
        <v>112</v>
      </c>
      <c r="E154" s="133" t="s">
        <v>1</v>
      </c>
      <c r="F154" s="134" t="s">
        <v>142</v>
      </c>
      <c r="H154" s="135">
        <v>13.2</v>
      </c>
      <c r="L154" s="131"/>
      <c r="M154" s="136"/>
      <c r="T154" s="137"/>
      <c r="AT154" s="133" t="s">
        <v>112</v>
      </c>
      <c r="AU154" s="133" t="s">
        <v>110</v>
      </c>
      <c r="AV154" s="12" t="s">
        <v>110</v>
      </c>
      <c r="AW154" s="12" t="s">
        <v>25</v>
      </c>
      <c r="AX154" s="12" t="s">
        <v>56</v>
      </c>
      <c r="AY154" s="133" t="s">
        <v>103</v>
      </c>
    </row>
    <row r="155" spans="2:65" s="12" customFormat="1">
      <c r="B155" s="131"/>
      <c r="D155" s="132" t="s">
        <v>112</v>
      </c>
      <c r="E155" s="133" t="s">
        <v>1</v>
      </c>
      <c r="F155" s="134" t="s">
        <v>143</v>
      </c>
      <c r="H155" s="135">
        <v>20.399999999999999</v>
      </c>
      <c r="L155" s="131"/>
      <c r="M155" s="136"/>
      <c r="T155" s="137"/>
      <c r="AT155" s="133" t="s">
        <v>112</v>
      </c>
      <c r="AU155" s="133" t="s">
        <v>110</v>
      </c>
      <c r="AV155" s="12" t="s">
        <v>110</v>
      </c>
      <c r="AW155" s="12" t="s">
        <v>25</v>
      </c>
      <c r="AX155" s="12" t="s">
        <v>56</v>
      </c>
      <c r="AY155" s="133" t="s">
        <v>103</v>
      </c>
    </row>
    <row r="156" spans="2:65" s="12" customFormat="1">
      <c r="B156" s="131"/>
      <c r="D156" s="132" t="s">
        <v>112</v>
      </c>
      <c r="E156" s="133" t="s">
        <v>1</v>
      </c>
      <c r="F156" s="134" t="s">
        <v>144</v>
      </c>
      <c r="H156" s="135">
        <v>10</v>
      </c>
      <c r="L156" s="131"/>
      <c r="M156" s="136"/>
      <c r="T156" s="137"/>
      <c r="AT156" s="133" t="s">
        <v>112</v>
      </c>
      <c r="AU156" s="133" t="s">
        <v>110</v>
      </c>
      <c r="AV156" s="12" t="s">
        <v>110</v>
      </c>
      <c r="AW156" s="12" t="s">
        <v>25</v>
      </c>
      <c r="AX156" s="12" t="s">
        <v>56</v>
      </c>
      <c r="AY156" s="133" t="s">
        <v>103</v>
      </c>
    </row>
    <row r="157" spans="2:65" s="13" customFormat="1">
      <c r="B157" s="138"/>
      <c r="D157" s="132" t="s">
        <v>112</v>
      </c>
      <c r="E157" s="139" t="s">
        <v>1</v>
      </c>
      <c r="F157" s="140" t="s">
        <v>115</v>
      </c>
      <c r="H157" s="141">
        <v>43.599999999999994</v>
      </c>
      <c r="L157" s="138"/>
      <c r="M157" s="142"/>
      <c r="T157" s="143"/>
      <c r="AT157" s="139" t="s">
        <v>112</v>
      </c>
      <c r="AU157" s="139" t="s">
        <v>110</v>
      </c>
      <c r="AV157" s="13" t="s">
        <v>109</v>
      </c>
      <c r="AW157" s="13" t="s">
        <v>25</v>
      </c>
      <c r="AX157" s="13" t="s">
        <v>64</v>
      </c>
      <c r="AY157" s="139" t="s">
        <v>103</v>
      </c>
    </row>
    <row r="158" spans="2:65" s="1" customFormat="1" ht="16.5" customHeight="1">
      <c r="B158" s="117"/>
      <c r="C158" s="118" t="s">
        <v>145</v>
      </c>
      <c r="D158" s="118" t="s">
        <v>105</v>
      </c>
      <c r="E158" s="119" t="s">
        <v>146</v>
      </c>
      <c r="F158" s="120" t="s">
        <v>147</v>
      </c>
      <c r="G158" s="121" t="s">
        <v>140</v>
      </c>
      <c r="H158" s="122">
        <v>43.6</v>
      </c>
      <c r="I158" s="122"/>
      <c r="J158" s="122">
        <f>ROUND(I158*H158,3)</f>
        <v>0</v>
      </c>
      <c r="K158" s="123"/>
      <c r="L158" s="26"/>
      <c r="M158" s="124" t="s">
        <v>1</v>
      </c>
      <c r="N158" s="125" t="s">
        <v>35</v>
      </c>
      <c r="O158" s="126">
        <v>0</v>
      </c>
      <c r="P158" s="126">
        <f>O158*H158</f>
        <v>0</v>
      </c>
      <c r="Q158" s="126">
        <v>0</v>
      </c>
      <c r="R158" s="126">
        <f>Q158*H158</f>
        <v>0</v>
      </c>
      <c r="S158" s="126">
        <v>0</v>
      </c>
      <c r="T158" s="127">
        <f>S158*H158</f>
        <v>0</v>
      </c>
      <c r="AR158" s="128" t="s">
        <v>109</v>
      </c>
      <c r="AT158" s="128" t="s">
        <v>105</v>
      </c>
      <c r="AU158" s="128" t="s">
        <v>110</v>
      </c>
      <c r="AY158" s="15" t="s">
        <v>103</v>
      </c>
      <c r="BE158" s="129">
        <f>IF(N158="základná",J158,0)</f>
        <v>0</v>
      </c>
      <c r="BF158" s="129">
        <f>IF(N158="znížená",J158,0)</f>
        <v>0</v>
      </c>
      <c r="BG158" s="129">
        <f>IF(N158="zákl. prenesená",J158,0)</f>
        <v>0</v>
      </c>
      <c r="BH158" s="129">
        <f>IF(N158="zníž. prenesená",J158,0)</f>
        <v>0</v>
      </c>
      <c r="BI158" s="129">
        <f>IF(N158="nulová",J158,0)</f>
        <v>0</v>
      </c>
      <c r="BJ158" s="15" t="s">
        <v>110</v>
      </c>
      <c r="BK158" s="130">
        <f>ROUND(I158*H158,3)</f>
        <v>0</v>
      </c>
      <c r="BL158" s="15" t="s">
        <v>109</v>
      </c>
      <c r="BM158" s="128" t="s">
        <v>148</v>
      </c>
    </row>
    <row r="159" spans="2:65" s="1" customFormat="1" ht="33" customHeight="1">
      <c r="B159" s="117"/>
      <c r="C159" s="118" t="s">
        <v>118</v>
      </c>
      <c r="D159" s="118" t="s">
        <v>105</v>
      </c>
      <c r="E159" s="119" t="s">
        <v>149</v>
      </c>
      <c r="F159" s="120" t="s">
        <v>150</v>
      </c>
      <c r="G159" s="121" t="s">
        <v>140</v>
      </c>
      <c r="H159" s="122">
        <v>272</v>
      </c>
      <c r="I159" s="122"/>
      <c r="J159" s="122">
        <f>ROUND(I159*H159,3)</f>
        <v>0</v>
      </c>
      <c r="K159" s="123"/>
      <c r="L159" s="26"/>
      <c r="M159" s="124" t="s">
        <v>1</v>
      </c>
      <c r="N159" s="125" t="s">
        <v>35</v>
      </c>
      <c r="O159" s="126">
        <v>0</v>
      </c>
      <c r="P159" s="126">
        <f>O159*H159</f>
        <v>0</v>
      </c>
      <c r="Q159" s="126">
        <v>0</v>
      </c>
      <c r="R159" s="126">
        <f>Q159*H159</f>
        <v>0</v>
      </c>
      <c r="S159" s="126">
        <v>0</v>
      </c>
      <c r="T159" s="127">
        <f>S159*H159</f>
        <v>0</v>
      </c>
      <c r="AR159" s="128" t="s">
        <v>109</v>
      </c>
      <c r="AT159" s="128" t="s">
        <v>105</v>
      </c>
      <c r="AU159" s="128" t="s">
        <v>110</v>
      </c>
      <c r="AY159" s="15" t="s">
        <v>103</v>
      </c>
      <c r="BE159" s="129">
        <f>IF(N159="základná",J159,0)</f>
        <v>0</v>
      </c>
      <c r="BF159" s="129">
        <f>IF(N159="znížená",J159,0)</f>
        <v>0</v>
      </c>
      <c r="BG159" s="129">
        <f>IF(N159="zákl. prenesená",J159,0)</f>
        <v>0</v>
      </c>
      <c r="BH159" s="129">
        <f>IF(N159="zníž. prenesená",J159,0)</f>
        <v>0</v>
      </c>
      <c r="BI159" s="129">
        <f>IF(N159="nulová",J159,0)</f>
        <v>0</v>
      </c>
      <c r="BJ159" s="15" t="s">
        <v>110</v>
      </c>
      <c r="BK159" s="130">
        <f>ROUND(I159*H159,3)</f>
        <v>0</v>
      </c>
      <c r="BL159" s="15" t="s">
        <v>109</v>
      </c>
      <c r="BM159" s="128" t="s">
        <v>151</v>
      </c>
    </row>
    <row r="160" spans="2:65" s="12" customFormat="1">
      <c r="B160" s="131"/>
      <c r="D160" s="132" t="s">
        <v>112</v>
      </c>
      <c r="E160" s="133" t="s">
        <v>1</v>
      </c>
      <c r="F160" s="134" t="s">
        <v>152</v>
      </c>
      <c r="H160" s="135">
        <v>272</v>
      </c>
      <c r="L160" s="131"/>
      <c r="M160" s="136"/>
      <c r="T160" s="137"/>
      <c r="AT160" s="133" t="s">
        <v>112</v>
      </c>
      <c r="AU160" s="133" t="s">
        <v>110</v>
      </c>
      <c r="AV160" s="12" t="s">
        <v>110</v>
      </c>
      <c r="AW160" s="12" t="s">
        <v>25</v>
      </c>
      <c r="AX160" s="12" t="s">
        <v>56</v>
      </c>
      <c r="AY160" s="133" t="s">
        <v>103</v>
      </c>
    </row>
    <row r="161" spans="2:65" s="13" customFormat="1">
      <c r="B161" s="138"/>
      <c r="D161" s="132" t="s">
        <v>112</v>
      </c>
      <c r="E161" s="139" t="s">
        <v>1</v>
      </c>
      <c r="F161" s="140" t="s">
        <v>115</v>
      </c>
      <c r="H161" s="141">
        <v>272</v>
      </c>
      <c r="L161" s="138"/>
      <c r="M161" s="142"/>
      <c r="T161" s="143"/>
      <c r="AT161" s="139" t="s">
        <v>112</v>
      </c>
      <c r="AU161" s="139" t="s">
        <v>110</v>
      </c>
      <c r="AV161" s="13" t="s">
        <v>109</v>
      </c>
      <c r="AW161" s="13" t="s">
        <v>25</v>
      </c>
      <c r="AX161" s="13" t="s">
        <v>64</v>
      </c>
      <c r="AY161" s="139" t="s">
        <v>103</v>
      </c>
    </row>
    <row r="162" spans="2:65" s="1" customFormat="1" ht="16.5" customHeight="1">
      <c r="B162" s="117"/>
      <c r="C162" s="118" t="s">
        <v>153</v>
      </c>
      <c r="D162" s="118" t="s">
        <v>105</v>
      </c>
      <c r="E162" s="119" t="s">
        <v>154</v>
      </c>
      <c r="F162" s="120" t="s">
        <v>155</v>
      </c>
      <c r="G162" s="121" t="s">
        <v>108</v>
      </c>
      <c r="H162" s="122">
        <v>35</v>
      </c>
      <c r="I162" s="122"/>
      <c r="J162" s="122">
        <f>ROUND(I162*H162,3)</f>
        <v>0</v>
      </c>
      <c r="K162" s="123"/>
      <c r="L162" s="26"/>
      <c r="M162" s="124" t="s">
        <v>1</v>
      </c>
      <c r="N162" s="125" t="s">
        <v>35</v>
      </c>
      <c r="O162" s="126">
        <v>0</v>
      </c>
      <c r="P162" s="126">
        <f>O162*H162</f>
        <v>0</v>
      </c>
      <c r="Q162" s="126">
        <v>0</v>
      </c>
      <c r="R162" s="126">
        <f>Q162*H162</f>
        <v>0</v>
      </c>
      <c r="S162" s="126">
        <v>0</v>
      </c>
      <c r="T162" s="127">
        <f>S162*H162</f>
        <v>0</v>
      </c>
      <c r="AR162" s="128" t="s">
        <v>109</v>
      </c>
      <c r="AT162" s="128" t="s">
        <v>105</v>
      </c>
      <c r="AU162" s="128" t="s">
        <v>110</v>
      </c>
      <c r="AY162" s="15" t="s">
        <v>103</v>
      </c>
      <c r="BE162" s="129">
        <f>IF(N162="základná",J162,0)</f>
        <v>0</v>
      </c>
      <c r="BF162" s="129">
        <f>IF(N162="znížená",J162,0)</f>
        <v>0</v>
      </c>
      <c r="BG162" s="129">
        <f>IF(N162="zákl. prenesená",J162,0)</f>
        <v>0</v>
      </c>
      <c r="BH162" s="129">
        <f>IF(N162="zníž. prenesená",J162,0)</f>
        <v>0</v>
      </c>
      <c r="BI162" s="129">
        <f>IF(N162="nulová",J162,0)</f>
        <v>0</v>
      </c>
      <c r="BJ162" s="15" t="s">
        <v>110</v>
      </c>
      <c r="BK162" s="130">
        <f>ROUND(I162*H162,3)</f>
        <v>0</v>
      </c>
      <c r="BL162" s="15" t="s">
        <v>109</v>
      </c>
      <c r="BM162" s="128" t="s">
        <v>156</v>
      </c>
    </row>
    <row r="163" spans="2:65" s="12" customFormat="1">
      <c r="B163" s="131"/>
      <c r="D163" s="132" t="s">
        <v>112</v>
      </c>
      <c r="E163" s="133" t="s">
        <v>1</v>
      </c>
      <c r="F163" s="134" t="s">
        <v>157</v>
      </c>
      <c r="H163" s="135">
        <v>21.6</v>
      </c>
      <c r="L163" s="131"/>
      <c r="M163" s="136"/>
      <c r="T163" s="137"/>
      <c r="AT163" s="133" t="s">
        <v>112</v>
      </c>
      <c r="AU163" s="133" t="s">
        <v>110</v>
      </c>
      <c r="AV163" s="12" t="s">
        <v>110</v>
      </c>
      <c r="AW163" s="12" t="s">
        <v>25</v>
      </c>
      <c r="AX163" s="12" t="s">
        <v>56</v>
      </c>
      <c r="AY163" s="133" t="s">
        <v>103</v>
      </c>
    </row>
    <row r="164" spans="2:65" s="12" customFormat="1">
      <c r="B164" s="131"/>
      <c r="D164" s="132" t="s">
        <v>112</v>
      </c>
      <c r="E164" s="133" t="s">
        <v>1</v>
      </c>
      <c r="F164" s="134" t="s">
        <v>158</v>
      </c>
      <c r="H164" s="135">
        <v>13.4</v>
      </c>
      <c r="L164" s="131"/>
      <c r="M164" s="136"/>
      <c r="T164" s="137"/>
      <c r="AT164" s="133" t="s">
        <v>112</v>
      </c>
      <c r="AU164" s="133" t="s">
        <v>110</v>
      </c>
      <c r="AV164" s="12" t="s">
        <v>110</v>
      </c>
      <c r="AW164" s="12" t="s">
        <v>25</v>
      </c>
      <c r="AX164" s="12" t="s">
        <v>56</v>
      </c>
      <c r="AY164" s="133" t="s">
        <v>103</v>
      </c>
    </row>
    <row r="165" spans="2:65" s="13" customFormat="1">
      <c r="B165" s="138"/>
      <c r="D165" s="132" t="s">
        <v>112</v>
      </c>
      <c r="E165" s="139" t="s">
        <v>1</v>
      </c>
      <c r="F165" s="140" t="s">
        <v>115</v>
      </c>
      <c r="H165" s="141">
        <v>35</v>
      </c>
      <c r="L165" s="138"/>
      <c r="M165" s="142"/>
      <c r="T165" s="143"/>
      <c r="AT165" s="139" t="s">
        <v>112</v>
      </c>
      <c r="AU165" s="139" t="s">
        <v>110</v>
      </c>
      <c r="AV165" s="13" t="s">
        <v>109</v>
      </c>
      <c r="AW165" s="13" t="s">
        <v>25</v>
      </c>
      <c r="AX165" s="13" t="s">
        <v>64</v>
      </c>
      <c r="AY165" s="139" t="s">
        <v>103</v>
      </c>
    </row>
    <row r="166" spans="2:65" s="1" customFormat="1" ht="16.5" customHeight="1">
      <c r="B166" s="117"/>
      <c r="C166" s="118" t="s">
        <v>123</v>
      </c>
      <c r="D166" s="118" t="s">
        <v>105</v>
      </c>
      <c r="E166" s="119" t="s">
        <v>159</v>
      </c>
      <c r="F166" s="120" t="s">
        <v>160</v>
      </c>
      <c r="G166" s="121" t="s">
        <v>108</v>
      </c>
      <c r="H166" s="122">
        <v>15</v>
      </c>
      <c r="I166" s="122"/>
      <c r="J166" s="122">
        <f>ROUND(I166*H166,3)</f>
        <v>0</v>
      </c>
      <c r="K166" s="123"/>
      <c r="L166" s="26"/>
      <c r="M166" s="124" t="s">
        <v>1</v>
      </c>
      <c r="N166" s="125" t="s">
        <v>35</v>
      </c>
      <c r="O166" s="126">
        <v>0</v>
      </c>
      <c r="P166" s="126">
        <f>O166*H166</f>
        <v>0</v>
      </c>
      <c r="Q166" s="126">
        <v>0</v>
      </c>
      <c r="R166" s="126">
        <f>Q166*H166</f>
        <v>0</v>
      </c>
      <c r="S166" s="126">
        <v>0</v>
      </c>
      <c r="T166" s="127">
        <f>S166*H166</f>
        <v>0</v>
      </c>
      <c r="AR166" s="128" t="s">
        <v>109</v>
      </c>
      <c r="AT166" s="128" t="s">
        <v>105</v>
      </c>
      <c r="AU166" s="128" t="s">
        <v>110</v>
      </c>
      <c r="AY166" s="15" t="s">
        <v>103</v>
      </c>
      <c r="BE166" s="129">
        <f>IF(N166="základná",J166,0)</f>
        <v>0</v>
      </c>
      <c r="BF166" s="129">
        <f>IF(N166="znížená",J166,0)</f>
        <v>0</v>
      </c>
      <c r="BG166" s="129">
        <f>IF(N166="zákl. prenesená",J166,0)</f>
        <v>0</v>
      </c>
      <c r="BH166" s="129">
        <f>IF(N166="zníž. prenesená",J166,0)</f>
        <v>0</v>
      </c>
      <c r="BI166" s="129">
        <f>IF(N166="nulová",J166,0)</f>
        <v>0</v>
      </c>
      <c r="BJ166" s="15" t="s">
        <v>110</v>
      </c>
      <c r="BK166" s="130">
        <f>ROUND(I166*H166,3)</f>
        <v>0</v>
      </c>
      <c r="BL166" s="15" t="s">
        <v>109</v>
      </c>
      <c r="BM166" s="128" t="s">
        <v>161</v>
      </c>
    </row>
    <row r="167" spans="2:65" s="12" customFormat="1">
      <c r="B167" s="131"/>
      <c r="D167" s="132" t="s">
        <v>112</v>
      </c>
      <c r="E167" s="133" t="s">
        <v>1</v>
      </c>
      <c r="F167" s="134" t="s">
        <v>162</v>
      </c>
      <c r="H167" s="135">
        <v>15</v>
      </c>
      <c r="L167" s="131"/>
      <c r="M167" s="136"/>
      <c r="T167" s="137"/>
      <c r="AT167" s="133" t="s">
        <v>112</v>
      </c>
      <c r="AU167" s="133" t="s">
        <v>110</v>
      </c>
      <c r="AV167" s="12" t="s">
        <v>110</v>
      </c>
      <c r="AW167" s="12" t="s">
        <v>25</v>
      </c>
      <c r="AX167" s="12" t="s">
        <v>56</v>
      </c>
      <c r="AY167" s="133" t="s">
        <v>103</v>
      </c>
    </row>
    <row r="168" spans="2:65" s="13" customFormat="1">
      <c r="B168" s="138"/>
      <c r="D168" s="132" t="s">
        <v>112</v>
      </c>
      <c r="E168" s="139" t="s">
        <v>1</v>
      </c>
      <c r="F168" s="140" t="s">
        <v>115</v>
      </c>
      <c r="H168" s="141">
        <v>15</v>
      </c>
      <c r="L168" s="138"/>
      <c r="M168" s="142"/>
      <c r="T168" s="143"/>
      <c r="AT168" s="139" t="s">
        <v>112</v>
      </c>
      <c r="AU168" s="139" t="s">
        <v>110</v>
      </c>
      <c r="AV168" s="13" t="s">
        <v>109</v>
      </c>
      <c r="AW168" s="13" t="s">
        <v>25</v>
      </c>
      <c r="AX168" s="13" t="s">
        <v>64</v>
      </c>
      <c r="AY168" s="139" t="s">
        <v>103</v>
      </c>
    </row>
    <row r="169" spans="2:65" s="11" customFormat="1" ht="22.9" customHeight="1">
      <c r="B169" s="106"/>
      <c r="D169" s="107" t="s">
        <v>55</v>
      </c>
      <c r="E169" s="115" t="s">
        <v>120</v>
      </c>
      <c r="F169" s="115" t="s">
        <v>163</v>
      </c>
      <c r="J169" s="116">
        <f>BK169</f>
        <v>0</v>
      </c>
      <c r="L169" s="106"/>
      <c r="M169" s="110"/>
      <c r="P169" s="111">
        <f>SUM(P170:P181)</f>
        <v>0</v>
      </c>
      <c r="R169" s="111">
        <f>SUM(R170:R181)</f>
        <v>0</v>
      </c>
      <c r="T169" s="112">
        <f>SUM(T170:T181)</f>
        <v>0</v>
      </c>
      <c r="AR169" s="107" t="s">
        <v>64</v>
      </c>
      <c r="AT169" s="113" t="s">
        <v>55</v>
      </c>
      <c r="AU169" s="113" t="s">
        <v>64</v>
      </c>
      <c r="AY169" s="107" t="s">
        <v>103</v>
      </c>
      <c r="BK169" s="114">
        <f>SUM(BK170:BK181)</f>
        <v>0</v>
      </c>
    </row>
    <row r="170" spans="2:65" s="1" customFormat="1" ht="21.75" customHeight="1">
      <c r="B170" s="117"/>
      <c r="C170" s="118" t="s">
        <v>164</v>
      </c>
      <c r="D170" s="118" t="s">
        <v>105</v>
      </c>
      <c r="E170" s="119" t="s">
        <v>165</v>
      </c>
      <c r="F170" s="120" t="s">
        <v>166</v>
      </c>
      <c r="G170" s="121" t="s">
        <v>108</v>
      </c>
      <c r="H170" s="122">
        <v>47.52</v>
      </c>
      <c r="I170" s="122"/>
      <c r="J170" s="122">
        <f>ROUND(I170*H170,3)</f>
        <v>0</v>
      </c>
      <c r="K170" s="123"/>
      <c r="L170" s="26"/>
      <c r="M170" s="124" t="s">
        <v>1</v>
      </c>
      <c r="N170" s="125" t="s">
        <v>35</v>
      </c>
      <c r="O170" s="126">
        <v>0</v>
      </c>
      <c r="P170" s="126">
        <f>O170*H170</f>
        <v>0</v>
      </c>
      <c r="Q170" s="126">
        <v>0</v>
      </c>
      <c r="R170" s="126">
        <f>Q170*H170</f>
        <v>0</v>
      </c>
      <c r="S170" s="126">
        <v>0</v>
      </c>
      <c r="T170" s="127">
        <f>S170*H170</f>
        <v>0</v>
      </c>
      <c r="AR170" s="128" t="s">
        <v>109</v>
      </c>
      <c r="AT170" s="128" t="s">
        <v>105</v>
      </c>
      <c r="AU170" s="128" t="s">
        <v>110</v>
      </c>
      <c r="AY170" s="15" t="s">
        <v>103</v>
      </c>
      <c r="BE170" s="129">
        <f>IF(N170="základná",J170,0)</f>
        <v>0</v>
      </c>
      <c r="BF170" s="129">
        <f>IF(N170="znížená",J170,0)</f>
        <v>0</v>
      </c>
      <c r="BG170" s="129">
        <f>IF(N170="zákl. prenesená",J170,0)</f>
        <v>0</v>
      </c>
      <c r="BH170" s="129">
        <f>IF(N170="zníž. prenesená",J170,0)</f>
        <v>0</v>
      </c>
      <c r="BI170" s="129">
        <f>IF(N170="nulová",J170,0)</f>
        <v>0</v>
      </c>
      <c r="BJ170" s="15" t="s">
        <v>110</v>
      </c>
      <c r="BK170" s="130">
        <f>ROUND(I170*H170,3)</f>
        <v>0</v>
      </c>
      <c r="BL170" s="15" t="s">
        <v>109</v>
      </c>
      <c r="BM170" s="128" t="s">
        <v>167</v>
      </c>
    </row>
    <row r="171" spans="2:65" s="12" customFormat="1">
      <c r="B171" s="131"/>
      <c r="D171" s="132" t="s">
        <v>112</v>
      </c>
      <c r="E171" s="133" t="s">
        <v>1</v>
      </c>
      <c r="F171" s="134" t="s">
        <v>168</v>
      </c>
      <c r="H171" s="135">
        <v>31.68</v>
      </c>
      <c r="L171" s="131"/>
      <c r="M171" s="136"/>
      <c r="T171" s="137"/>
      <c r="AT171" s="133" t="s">
        <v>112</v>
      </c>
      <c r="AU171" s="133" t="s">
        <v>110</v>
      </c>
      <c r="AV171" s="12" t="s">
        <v>110</v>
      </c>
      <c r="AW171" s="12" t="s">
        <v>25</v>
      </c>
      <c r="AX171" s="12" t="s">
        <v>56</v>
      </c>
      <c r="AY171" s="133" t="s">
        <v>103</v>
      </c>
    </row>
    <row r="172" spans="2:65" s="12" customFormat="1">
      <c r="B172" s="131"/>
      <c r="D172" s="132" t="s">
        <v>112</v>
      </c>
      <c r="E172" s="133" t="s">
        <v>1</v>
      </c>
      <c r="F172" s="134" t="s">
        <v>169</v>
      </c>
      <c r="H172" s="135">
        <v>15.84</v>
      </c>
      <c r="L172" s="131"/>
      <c r="M172" s="136"/>
      <c r="T172" s="137"/>
      <c r="AT172" s="133" t="s">
        <v>112</v>
      </c>
      <c r="AU172" s="133" t="s">
        <v>110</v>
      </c>
      <c r="AV172" s="12" t="s">
        <v>110</v>
      </c>
      <c r="AW172" s="12" t="s">
        <v>25</v>
      </c>
      <c r="AX172" s="12" t="s">
        <v>56</v>
      </c>
      <c r="AY172" s="133" t="s">
        <v>103</v>
      </c>
    </row>
    <row r="173" spans="2:65" s="13" customFormat="1">
      <c r="B173" s="138"/>
      <c r="D173" s="132" t="s">
        <v>112</v>
      </c>
      <c r="E173" s="139" t="s">
        <v>1</v>
      </c>
      <c r="F173" s="140" t="s">
        <v>115</v>
      </c>
      <c r="H173" s="141">
        <v>47.519999999999996</v>
      </c>
      <c r="L173" s="138"/>
      <c r="M173" s="142"/>
      <c r="T173" s="143"/>
      <c r="AT173" s="139" t="s">
        <v>112</v>
      </c>
      <c r="AU173" s="139" t="s">
        <v>110</v>
      </c>
      <c r="AV173" s="13" t="s">
        <v>109</v>
      </c>
      <c r="AW173" s="13" t="s">
        <v>25</v>
      </c>
      <c r="AX173" s="13" t="s">
        <v>64</v>
      </c>
      <c r="AY173" s="139" t="s">
        <v>103</v>
      </c>
    </row>
    <row r="174" spans="2:65" s="1" customFormat="1" ht="24.2" customHeight="1">
      <c r="B174" s="117"/>
      <c r="C174" s="118" t="s">
        <v>128</v>
      </c>
      <c r="D174" s="118" t="s">
        <v>105</v>
      </c>
      <c r="E174" s="119" t="s">
        <v>170</v>
      </c>
      <c r="F174" s="120" t="s">
        <v>171</v>
      </c>
      <c r="G174" s="121" t="s">
        <v>140</v>
      </c>
      <c r="H174" s="122">
        <v>237</v>
      </c>
      <c r="I174" s="122"/>
      <c r="J174" s="122">
        <f>ROUND(I174*H174,3)</f>
        <v>0</v>
      </c>
      <c r="K174" s="123"/>
      <c r="L174" s="26"/>
      <c r="M174" s="124" t="s">
        <v>1</v>
      </c>
      <c r="N174" s="125" t="s">
        <v>35</v>
      </c>
      <c r="O174" s="126">
        <v>0</v>
      </c>
      <c r="P174" s="126">
        <f>O174*H174</f>
        <v>0</v>
      </c>
      <c r="Q174" s="126">
        <v>0</v>
      </c>
      <c r="R174" s="126">
        <f>Q174*H174</f>
        <v>0</v>
      </c>
      <c r="S174" s="126">
        <v>0</v>
      </c>
      <c r="T174" s="127">
        <f>S174*H174</f>
        <v>0</v>
      </c>
      <c r="AR174" s="128" t="s">
        <v>109</v>
      </c>
      <c r="AT174" s="128" t="s">
        <v>105</v>
      </c>
      <c r="AU174" s="128" t="s">
        <v>110</v>
      </c>
      <c r="AY174" s="15" t="s">
        <v>103</v>
      </c>
      <c r="BE174" s="129">
        <f>IF(N174="základná",J174,0)</f>
        <v>0</v>
      </c>
      <c r="BF174" s="129">
        <f>IF(N174="znížená",J174,0)</f>
        <v>0</v>
      </c>
      <c r="BG174" s="129">
        <f>IF(N174="zákl. prenesená",J174,0)</f>
        <v>0</v>
      </c>
      <c r="BH174" s="129">
        <f>IF(N174="zníž. prenesená",J174,0)</f>
        <v>0</v>
      </c>
      <c r="BI174" s="129">
        <f>IF(N174="nulová",J174,0)</f>
        <v>0</v>
      </c>
      <c r="BJ174" s="15" t="s">
        <v>110</v>
      </c>
      <c r="BK174" s="130">
        <f>ROUND(I174*H174,3)</f>
        <v>0</v>
      </c>
      <c r="BL174" s="15" t="s">
        <v>109</v>
      </c>
      <c r="BM174" s="128" t="s">
        <v>172</v>
      </c>
    </row>
    <row r="175" spans="2:65" s="12" customFormat="1">
      <c r="B175" s="131"/>
      <c r="D175" s="132" t="s">
        <v>112</v>
      </c>
      <c r="E175" s="133" t="s">
        <v>1</v>
      </c>
      <c r="F175" s="134" t="s">
        <v>173</v>
      </c>
      <c r="H175" s="135">
        <v>237</v>
      </c>
      <c r="L175" s="131"/>
      <c r="M175" s="136"/>
      <c r="T175" s="137"/>
      <c r="AT175" s="133" t="s">
        <v>112</v>
      </c>
      <c r="AU175" s="133" t="s">
        <v>110</v>
      </c>
      <c r="AV175" s="12" t="s">
        <v>110</v>
      </c>
      <c r="AW175" s="12" t="s">
        <v>25</v>
      </c>
      <c r="AX175" s="12" t="s">
        <v>56</v>
      </c>
      <c r="AY175" s="133" t="s">
        <v>103</v>
      </c>
    </row>
    <row r="176" spans="2:65" s="13" customFormat="1">
      <c r="B176" s="138"/>
      <c r="D176" s="132" t="s">
        <v>112</v>
      </c>
      <c r="E176" s="139" t="s">
        <v>1</v>
      </c>
      <c r="F176" s="140" t="s">
        <v>115</v>
      </c>
      <c r="H176" s="141">
        <v>237</v>
      </c>
      <c r="L176" s="138"/>
      <c r="M176" s="142"/>
      <c r="T176" s="143"/>
      <c r="AT176" s="139" t="s">
        <v>112</v>
      </c>
      <c r="AU176" s="139" t="s">
        <v>110</v>
      </c>
      <c r="AV176" s="13" t="s">
        <v>109</v>
      </c>
      <c r="AW176" s="13" t="s">
        <v>25</v>
      </c>
      <c r="AX176" s="13" t="s">
        <v>64</v>
      </c>
      <c r="AY176" s="139" t="s">
        <v>103</v>
      </c>
    </row>
    <row r="177" spans="2:65" s="1" customFormat="1" ht="24.2" customHeight="1">
      <c r="B177" s="117"/>
      <c r="C177" s="118" t="s">
        <v>174</v>
      </c>
      <c r="D177" s="118" t="s">
        <v>105</v>
      </c>
      <c r="E177" s="119" t="s">
        <v>175</v>
      </c>
      <c r="F177" s="120" t="s">
        <v>176</v>
      </c>
      <c r="G177" s="121" t="s">
        <v>140</v>
      </c>
      <c r="H177" s="122">
        <v>237</v>
      </c>
      <c r="I177" s="122"/>
      <c r="J177" s="122">
        <f>ROUND(I177*H177,3)</f>
        <v>0</v>
      </c>
      <c r="K177" s="123"/>
      <c r="L177" s="26"/>
      <c r="M177" s="124" t="s">
        <v>1</v>
      </c>
      <c r="N177" s="125" t="s">
        <v>35</v>
      </c>
      <c r="O177" s="126">
        <v>0</v>
      </c>
      <c r="P177" s="126">
        <f>O177*H177</f>
        <v>0</v>
      </c>
      <c r="Q177" s="126">
        <v>0</v>
      </c>
      <c r="R177" s="126">
        <f>Q177*H177</f>
        <v>0</v>
      </c>
      <c r="S177" s="126">
        <v>0</v>
      </c>
      <c r="T177" s="127">
        <f>S177*H177</f>
        <v>0</v>
      </c>
      <c r="AR177" s="128" t="s">
        <v>109</v>
      </c>
      <c r="AT177" s="128" t="s">
        <v>105</v>
      </c>
      <c r="AU177" s="128" t="s">
        <v>110</v>
      </c>
      <c r="AY177" s="15" t="s">
        <v>103</v>
      </c>
      <c r="BE177" s="129">
        <f>IF(N177="základná",J177,0)</f>
        <v>0</v>
      </c>
      <c r="BF177" s="129">
        <f>IF(N177="znížená",J177,0)</f>
        <v>0</v>
      </c>
      <c r="BG177" s="129">
        <f>IF(N177="zákl. prenesená",J177,0)</f>
        <v>0</v>
      </c>
      <c r="BH177" s="129">
        <f>IF(N177="zníž. prenesená",J177,0)</f>
        <v>0</v>
      </c>
      <c r="BI177" s="129">
        <f>IF(N177="nulová",J177,0)</f>
        <v>0</v>
      </c>
      <c r="BJ177" s="15" t="s">
        <v>110</v>
      </c>
      <c r="BK177" s="130">
        <f>ROUND(I177*H177,3)</f>
        <v>0</v>
      </c>
      <c r="BL177" s="15" t="s">
        <v>109</v>
      </c>
      <c r="BM177" s="128" t="s">
        <v>177</v>
      </c>
    </row>
    <row r="178" spans="2:65" s="1" customFormat="1" ht="37.9" customHeight="1">
      <c r="B178" s="117"/>
      <c r="C178" s="118" t="s">
        <v>178</v>
      </c>
      <c r="D178" s="118" t="s">
        <v>105</v>
      </c>
      <c r="E178" s="119" t="s">
        <v>179</v>
      </c>
      <c r="F178" s="120" t="s">
        <v>180</v>
      </c>
      <c r="G178" s="121" t="s">
        <v>140</v>
      </c>
      <c r="H178" s="122">
        <v>237.6</v>
      </c>
      <c r="I178" s="122"/>
      <c r="J178" s="122">
        <f>ROUND(I178*H178,3)</f>
        <v>0</v>
      </c>
      <c r="K178" s="123"/>
      <c r="L178" s="26"/>
      <c r="M178" s="124" t="s">
        <v>1</v>
      </c>
      <c r="N178" s="125" t="s">
        <v>35</v>
      </c>
      <c r="O178" s="126">
        <v>0</v>
      </c>
      <c r="P178" s="126">
        <f>O178*H178</f>
        <v>0</v>
      </c>
      <c r="Q178" s="126">
        <v>0</v>
      </c>
      <c r="R178" s="126">
        <f>Q178*H178</f>
        <v>0</v>
      </c>
      <c r="S178" s="126">
        <v>0</v>
      </c>
      <c r="T178" s="127">
        <f>S178*H178</f>
        <v>0</v>
      </c>
      <c r="AR178" s="128" t="s">
        <v>109</v>
      </c>
      <c r="AT178" s="128" t="s">
        <v>105</v>
      </c>
      <c r="AU178" s="128" t="s">
        <v>110</v>
      </c>
      <c r="AY178" s="15" t="s">
        <v>103</v>
      </c>
      <c r="BE178" s="129">
        <f>IF(N178="základná",J178,0)</f>
        <v>0</v>
      </c>
      <c r="BF178" s="129">
        <f>IF(N178="znížená",J178,0)</f>
        <v>0</v>
      </c>
      <c r="BG178" s="129">
        <f>IF(N178="zákl. prenesená",J178,0)</f>
        <v>0</v>
      </c>
      <c r="BH178" s="129">
        <f>IF(N178="zníž. prenesená",J178,0)</f>
        <v>0</v>
      </c>
      <c r="BI178" s="129">
        <f>IF(N178="nulová",J178,0)</f>
        <v>0</v>
      </c>
      <c r="BJ178" s="15" t="s">
        <v>110</v>
      </c>
      <c r="BK178" s="130">
        <f>ROUND(I178*H178,3)</f>
        <v>0</v>
      </c>
      <c r="BL178" s="15" t="s">
        <v>109</v>
      </c>
      <c r="BM178" s="128" t="s">
        <v>181</v>
      </c>
    </row>
    <row r="179" spans="2:65" s="12" customFormat="1">
      <c r="B179" s="131"/>
      <c r="D179" s="132" t="s">
        <v>112</v>
      </c>
      <c r="E179" s="133" t="s">
        <v>1</v>
      </c>
      <c r="F179" s="134" t="s">
        <v>182</v>
      </c>
      <c r="H179" s="135">
        <v>158.4</v>
      </c>
      <c r="L179" s="131"/>
      <c r="M179" s="136"/>
      <c r="T179" s="137"/>
      <c r="AT179" s="133" t="s">
        <v>112</v>
      </c>
      <c r="AU179" s="133" t="s">
        <v>110</v>
      </c>
      <c r="AV179" s="12" t="s">
        <v>110</v>
      </c>
      <c r="AW179" s="12" t="s">
        <v>25</v>
      </c>
      <c r="AX179" s="12" t="s">
        <v>56</v>
      </c>
      <c r="AY179" s="133" t="s">
        <v>103</v>
      </c>
    </row>
    <row r="180" spans="2:65" s="12" customFormat="1">
      <c r="B180" s="131"/>
      <c r="D180" s="132" t="s">
        <v>112</v>
      </c>
      <c r="E180" s="133" t="s">
        <v>1</v>
      </c>
      <c r="F180" s="134" t="s">
        <v>183</v>
      </c>
      <c r="H180" s="135">
        <v>79.2</v>
      </c>
      <c r="L180" s="131"/>
      <c r="M180" s="136"/>
      <c r="T180" s="137"/>
      <c r="AT180" s="133" t="s">
        <v>112</v>
      </c>
      <c r="AU180" s="133" t="s">
        <v>110</v>
      </c>
      <c r="AV180" s="12" t="s">
        <v>110</v>
      </c>
      <c r="AW180" s="12" t="s">
        <v>25</v>
      </c>
      <c r="AX180" s="12" t="s">
        <v>56</v>
      </c>
      <c r="AY180" s="133" t="s">
        <v>103</v>
      </c>
    </row>
    <row r="181" spans="2:65" s="13" customFormat="1">
      <c r="B181" s="138"/>
      <c r="D181" s="132" t="s">
        <v>112</v>
      </c>
      <c r="E181" s="139" t="s">
        <v>1</v>
      </c>
      <c r="F181" s="140" t="s">
        <v>115</v>
      </c>
      <c r="H181" s="141">
        <v>237.60000000000002</v>
      </c>
      <c r="L181" s="138"/>
      <c r="M181" s="142"/>
      <c r="T181" s="143"/>
      <c r="AT181" s="139" t="s">
        <v>112</v>
      </c>
      <c r="AU181" s="139" t="s">
        <v>110</v>
      </c>
      <c r="AV181" s="13" t="s">
        <v>109</v>
      </c>
      <c r="AW181" s="13" t="s">
        <v>25</v>
      </c>
      <c r="AX181" s="13" t="s">
        <v>64</v>
      </c>
      <c r="AY181" s="139" t="s">
        <v>103</v>
      </c>
    </row>
    <row r="182" spans="2:65" s="11" customFormat="1" ht="22.9" customHeight="1">
      <c r="B182" s="106"/>
      <c r="D182" s="107" t="s">
        <v>55</v>
      </c>
      <c r="E182" s="115" t="s">
        <v>131</v>
      </c>
      <c r="F182" s="115" t="s">
        <v>184</v>
      </c>
      <c r="J182" s="116">
        <f>BK182</f>
        <v>0</v>
      </c>
      <c r="L182" s="106"/>
      <c r="M182" s="110"/>
      <c r="P182" s="111">
        <f>SUM(P183:P188)</f>
        <v>0</v>
      </c>
      <c r="R182" s="111">
        <f>SUM(R183:R188)</f>
        <v>0</v>
      </c>
      <c r="T182" s="112">
        <f>SUM(T183:T188)</f>
        <v>0</v>
      </c>
      <c r="AR182" s="107" t="s">
        <v>64</v>
      </c>
      <c r="AT182" s="113" t="s">
        <v>55</v>
      </c>
      <c r="AU182" s="113" t="s">
        <v>64</v>
      </c>
      <c r="AY182" s="107" t="s">
        <v>103</v>
      </c>
      <c r="BK182" s="114">
        <f>SUM(BK183:BK188)</f>
        <v>0</v>
      </c>
    </row>
    <row r="183" spans="2:65" s="1" customFormat="1" ht="33" customHeight="1">
      <c r="B183" s="117"/>
      <c r="C183" s="118" t="s">
        <v>185</v>
      </c>
      <c r="D183" s="118" t="s">
        <v>105</v>
      </c>
      <c r="E183" s="119" t="s">
        <v>186</v>
      </c>
      <c r="F183" s="120" t="s">
        <v>187</v>
      </c>
      <c r="G183" s="121" t="s">
        <v>140</v>
      </c>
      <c r="H183" s="122">
        <v>380</v>
      </c>
      <c r="I183" s="122"/>
      <c r="J183" s="122">
        <f>ROUND(I183*H183,3)</f>
        <v>0</v>
      </c>
      <c r="K183" s="123"/>
      <c r="L183" s="26"/>
      <c r="M183" s="124" t="s">
        <v>1</v>
      </c>
      <c r="N183" s="125" t="s">
        <v>35</v>
      </c>
      <c r="O183" s="126">
        <v>0</v>
      </c>
      <c r="P183" s="126">
        <f>O183*H183</f>
        <v>0</v>
      </c>
      <c r="Q183" s="126">
        <v>0</v>
      </c>
      <c r="R183" s="126">
        <f>Q183*H183</f>
        <v>0</v>
      </c>
      <c r="S183" s="126">
        <v>0</v>
      </c>
      <c r="T183" s="127">
        <f>S183*H183</f>
        <v>0</v>
      </c>
      <c r="AR183" s="128" t="s">
        <v>109</v>
      </c>
      <c r="AT183" s="128" t="s">
        <v>105</v>
      </c>
      <c r="AU183" s="128" t="s">
        <v>110</v>
      </c>
      <c r="AY183" s="15" t="s">
        <v>103</v>
      </c>
      <c r="BE183" s="129">
        <f>IF(N183="základná",J183,0)</f>
        <v>0</v>
      </c>
      <c r="BF183" s="129">
        <f>IF(N183="znížená",J183,0)</f>
        <v>0</v>
      </c>
      <c r="BG183" s="129">
        <f>IF(N183="zákl. prenesená",J183,0)</f>
        <v>0</v>
      </c>
      <c r="BH183" s="129">
        <f>IF(N183="zníž. prenesená",J183,0)</f>
        <v>0</v>
      </c>
      <c r="BI183" s="129">
        <f>IF(N183="nulová",J183,0)</f>
        <v>0</v>
      </c>
      <c r="BJ183" s="15" t="s">
        <v>110</v>
      </c>
      <c r="BK183" s="130">
        <f>ROUND(I183*H183,3)</f>
        <v>0</v>
      </c>
      <c r="BL183" s="15" t="s">
        <v>109</v>
      </c>
      <c r="BM183" s="128" t="s">
        <v>188</v>
      </c>
    </row>
    <row r="184" spans="2:65" s="12" customFormat="1">
      <c r="B184" s="131"/>
      <c r="D184" s="132" t="s">
        <v>112</v>
      </c>
      <c r="E184" s="133" t="s">
        <v>1</v>
      </c>
      <c r="F184" s="134" t="s">
        <v>189</v>
      </c>
      <c r="H184" s="135">
        <v>380</v>
      </c>
      <c r="L184" s="131"/>
      <c r="M184" s="136"/>
      <c r="T184" s="137"/>
      <c r="AT184" s="133" t="s">
        <v>112</v>
      </c>
      <c r="AU184" s="133" t="s">
        <v>110</v>
      </c>
      <c r="AV184" s="12" t="s">
        <v>110</v>
      </c>
      <c r="AW184" s="12" t="s">
        <v>25</v>
      </c>
      <c r="AX184" s="12" t="s">
        <v>56</v>
      </c>
      <c r="AY184" s="133" t="s">
        <v>103</v>
      </c>
    </row>
    <row r="185" spans="2:65" s="13" customFormat="1">
      <c r="B185" s="138"/>
      <c r="D185" s="132" t="s">
        <v>112</v>
      </c>
      <c r="E185" s="139" t="s">
        <v>1</v>
      </c>
      <c r="F185" s="140" t="s">
        <v>115</v>
      </c>
      <c r="H185" s="141">
        <v>380</v>
      </c>
      <c r="L185" s="138"/>
      <c r="M185" s="142"/>
      <c r="T185" s="143"/>
      <c r="AT185" s="139" t="s">
        <v>112</v>
      </c>
      <c r="AU185" s="139" t="s">
        <v>110</v>
      </c>
      <c r="AV185" s="13" t="s">
        <v>109</v>
      </c>
      <c r="AW185" s="13" t="s">
        <v>25</v>
      </c>
      <c r="AX185" s="13" t="s">
        <v>64</v>
      </c>
      <c r="AY185" s="139" t="s">
        <v>103</v>
      </c>
    </row>
    <row r="186" spans="2:65" s="1" customFormat="1" ht="24.2" customHeight="1">
      <c r="B186" s="117"/>
      <c r="C186" s="118" t="s">
        <v>190</v>
      </c>
      <c r="D186" s="118" t="s">
        <v>105</v>
      </c>
      <c r="E186" s="119" t="s">
        <v>191</v>
      </c>
      <c r="F186" s="120" t="s">
        <v>192</v>
      </c>
      <c r="G186" s="121" t="s">
        <v>140</v>
      </c>
      <c r="H186" s="122">
        <v>380</v>
      </c>
      <c r="I186" s="122"/>
      <c r="J186" s="122">
        <f>ROUND(I186*H186,3)</f>
        <v>0</v>
      </c>
      <c r="K186" s="123"/>
      <c r="L186" s="26"/>
      <c r="M186" s="124" t="s">
        <v>1</v>
      </c>
      <c r="N186" s="125" t="s">
        <v>35</v>
      </c>
      <c r="O186" s="126">
        <v>0</v>
      </c>
      <c r="P186" s="126">
        <f>O186*H186</f>
        <v>0</v>
      </c>
      <c r="Q186" s="126">
        <v>0</v>
      </c>
      <c r="R186" s="126">
        <f>Q186*H186</f>
        <v>0</v>
      </c>
      <c r="S186" s="126">
        <v>0</v>
      </c>
      <c r="T186" s="127">
        <f>S186*H186</f>
        <v>0</v>
      </c>
      <c r="AR186" s="128" t="s">
        <v>109</v>
      </c>
      <c r="AT186" s="128" t="s">
        <v>105</v>
      </c>
      <c r="AU186" s="128" t="s">
        <v>110</v>
      </c>
      <c r="AY186" s="15" t="s">
        <v>103</v>
      </c>
      <c r="BE186" s="129">
        <f>IF(N186="základná",J186,0)</f>
        <v>0</v>
      </c>
      <c r="BF186" s="129">
        <f>IF(N186="znížená",J186,0)</f>
        <v>0</v>
      </c>
      <c r="BG186" s="129">
        <f>IF(N186="zákl. prenesená",J186,0)</f>
        <v>0</v>
      </c>
      <c r="BH186" s="129">
        <f>IF(N186="zníž. prenesená",J186,0)</f>
        <v>0</v>
      </c>
      <c r="BI186" s="129">
        <f>IF(N186="nulová",J186,0)</f>
        <v>0</v>
      </c>
      <c r="BJ186" s="15" t="s">
        <v>110</v>
      </c>
      <c r="BK186" s="130">
        <f>ROUND(I186*H186,3)</f>
        <v>0</v>
      </c>
      <c r="BL186" s="15" t="s">
        <v>109</v>
      </c>
      <c r="BM186" s="128" t="s">
        <v>193</v>
      </c>
    </row>
    <row r="187" spans="2:65" s="12" customFormat="1">
      <c r="B187" s="131"/>
      <c r="D187" s="132" t="s">
        <v>112</v>
      </c>
      <c r="E187" s="133" t="s">
        <v>1</v>
      </c>
      <c r="F187" s="134" t="s">
        <v>189</v>
      </c>
      <c r="H187" s="135">
        <v>380</v>
      </c>
      <c r="L187" s="131"/>
      <c r="M187" s="136"/>
      <c r="T187" s="137"/>
      <c r="AT187" s="133" t="s">
        <v>112</v>
      </c>
      <c r="AU187" s="133" t="s">
        <v>110</v>
      </c>
      <c r="AV187" s="12" t="s">
        <v>110</v>
      </c>
      <c r="AW187" s="12" t="s">
        <v>25</v>
      </c>
      <c r="AX187" s="12" t="s">
        <v>56</v>
      </c>
      <c r="AY187" s="133" t="s">
        <v>103</v>
      </c>
    </row>
    <row r="188" spans="2:65" s="13" customFormat="1">
      <c r="B188" s="138"/>
      <c r="D188" s="132" t="s">
        <v>112</v>
      </c>
      <c r="E188" s="139" t="s">
        <v>1</v>
      </c>
      <c r="F188" s="140" t="s">
        <v>115</v>
      </c>
      <c r="H188" s="141">
        <v>380</v>
      </c>
      <c r="L188" s="138"/>
      <c r="M188" s="142"/>
      <c r="T188" s="143"/>
      <c r="AT188" s="139" t="s">
        <v>112</v>
      </c>
      <c r="AU188" s="139" t="s">
        <v>110</v>
      </c>
      <c r="AV188" s="13" t="s">
        <v>109</v>
      </c>
      <c r="AW188" s="13" t="s">
        <v>25</v>
      </c>
      <c r="AX188" s="13" t="s">
        <v>64</v>
      </c>
      <c r="AY188" s="139" t="s">
        <v>103</v>
      </c>
    </row>
    <row r="189" spans="2:65" s="11" customFormat="1" ht="22.9" customHeight="1">
      <c r="B189" s="106"/>
      <c r="D189" s="107" t="s">
        <v>55</v>
      </c>
      <c r="E189" s="115" t="s">
        <v>111</v>
      </c>
      <c r="F189" s="115" t="s">
        <v>194</v>
      </c>
      <c r="J189" s="116">
        <f>BK189</f>
        <v>0</v>
      </c>
      <c r="L189" s="106"/>
      <c r="M189" s="110"/>
      <c r="P189" s="111">
        <f>SUM(P190:P196)</f>
        <v>0</v>
      </c>
      <c r="R189" s="111">
        <f>SUM(R190:R196)</f>
        <v>0</v>
      </c>
      <c r="T189" s="112">
        <f>SUM(T190:T196)</f>
        <v>0</v>
      </c>
      <c r="AR189" s="107" t="s">
        <v>64</v>
      </c>
      <c r="AT189" s="113" t="s">
        <v>55</v>
      </c>
      <c r="AU189" s="113" t="s">
        <v>64</v>
      </c>
      <c r="AY189" s="107" t="s">
        <v>103</v>
      </c>
      <c r="BK189" s="114">
        <f>SUM(BK190:BK196)</f>
        <v>0</v>
      </c>
    </row>
    <row r="190" spans="2:65" s="1" customFormat="1" ht="21.75" customHeight="1">
      <c r="B190" s="117"/>
      <c r="C190" s="118" t="s">
        <v>195</v>
      </c>
      <c r="D190" s="118" t="s">
        <v>105</v>
      </c>
      <c r="E190" s="119" t="s">
        <v>196</v>
      </c>
      <c r="F190" s="120" t="s">
        <v>197</v>
      </c>
      <c r="G190" s="121" t="s">
        <v>140</v>
      </c>
      <c r="H190" s="122">
        <v>33</v>
      </c>
      <c r="I190" s="122"/>
      <c r="J190" s="122">
        <f>ROUND(I190*H190,3)</f>
        <v>0</v>
      </c>
      <c r="K190" s="123"/>
      <c r="L190" s="26"/>
      <c r="M190" s="124" t="s">
        <v>1</v>
      </c>
      <c r="N190" s="125" t="s">
        <v>35</v>
      </c>
      <c r="O190" s="126">
        <v>0</v>
      </c>
      <c r="P190" s="126">
        <f>O190*H190</f>
        <v>0</v>
      </c>
      <c r="Q190" s="126">
        <v>0</v>
      </c>
      <c r="R190" s="126">
        <f>Q190*H190</f>
        <v>0</v>
      </c>
      <c r="S190" s="126">
        <v>0</v>
      </c>
      <c r="T190" s="127">
        <f>S190*H190</f>
        <v>0</v>
      </c>
      <c r="AR190" s="128" t="s">
        <v>109</v>
      </c>
      <c r="AT190" s="128" t="s">
        <v>105</v>
      </c>
      <c r="AU190" s="128" t="s">
        <v>110</v>
      </c>
      <c r="AY190" s="15" t="s">
        <v>103</v>
      </c>
      <c r="BE190" s="129">
        <f>IF(N190="základná",J190,0)</f>
        <v>0</v>
      </c>
      <c r="BF190" s="129">
        <f>IF(N190="znížená",J190,0)</f>
        <v>0</v>
      </c>
      <c r="BG190" s="129">
        <f>IF(N190="zákl. prenesená",J190,0)</f>
        <v>0</v>
      </c>
      <c r="BH190" s="129">
        <f>IF(N190="zníž. prenesená",J190,0)</f>
        <v>0</v>
      </c>
      <c r="BI190" s="129">
        <f>IF(N190="nulová",J190,0)</f>
        <v>0</v>
      </c>
      <c r="BJ190" s="15" t="s">
        <v>110</v>
      </c>
      <c r="BK190" s="130">
        <f>ROUND(I190*H190,3)</f>
        <v>0</v>
      </c>
      <c r="BL190" s="15" t="s">
        <v>109</v>
      </c>
      <c r="BM190" s="128" t="s">
        <v>198</v>
      </c>
    </row>
    <row r="191" spans="2:65" s="12" customFormat="1">
      <c r="B191" s="131"/>
      <c r="D191" s="132" t="s">
        <v>112</v>
      </c>
      <c r="E191" s="133" t="s">
        <v>1</v>
      </c>
      <c r="F191" s="134" t="s">
        <v>199</v>
      </c>
      <c r="H191" s="135">
        <v>33</v>
      </c>
      <c r="L191" s="131"/>
      <c r="M191" s="136"/>
      <c r="T191" s="137"/>
      <c r="AT191" s="133" t="s">
        <v>112</v>
      </c>
      <c r="AU191" s="133" t="s">
        <v>110</v>
      </c>
      <c r="AV191" s="12" t="s">
        <v>110</v>
      </c>
      <c r="AW191" s="12" t="s">
        <v>25</v>
      </c>
      <c r="AX191" s="12" t="s">
        <v>56</v>
      </c>
      <c r="AY191" s="133" t="s">
        <v>103</v>
      </c>
    </row>
    <row r="192" spans="2:65" s="13" customFormat="1">
      <c r="B192" s="138"/>
      <c r="D192" s="132" t="s">
        <v>112</v>
      </c>
      <c r="E192" s="139" t="s">
        <v>1</v>
      </c>
      <c r="F192" s="140" t="s">
        <v>115</v>
      </c>
      <c r="H192" s="141">
        <v>33</v>
      </c>
      <c r="L192" s="138"/>
      <c r="M192" s="142"/>
      <c r="T192" s="143"/>
      <c r="AT192" s="139" t="s">
        <v>112</v>
      </c>
      <c r="AU192" s="139" t="s">
        <v>110</v>
      </c>
      <c r="AV192" s="13" t="s">
        <v>109</v>
      </c>
      <c r="AW192" s="13" t="s">
        <v>25</v>
      </c>
      <c r="AX192" s="13" t="s">
        <v>64</v>
      </c>
      <c r="AY192" s="139" t="s">
        <v>103</v>
      </c>
    </row>
    <row r="193" spans="2:65" s="1" customFormat="1" ht="21.75" customHeight="1">
      <c r="B193" s="117"/>
      <c r="C193" s="118" t="s">
        <v>200</v>
      </c>
      <c r="D193" s="118" t="s">
        <v>105</v>
      </c>
      <c r="E193" s="119" t="s">
        <v>201</v>
      </c>
      <c r="F193" s="120" t="s">
        <v>202</v>
      </c>
      <c r="G193" s="121" t="s">
        <v>140</v>
      </c>
      <c r="H193" s="122">
        <v>33</v>
      </c>
      <c r="I193" s="122"/>
      <c r="J193" s="122">
        <f>ROUND(I193*H193,3)</f>
        <v>0</v>
      </c>
      <c r="K193" s="123"/>
      <c r="L193" s="26"/>
      <c r="M193" s="124" t="s">
        <v>1</v>
      </c>
      <c r="N193" s="125" t="s">
        <v>35</v>
      </c>
      <c r="O193" s="126">
        <v>0</v>
      </c>
      <c r="P193" s="126">
        <f>O193*H193</f>
        <v>0</v>
      </c>
      <c r="Q193" s="126">
        <v>0</v>
      </c>
      <c r="R193" s="126">
        <f>Q193*H193</f>
        <v>0</v>
      </c>
      <c r="S193" s="126">
        <v>0</v>
      </c>
      <c r="T193" s="127">
        <f>S193*H193</f>
        <v>0</v>
      </c>
      <c r="AR193" s="128" t="s">
        <v>109</v>
      </c>
      <c r="AT193" s="128" t="s">
        <v>105</v>
      </c>
      <c r="AU193" s="128" t="s">
        <v>110</v>
      </c>
      <c r="AY193" s="15" t="s">
        <v>103</v>
      </c>
      <c r="BE193" s="129">
        <f>IF(N193="základná",J193,0)</f>
        <v>0</v>
      </c>
      <c r="BF193" s="129">
        <f>IF(N193="znížená",J193,0)</f>
        <v>0</v>
      </c>
      <c r="BG193" s="129">
        <f>IF(N193="zákl. prenesená",J193,0)</f>
        <v>0</v>
      </c>
      <c r="BH193" s="129">
        <f>IF(N193="zníž. prenesená",J193,0)</f>
        <v>0</v>
      </c>
      <c r="BI193" s="129">
        <f>IF(N193="nulová",J193,0)</f>
        <v>0</v>
      </c>
      <c r="BJ193" s="15" t="s">
        <v>110</v>
      </c>
      <c r="BK193" s="130">
        <f>ROUND(I193*H193,3)</f>
        <v>0</v>
      </c>
      <c r="BL193" s="15" t="s">
        <v>109</v>
      </c>
      <c r="BM193" s="128" t="s">
        <v>203</v>
      </c>
    </row>
    <row r="194" spans="2:65" s="1" customFormat="1" ht="24.2" customHeight="1">
      <c r="B194" s="117"/>
      <c r="C194" s="118" t="s">
        <v>204</v>
      </c>
      <c r="D194" s="118" t="s">
        <v>105</v>
      </c>
      <c r="E194" s="119" t="s">
        <v>205</v>
      </c>
      <c r="F194" s="120" t="s">
        <v>206</v>
      </c>
      <c r="G194" s="121" t="s">
        <v>108</v>
      </c>
      <c r="H194" s="122">
        <v>126.3</v>
      </c>
      <c r="I194" s="122"/>
      <c r="J194" s="122">
        <f>ROUND(I194*H194,3)</f>
        <v>0</v>
      </c>
      <c r="K194" s="123"/>
      <c r="L194" s="26"/>
      <c r="M194" s="124" t="s">
        <v>1</v>
      </c>
      <c r="N194" s="125" t="s">
        <v>35</v>
      </c>
      <c r="O194" s="126">
        <v>0</v>
      </c>
      <c r="P194" s="126">
        <f>O194*H194</f>
        <v>0</v>
      </c>
      <c r="Q194" s="126">
        <v>0</v>
      </c>
      <c r="R194" s="126">
        <f>Q194*H194</f>
        <v>0</v>
      </c>
      <c r="S194" s="126">
        <v>0</v>
      </c>
      <c r="T194" s="127">
        <f>S194*H194</f>
        <v>0</v>
      </c>
      <c r="AR194" s="128" t="s">
        <v>109</v>
      </c>
      <c r="AT194" s="128" t="s">
        <v>105</v>
      </c>
      <c r="AU194" s="128" t="s">
        <v>110</v>
      </c>
      <c r="AY194" s="15" t="s">
        <v>103</v>
      </c>
      <c r="BE194" s="129">
        <f>IF(N194="základná",J194,0)</f>
        <v>0</v>
      </c>
      <c r="BF194" s="129">
        <f>IF(N194="znížená",J194,0)</f>
        <v>0</v>
      </c>
      <c r="BG194" s="129">
        <f>IF(N194="zákl. prenesená",J194,0)</f>
        <v>0</v>
      </c>
      <c r="BH194" s="129">
        <f>IF(N194="zníž. prenesená",J194,0)</f>
        <v>0</v>
      </c>
      <c r="BI194" s="129">
        <f>IF(N194="nulová",J194,0)</f>
        <v>0</v>
      </c>
      <c r="BJ194" s="15" t="s">
        <v>110</v>
      </c>
      <c r="BK194" s="130">
        <f>ROUND(I194*H194,3)</f>
        <v>0</v>
      </c>
      <c r="BL194" s="15" t="s">
        <v>109</v>
      </c>
      <c r="BM194" s="128" t="s">
        <v>207</v>
      </c>
    </row>
    <row r="195" spans="2:65" s="12" customFormat="1">
      <c r="B195" s="131"/>
      <c r="D195" s="132" t="s">
        <v>112</v>
      </c>
      <c r="E195" s="133" t="s">
        <v>1</v>
      </c>
      <c r="F195" s="134" t="s">
        <v>208</v>
      </c>
      <c r="H195" s="135">
        <v>126.3</v>
      </c>
      <c r="L195" s="131"/>
      <c r="M195" s="136"/>
      <c r="T195" s="137"/>
      <c r="AT195" s="133" t="s">
        <v>112</v>
      </c>
      <c r="AU195" s="133" t="s">
        <v>110</v>
      </c>
      <c r="AV195" s="12" t="s">
        <v>110</v>
      </c>
      <c r="AW195" s="12" t="s">
        <v>25</v>
      </c>
      <c r="AX195" s="12" t="s">
        <v>56</v>
      </c>
      <c r="AY195" s="133" t="s">
        <v>103</v>
      </c>
    </row>
    <row r="196" spans="2:65" s="13" customFormat="1">
      <c r="B196" s="138"/>
      <c r="D196" s="132" t="s">
        <v>112</v>
      </c>
      <c r="E196" s="139" t="s">
        <v>1</v>
      </c>
      <c r="F196" s="140" t="s">
        <v>115</v>
      </c>
      <c r="H196" s="141">
        <v>126.3</v>
      </c>
      <c r="L196" s="138"/>
      <c r="M196" s="142"/>
      <c r="T196" s="143"/>
      <c r="AT196" s="139" t="s">
        <v>112</v>
      </c>
      <c r="AU196" s="139" t="s">
        <v>110</v>
      </c>
      <c r="AV196" s="13" t="s">
        <v>109</v>
      </c>
      <c r="AW196" s="13" t="s">
        <v>25</v>
      </c>
      <c r="AX196" s="13" t="s">
        <v>64</v>
      </c>
      <c r="AY196" s="139" t="s">
        <v>103</v>
      </c>
    </row>
    <row r="197" spans="2:65" s="11" customFormat="1" ht="22.9" customHeight="1">
      <c r="B197" s="106"/>
      <c r="D197" s="107" t="s">
        <v>55</v>
      </c>
      <c r="E197" s="115" t="s">
        <v>153</v>
      </c>
      <c r="F197" s="115" t="s">
        <v>209</v>
      </c>
      <c r="J197" s="116">
        <f>BK197</f>
        <v>0</v>
      </c>
      <c r="L197" s="106"/>
      <c r="M197" s="110"/>
      <c r="P197" s="111">
        <f>SUM(P198:P207)</f>
        <v>0</v>
      </c>
      <c r="R197" s="111">
        <f>SUM(R198:R207)</f>
        <v>0</v>
      </c>
      <c r="T197" s="112">
        <f>SUM(T198:T207)</f>
        <v>0</v>
      </c>
      <c r="AR197" s="107" t="s">
        <v>64</v>
      </c>
      <c r="AT197" s="113" t="s">
        <v>55</v>
      </c>
      <c r="AU197" s="113" t="s">
        <v>64</v>
      </c>
      <c r="AY197" s="107" t="s">
        <v>103</v>
      </c>
      <c r="BK197" s="114">
        <f>SUM(BK198:BK207)</f>
        <v>0</v>
      </c>
    </row>
    <row r="198" spans="2:65" s="1" customFormat="1" ht="33" customHeight="1">
      <c r="B198" s="117"/>
      <c r="C198" s="118" t="s">
        <v>6</v>
      </c>
      <c r="D198" s="118" t="s">
        <v>105</v>
      </c>
      <c r="E198" s="119" t="s">
        <v>210</v>
      </c>
      <c r="F198" s="120" t="s">
        <v>211</v>
      </c>
      <c r="G198" s="121" t="s">
        <v>108</v>
      </c>
      <c r="H198" s="122">
        <v>1417.5</v>
      </c>
      <c r="I198" s="122"/>
      <c r="J198" s="122">
        <f>ROUND(I198*H198,3)</f>
        <v>0</v>
      </c>
      <c r="K198" s="123"/>
      <c r="L198" s="26"/>
      <c r="M198" s="124" t="s">
        <v>1</v>
      </c>
      <c r="N198" s="125" t="s">
        <v>35</v>
      </c>
      <c r="O198" s="126">
        <v>0</v>
      </c>
      <c r="P198" s="126">
        <f>O198*H198</f>
        <v>0</v>
      </c>
      <c r="Q198" s="126">
        <v>0</v>
      </c>
      <c r="R198" s="126">
        <f>Q198*H198</f>
        <v>0</v>
      </c>
      <c r="S198" s="126">
        <v>0</v>
      </c>
      <c r="T198" s="127">
        <f>S198*H198</f>
        <v>0</v>
      </c>
      <c r="AR198" s="128" t="s">
        <v>109</v>
      </c>
      <c r="AT198" s="128" t="s">
        <v>105</v>
      </c>
      <c r="AU198" s="128" t="s">
        <v>110</v>
      </c>
      <c r="AY198" s="15" t="s">
        <v>103</v>
      </c>
      <c r="BE198" s="129">
        <f>IF(N198="základná",J198,0)</f>
        <v>0</v>
      </c>
      <c r="BF198" s="129">
        <f>IF(N198="znížená",J198,0)</f>
        <v>0</v>
      </c>
      <c r="BG198" s="129">
        <f>IF(N198="zákl. prenesená",J198,0)</f>
        <v>0</v>
      </c>
      <c r="BH198" s="129">
        <f>IF(N198="zníž. prenesená",J198,0)</f>
        <v>0</v>
      </c>
      <c r="BI198" s="129">
        <f>IF(N198="nulová",J198,0)</f>
        <v>0</v>
      </c>
      <c r="BJ198" s="15" t="s">
        <v>110</v>
      </c>
      <c r="BK198" s="130">
        <f>ROUND(I198*H198,3)</f>
        <v>0</v>
      </c>
      <c r="BL198" s="15" t="s">
        <v>109</v>
      </c>
      <c r="BM198" s="128" t="s">
        <v>212</v>
      </c>
    </row>
    <row r="199" spans="2:65" s="12" customFormat="1">
      <c r="B199" s="131"/>
      <c r="D199" s="132" t="s">
        <v>112</v>
      </c>
      <c r="E199" s="133" t="s">
        <v>1</v>
      </c>
      <c r="F199" s="134" t="s">
        <v>213</v>
      </c>
      <c r="H199" s="135">
        <v>1417.5</v>
      </c>
      <c r="L199" s="131"/>
      <c r="M199" s="136"/>
      <c r="T199" s="137"/>
      <c r="AT199" s="133" t="s">
        <v>112</v>
      </c>
      <c r="AU199" s="133" t="s">
        <v>110</v>
      </c>
      <c r="AV199" s="12" t="s">
        <v>110</v>
      </c>
      <c r="AW199" s="12" t="s">
        <v>25</v>
      </c>
      <c r="AX199" s="12" t="s">
        <v>56</v>
      </c>
      <c r="AY199" s="133" t="s">
        <v>103</v>
      </c>
    </row>
    <row r="200" spans="2:65" s="13" customFormat="1">
      <c r="B200" s="138"/>
      <c r="D200" s="132" t="s">
        <v>112</v>
      </c>
      <c r="E200" s="139" t="s">
        <v>1</v>
      </c>
      <c r="F200" s="140" t="s">
        <v>115</v>
      </c>
      <c r="H200" s="141">
        <v>1417.5</v>
      </c>
      <c r="L200" s="138"/>
      <c r="M200" s="142"/>
      <c r="T200" s="143"/>
      <c r="AT200" s="139" t="s">
        <v>112</v>
      </c>
      <c r="AU200" s="139" t="s">
        <v>110</v>
      </c>
      <c r="AV200" s="13" t="s">
        <v>109</v>
      </c>
      <c r="AW200" s="13" t="s">
        <v>25</v>
      </c>
      <c r="AX200" s="13" t="s">
        <v>64</v>
      </c>
      <c r="AY200" s="139" t="s">
        <v>103</v>
      </c>
    </row>
    <row r="201" spans="2:65" s="1" customFormat="1" ht="37.9" customHeight="1">
      <c r="B201" s="117"/>
      <c r="C201" s="118" t="s">
        <v>214</v>
      </c>
      <c r="D201" s="118" t="s">
        <v>105</v>
      </c>
      <c r="E201" s="119" t="s">
        <v>215</v>
      </c>
      <c r="F201" s="120" t="s">
        <v>216</v>
      </c>
      <c r="G201" s="121" t="s">
        <v>108</v>
      </c>
      <c r="H201" s="122">
        <v>1417.5</v>
      </c>
      <c r="I201" s="122"/>
      <c r="J201" s="122">
        <f>ROUND(I201*H201,3)</f>
        <v>0</v>
      </c>
      <c r="K201" s="123"/>
      <c r="L201" s="26"/>
      <c r="M201" s="124" t="s">
        <v>1</v>
      </c>
      <c r="N201" s="125" t="s">
        <v>35</v>
      </c>
      <c r="O201" s="126">
        <v>0</v>
      </c>
      <c r="P201" s="126">
        <f>O201*H201</f>
        <v>0</v>
      </c>
      <c r="Q201" s="126">
        <v>0</v>
      </c>
      <c r="R201" s="126">
        <f>Q201*H201</f>
        <v>0</v>
      </c>
      <c r="S201" s="126">
        <v>0</v>
      </c>
      <c r="T201" s="127">
        <f>S201*H201</f>
        <v>0</v>
      </c>
      <c r="AR201" s="128" t="s">
        <v>109</v>
      </c>
      <c r="AT201" s="128" t="s">
        <v>105</v>
      </c>
      <c r="AU201" s="128" t="s">
        <v>110</v>
      </c>
      <c r="AY201" s="15" t="s">
        <v>103</v>
      </c>
      <c r="BE201" s="129">
        <f>IF(N201="základná",J201,0)</f>
        <v>0</v>
      </c>
      <c r="BF201" s="129">
        <f>IF(N201="znížená",J201,0)</f>
        <v>0</v>
      </c>
      <c r="BG201" s="129">
        <f>IF(N201="zákl. prenesená",J201,0)</f>
        <v>0</v>
      </c>
      <c r="BH201" s="129">
        <f>IF(N201="zníž. prenesená",J201,0)</f>
        <v>0</v>
      </c>
      <c r="BI201" s="129">
        <f>IF(N201="nulová",J201,0)</f>
        <v>0</v>
      </c>
      <c r="BJ201" s="15" t="s">
        <v>110</v>
      </c>
      <c r="BK201" s="130">
        <f>ROUND(I201*H201,3)</f>
        <v>0</v>
      </c>
      <c r="BL201" s="15" t="s">
        <v>109</v>
      </c>
      <c r="BM201" s="128" t="s">
        <v>217</v>
      </c>
    </row>
    <row r="202" spans="2:65" s="1" customFormat="1" ht="33" customHeight="1">
      <c r="B202" s="117"/>
      <c r="C202" s="118" t="s">
        <v>141</v>
      </c>
      <c r="D202" s="118" t="s">
        <v>105</v>
      </c>
      <c r="E202" s="119" t="s">
        <v>218</v>
      </c>
      <c r="F202" s="120" t="s">
        <v>219</v>
      </c>
      <c r="G202" s="121" t="s">
        <v>108</v>
      </c>
      <c r="H202" s="122">
        <v>1417.5</v>
      </c>
      <c r="I202" s="122"/>
      <c r="J202" s="122">
        <f>ROUND(I202*H202,3)</f>
        <v>0</v>
      </c>
      <c r="K202" s="123"/>
      <c r="L202" s="26"/>
      <c r="M202" s="124" t="s">
        <v>1</v>
      </c>
      <c r="N202" s="125" t="s">
        <v>35</v>
      </c>
      <c r="O202" s="126">
        <v>0</v>
      </c>
      <c r="P202" s="126">
        <f>O202*H202</f>
        <v>0</v>
      </c>
      <c r="Q202" s="126">
        <v>0</v>
      </c>
      <c r="R202" s="126">
        <f>Q202*H202</f>
        <v>0</v>
      </c>
      <c r="S202" s="126">
        <v>0</v>
      </c>
      <c r="T202" s="127">
        <f>S202*H202</f>
        <v>0</v>
      </c>
      <c r="AR202" s="128" t="s">
        <v>109</v>
      </c>
      <c r="AT202" s="128" t="s">
        <v>105</v>
      </c>
      <c r="AU202" s="128" t="s">
        <v>110</v>
      </c>
      <c r="AY202" s="15" t="s">
        <v>103</v>
      </c>
      <c r="BE202" s="129">
        <f>IF(N202="základná",J202,0)</f>
        <v>0</v>
      </c>
      <c r="BF202" s="129">
        <f>IF(N202="znížená",J202,0)</f>
        <v>0</v>
      </c>
      <c r="BG202" s="129">
        <f>IF(N202="zákl. prenesená",J202,0)</f>
        <v>0</v>
      </c>
      <c r="BH202" s="129">
        <f>IF(N202="zníž. prenesená",J202,0)</f>
        <v>0</v>
      </c>
      <c r="BI202" s="129">
        <f>IF(N202="nulová",J202,0)</f>
        <v>0</v>
      </c>
      <c r="BJ202" s="15" t="s">
        <v>110</v>
      </c>
      <c r="BK202" s="130">
        <f>ROUND(I202*H202,3)</f>
        <v>0</v>
      </c>
      <c r="BL202" s="15" t="s">
        <v>109</v>
      </c>
      <c r="BM202" s="128" t="s">
        <v>220</v>
      </c>
    </row>
    <row r="203" spans="2:65" s="1" customFormat="1" ht="24.2" customHeight="1">
      <c r="B203" s="117"/>
      <c r="C203" s="118" t="s">
        <v>221</v>
      </c>
      <c r="D203" s="118" t="s">
        <v>105</v>
      </c>
      <c r="E203" s="119" t="s">
        <v>222</v>
      </c>
      <c r="F203" s="120" t="s">
        <v>223</v>
      </c>
      <c r="G203" s="121" t="s">
        <v>140</v>
      </c>
      <c r="H203" s="122">
        <v>607.5</v>
      </c>
      <c r="I203" s="122"/>
      <c r="J203" s="122">
        <f>ROUND(I203*H203,3)</f>
        <v>0</v>
      </c>
      <c r="K203" s="123"/>
      <c r="L203" s="26"/>
      <c r="M203" s="124" t="s">
        <v>1</v>
      </c>
      <c r="N203" s="125" t="s">
        <v>35</v>
      </c>
      <c r="O203" s="126">
        <v>0</v>
      </c>
      <c r="P203" s="126">
        <f>O203*H203</f>
        <v>0</v>
      </c>
      <c r="Q203" s="126">
        <v>0</v>
      </c>
      <c r="R203" s="126">
        <f>Q203*H203</f>
        <v>0</v>
      </c>
      <c r="S203" s="126">
        <v>0</v>
      </c>
      <c r="T203" s="127">
        <f>S203*H203</f>
        <v>0</v>
      </c>
      <c r="AR203" s="128" t="s">
        <v>109</v>
      </c>
      <c r="AT203" s="128" t="s">
        <v>105</v>
      </c>
      <c r="AU203" s="128" t="s">
        <v>110</v>
      </c>
      <c r="AY203" s="15" t="s">
        <v>103</v>
      </c>
      <c r="BE203" s="129">
        <f>IF(N203="základná",J203,0)</f>
        <v>0</v>
      </c>
      <c r="BF203" s="129">
        <f>IF(N203="znížená",J203,0)</f>
        <v>0</v>
      </c>
      <c r="BG203" s="129">
        <f>IF(N203="zákl. prenesená",J203,0)</f>
        <v>0</v>
      </c>
      <c r="BH203" s="129">
        <f>IF(N203="zníž. prenesená",J203,0)</f>
        <v>0</v>
      </c>
      <c r="BI203" s="129">
        <f>IF(N203="nulová",J203,0)</f>
        <v>0</v>
      </c>
      <c r="BJ203" s="15" t="s">
        <v>110</v>
      </c>
      <c r="BK203" s="130">
        <f>ROUND(I203*H203,3)</f>
        <v>0</v>
      </c>
      <c r="BL203" s="15" t="s">
        <v>109</v>
      </c>
      <c r="BM203" s="128" t="s">
        <v>224</v>
      </c>
    </row>
    <row r="204" spans="2:65" s="12" customFormat="1">
      <c r="B204" s="131"/>
      <c r="D204" s="132" t="s">
        <v>112</v>
      </c>
      <c r="E204" s="133" t="s">
        <v>1</v>
      </c>
      <c r="F204" s="134" t="s">
        <v>225</v>
      </c>
      <c r="H204" s="135">
        <v>607.5</v>
      </c>
      <c r="L204" s="131"/>
      <c r="M204" s="136"/>
      <c r="T204" s="137"/>
      <c r="AT204" s="133" t="s">
        <v>112</v>
      </c>
      <c r="AU204" s="133" t="s">
        <v>110</v>
      </c>
      <c r="AV204" s="12" t="s">
        <v>110</v>
      </c>
      <c r="AW204" s="12" t="s">
        <v>25</v>
      </c>
      <c r="AX204" s="12" t="s">
        <v>56</v>
      </c>
      <c r="AY204" s="133" t="s">
        <v>103</v>
      </c>
    </row>
    <row r="205" spans="2:65" s="13" customFormat="1">
      <c r="B205" s="138"/>
      <c r="D205" s="132" t="s">
        <v>112</v>
      </c>
      <c r="E205" s="139" t="s">
        <v>1</v>
      </c>
      <c r="F205" s="140" t="s">
        <v>115</v>
      </c>
      <c r="H205" s="141">
        <v>607.5</v>
      </c>
      <c r="L205" s="138"/>
      <c r="M205" s="142"/>
      <c r="T205" s="143"/>
      <c r="AT205" s="139" t="s">
        <v>112</v>
      </c>
      <c r="AU205" s="139" t="s">
        <v>110</v>
      </c>
      <c r="AV205" s="13" t="s">
        <v>109</v>
      </c>
      <c r="AW205" s="13" t="s">
        <v>25</v>
      </c>
      <c r="AX205" s="13" t="s">
        <v>64</v>
      </c>
      <c r="AY205" s="139" t="s">
        <v>103</v>
      </c>
    </row>
    <row r="206" spans="2:65" s="1" customFormat="1" ht="33" customHeight="1">
      <c r="B206" s="117"/>
      <c r="C206" s="118" t="s">
        <v>148</v>
      </c>
      <c r="D206" s="118" t="s">
        <v>105</v>
      </c>
      <c r="E206" s="119" t="s">
        <v>226</v>
      </c>
      <c r="F206" s="120" t="s">
        <v>227</v>
      </c>
      <c r="G206" s="121" t="s">
        <v>140</v>
      </c>
      <c r="H206" s="122">
        <v>607.5</v>
      </c>
      <c r="I206" s="122"/>
      <c r="J206" s="122">
        <f>ROUND(I206*H206,3)</f>
        <v>0</v>
      </c>
      <c r="K206" s="123"/>
      <c r="L206" s="26"/>
      <c r="M206" s="124" t="s">
        <v>1</v>
      </c>
      <c r="N206" s="125" t="s">
        <v>35</v>
      </c>
      <c r="O206" s="126">
        <v>0</v>
      </c>
      <c r="P206" s="126">
        <f>O206*H206</f>
        <v>0</v>
      </c>
      <c r="Q206" s="126">
        <v>0</v>
      </c>
      <c r="R206" s="126">
        <f>Q206*H206</f>
        <v>0</v>
      </c>
      <c r="S206" s="126">
        <v>0</v>
      </c>
      <c r="T206" s="127">
        <f>S206*H206</f>
        <v>0</v>
      </c>
      <c r="AR206" s="128" t="s">
        <v>109</v>
      </c>
      <c r="AT206" s="128" t="s">
        <v>105</v>
      </c>
      <c r="AU206" s="128" t="s">
        <v>110</v>
      </c>
      <c r="AY206" s="15" t="s">
        <v>103</v>
      </c>
      <c r="BE206" s="129">
        <f>IF(N206="základná",J206,0)</f>
        <v>0</v>
      </c>
      <c r="BF206" s="129">
        <f>IF(N206="znížená",J206,0)</f>
        <v>0</v>
      </c>
      <c r="BG206" s="129">
        <f>IF(N206="zákl. prenesená",J206,0)</f>
        <v>0</v>
      </c>
      <c r="BH206" s="129">
        <f>IF(N206="zníž. prenesená",J206,0)</f>
        <v>0</v>
      </c>
      <c r="BI206" s="129">
        <f>IF(N206="nulová",J206,0)</f>
        <v>0</v>
      </c>
      <c r="BJ206" s="15" t="s">
        <v>110</v>
      </c>
      <c r="BK206" s="130">
        <f>ROUND(I206*H206,3)</f>
        <v>0</v>
      </c>
      <c r="BL206" s="15" t="s">
        <v>109</v>
      </c>
      <c r="BM206" s="128" t="s">
        <v>228</v>
      </c>
    </row>
    <row r="207" spans="2:65" s="1" customFormat="1" ht="24.2" customHeight="1">
      <c r="B207" s="117"/>
      <c r="C207" s="118" t="s">
        <v>229</v>
      </c>
      <c r="D207" s="118" t="s">
        <v>105</v>
      </c>
      <c r="E207" s="119" t="s">
        <v>230</v>
      </c>
      <c r="F207" s="120" t="s">
        <v>231</v>
      </c>
      <c r="G207" s="121" t="s">
        <v>140</v>
      </c>
      <c r="H207" s="122">
        <v>607.5</v>
      </c>
      <c r="I207" s="122"/>
      <c r="J207" s="122">
        <f>ROUND(I207*H207,3)</f>
        <v>0</v>
      </c>
      <c r="K207" s="123"/>
      <c r="L207" s="26"/>
      <c r="M207" s="124" t="s">
        <v>1</v>
      </c>
      <c r="N207" s="125" t="s">
        <v>35</v>
      </c>
      <c r="O207" s="126">
        <v>0</v>
      </c>
      <c r="P207" s="126">
        <f>O207*H207</f>
        <v>0</v>
      </c>
      <c r="Q207" s="126">
        <v>0</v>
      </c>
      <c r="R207" s="126">
        <f>Q207*H207</f>
        <v>0</v>
      </c>
      <c r="S207" s="126">
        <v>0</v>
      </c>
      <c r="T207" s="127">
        <f>S207*H207</f>
        <v>0</v>
      </c>
      <c r="AR207" s="128" t="s">
        <v>109</v>
      </c>
      <c r="AT207" s="128" t="s">
        <v>105</v>
      </c>
      <c r="AU207" s="128" t="s">
        <v>110</v>
      </c>
      <c r="AY207" s="15" t="s">
        <v>103</v>
      </c>
      <c r="BE207" s="129">
        <f>IF(N207="základná",J207,0)</f>
        <v>0</v>
      </c>
      <c r="BF207" s="129">
        <f>IF(N207="znížená",J207,0)</f>
        <v>0</v>
      </c>
      <c r="BG207" s="129">
        <f>IF(N207="zákl. prenesená",J207,0)</f>
        <v>0</v>
      </c>
      <c r="BH207" s="129">
        <f>IF(N207="zníž. prenesená",J207,0)</f>
        <v>0</v>
      </c>
      <c r="BI207" s="129">
        <f>IF(N207="nulová",J207,0)</f>
        <v>0</v>
      </c>
      <c r="BJ207" s="15" t="s">
        <v>110</v>
      </c>
      <c r="BK207" s="130">
        <f>ROUND(I207*H207,3)</f>
        <v>0</v>
      </c>
      <c r="BL207" s="15" t="s">
        <v>109</v>
      </c>
      <c r="BM207" s="128" t="s">
        <v>232</v>
      </c>
    </row>
    <row r="208" spans="2:65" s="11" customFormat="1" ht="22.9" customHeight="1">
      <c r="B208" s="106"/>
      <c r="D208" s="107" t="s">
        <v>55</v>
      </c>
      <c r="E208" s="115" t="s">
        <v>233</v>
      </c>
      <c r="F208" s="115" t="s">
        <v>234</v>
      </c>
      <c r="J208" s="116">
        <f>BK208</f>
        <v>0</v>
      </c>
      <c r="L208" s="106"/>
      <c r="M208" s="110"/>
      <c r="P208" s="111">
        <f>P209</f>
        <v>0</v>
      </c>
      <c r="R208" s="111">
        <f>R209</f>
        <v>0</v>
      </c>
      <c r="T208" s="112">
        <f>T209</f>
        <v>0</v>
      </c>
      <c r="AR208" s="107" t="s">
        <v>64</v>
      </c>
      <c r="AT208" s="113" t="s">
        <v>55</v>
      </c>
      <c r="AU208" s="113" t="s">
        <v>64</v>
      </c>
      <c r="AY208" s="107" t="s">
        <v>103</v>
      </c>
      <c r="BK208" s="114">
        <f>BK209</f>
        <v>0</v>
      </c>
    </row>
    <row r="209" spans="2:65" s="1" customFormat="1" ht="24.2" customHeight="1">
      <c r="B209" s="117"/>
      <c r="C209" s="118" t="s">
        <v>151</v>
      </c>
      <c r="D209" s="118" t="s">
        <v>105</v>
      </c>
      <c r="E209" s="119" t="s">
        <v>235</v>
      </c>
      <c r="F209" s="120" t="s">
        <v>236</v>
      </c>
      <c r="G209" s="121" t="s">
        <v>237</v>
      </c>
      <c r="H209" s="122">
        <v>165</v>
      </c>
      <c r="I209" s="122"/>
      <c r="J209" s="122">
        <f>ROUND(I209*H209,3)</f>
        <v>0</v>
      </c>
      <c r="K209" s="123"/>
      <c r="L209" s="26"/>
      <c r="M209" s="124" t="s">
        <v>1</v>
      </c>
      <c r="N209" s="125" t="s">
        <v>35</v>
      </c>
      <c r="O209" s="126">
        <v>0</v>
      </c>
      <c r="P209" s="126">
        <f>O209*H209</f>
        <v>0</v>
      </c>
      <c r="Q209" s="126">
        <v>0</v>
      </c>
      <c r="R209" s="126">
        <f>Q209*H209</f>
        <v>0</v>
      </c>
      <c r="S209" s="126">
        <v>0</v>
      </c>
      <c r="T209" s="127">
        <f>S209*H209</f>
        <v>0</v>
      </c>
      <c r="AR209" s="128" t="s">
        <v>109</v>
      </c>
      <c r="AT209" s="128" t="s">
        <v>105</v>
      </c>
      <c r="AU209" s="128" t="s">
        <v>110</v>
      </c>
      <c r="AY209" s="15" t="s">
        <v>103</v>
      </c>
      <c r="BE209" s="129">
        <f>IF(N209="základná",J209,0)</f>
        <v>0</v>
      </c>
      <c r="BF209" s="129">
        <f>IF(N209="znížená",J209,0)</f>
        <v>0</v>
      </c>
      <c r="BG209" s="129">
        <f>IF(N209="zákl. prenesená",J209,0)</f>
        <v>0</v>
      </c>
      <c r="BH209" s="129">
        <f>IF(N209="zníž. prenesená",J209,0)</f>
        <v>0</v>
      </c>
      <c r="BI209" s="129">
        <f>IF(N209="nulová",J209,0)</f>
        <v>0</v>
      </c>
      <c r="BJ209" s="15" t="s">
        <v>110</v>
      </c>
      <c r="BK209" s="130">
        <f>ROUND(I209*H209,3)</f>
        <v>0</v>
      </c>
      <c r="BL209" s="15" t="s">
        <v>109</v>
      </c>
      <c r="BM209" s="128" t="s">
        <v>238</v>
      </c>
    </row>
    <row r="210" spans="2:65" s="11" customFormat="1" ht="25.9" customHeight="1">
      <c r="B210" s="106"/>
      <c r="D210" s="107" t="s">
        <v>55</v>
      </c>
      <c r="E210" s="108" t="s">
        <v>239</v>
      </c>
      <c r="F210" s="108" t="s">
        <v>240</v>
      </c>
      <c r="J210" s="109">
        <f>BK210</f>
        <v>0</v>
      </c>
      <c r="L210" s="106"/>
      <c r="M210" s="110"/>
      <c r="P210" s="111">
        <f>P211+P216+P237+P253</f>
        <v>0</v>
      </c>
      <c r="R210" s="111">
        <f>R211+R216+R237+R253</f>
        <v>0</v>
      </c>
      <c r="T210" s="112">
        <f>T211+T216+T237+T253</f>
        <v>0</v>
      </c>
      <c r="AR210" s="107" t="s">
        <v>110</v>
      </c>
      <c r="AT210" s="113" t="s">
        <v>55</v>
      </c>
      <c r="AU210" s="113" t="s">
        <v>56</v>
      </c>
      <c r="AY210" s="107" t="s">
        <v>103</v>
      </c>
      <c r="BK210" s="114">
        <f>BK211+BK216+BK237+BK253</f>
        <v>0</v>
      </c>
    </row>
    <row r="211" spans="2:65" s="11" customFormat="1" ht="22.9" customHeight="1">
      <c r="B211" s="106"/>
      <c r="D211" s="107" t="s">
        <v>55</v>
      </c>
      <c r="E211" s="115" t="s">
        <v>241</v>
      </c>
      <c r="F211" s="115" t="s">
        <v>242</v>
      </c>
      <c r="J211" s="116">
        <f>BK211</f>
        <v>0</v>
      </c>
      <c r="L211" s="106"/>
      <c r="M211" s="110"/>
      <c r="P211" s="111">
        <f>SUM(P212:P215)</f>
        <v>0</v>
      </c>
      <c r="R211" s="111">
        <f>SUM(R212:R215)</f>
        <v>0</v>
      </c>
      <c r="T211" s="112">
        <f>SUM(T212:T215)</f>
        <v>0</v>
      </c>
      <c r="AR211" s="107" t="s">
        <v>110</v>
      </c>
      <c r="AT211" s="113" t="s">
        <v>55</v>
      </c>
      <c r="AU211" s="113" t="s">
        <v>64</v>
      </c>
      <c r="AY211" s="107" t="s">
        <v>103</v>
      </c>
      <c r="BK211" s="114">
        <f>SUM(BK212:BK215)</f>
        <v>0</v>
      </c>
    </row>
    <row r="212" spans="2:65" s="1" customFormat="1" ht="24.2" customHeight="1">
      <c r="B212" s="117"/>
      <c r="C212" s="118" t="s">
        <v>243</v>
      </c>
      <c r="D212" s="118" t="s">
        <v>105</v>
      </c>
      <c r="E212" s="119" t="s">
        <v>244</v>
      </c>
      <c r="F212" s="120" t="s">
        <v>245</v>
      </c>
      <c r="G212" s="121" t="s">
        <v>246</v>
      </c>
      <c r="H212" s="122">
        <v>864.00800000000004</v>
      </c>
      <c r="I212" s="122"/>
      <c r="J212" s="122">
        <f>ROUND(I212*H212,3)</f>
        <v>0</v>
      </c>
      <c r="K212" s="123"/>
      <c r="L212" s="26"/>
      <c r="M212" s="124" t="s">
        <v>1</v>
      </c>
      <c r="N212" s="125" t="s">
        <v>35</v>
      </c>
      <c r="O212" s="126">
        <v>0</v>
      </c>
      <c r="P212" s="126">
        <f>O212*H212</f>
        <v>0</v>
      </c>
      <c r="Q212" s="126">
        <v>0</v>
      </c>
      <c r="R212" s="126">
        <f>Q212*H212</f>
        <v>0</v>
      </c>
      <c r="S212" s="126">
        <v>0</v>
      </c>
      <c r="T212" s="127">
        <f>S212*H212</f>
        <v>0</v>
      </c>
      <c r="AR212" s="128" t="s">
        <v>190</v>
      </c>
      <c r="AT212" s="128" t="s">
        <v>105</v>
      </c>
      <c r="AU212" s="128" t="s">
        <v>110</v>
      </c>
      <c r="AY212" s="15" t="s">
        <v>103</v>
      </c>
      <c r="BE212" s="129">
        <f>IF(N212="základná",J212,0)</f>
        <v>0</v>
      </c>
      <c r="BF212" s="129">
        <f>IF(N212="znížená",J212,0)</f>
        <v>0</v>
      </c>
      <c r="BG212" s="129">
        <f>IF(N212="zákl. prenesená",J212,0)</f>
        <v>0</v>
      </c>
      <c r="BH212" s="129">
        <f>IF(N212="zníž. prenesená",J212,0)</f>
        <v>0</v>
      </c>
      <c r="BI212" s="129">
        <f>IF(N212="nulová",J212,0)</f>
        <v>0</v>
      </c>
      <c r="BJ212" s="15" t="s">
        <v>110</v>
      </c>
      <c r="BK212" s="130">
        <f>ROUND(I212*H212,3)</f>
        <v>0</v>
      </c>
      <c r="BL212" s="15" t="s">
        <v>190</v>
      </c>
      <c r="BM212" s="128" t="s">
        <v>247</v>
      </c>
    </row>
    <row r="213" spans="2:65" s="1" customFormat="1" ht="16.5" customHeight="1">
      <c r="B213" s="117"/>
      <c r="C213" s="144" t="s">
        <v>156</v>
      </c>
      <c r="D213" s="144" t="s">
        <v>248</v>
      </c>
      <c r="E213" s="145" t="s">
        <v>249</v>
      </c>
      <c r="F213" s="146" t="s">
        <v>250</v>
      </c>
      <c r="G213" s="147" t="s">
        <v>108</v>
      </c>
      <c r="H213" s="148">
        <v>12.88</v>
      </c>
      <c r="I213" s="148"/>
      <c r="J213" s="148">
        <f>ROUND(I213*H213,3)</f>
        <v>0</v>
      </c>
      <c r="K213" s="149"/>
      <c r="L213" s="150"/>
      <c r="M213" s="151" t="s">
        <v>1</v>
      </c>
      <c r="N213" s="152" t="s">
        <v>35</v>
      </c>
      <c r="O213" s="126">
        <v>0</v>
      </c>
      <c r="P213" s="126">
        <f>O213*H213</f>
        <v>0</v>
      </c>
      <c r="Q213" s="126">
        <v>0</v>
      </c>
      <c r="R213" s="126">
        <f>Q213*H213</f>
        <v>0</v>
      </c>
      <c r="S213" s="126">
        <v>0</v>
      </c>
      <c r="T213" s="127">
        <f>S213*H213</f>
        <v>0</v>
      </c>
      <c r="AR213" s="128" t="s">
        <v>167</v>
      </c>
      <c r="AT213" s="128" t="s">
        <v>248</v>
      </c>
      <c r="AU213" s="128" t="s">
        <v>110</v>
      </c>
      <c r="AY213" s="15" t="s">
        <v>103</v>
      </c>
      <c r="BE213" s="129">
        <f>IF(N213="základná",J213,0)</f>
        <v>0</v>
      </c>
      <c r="BF213" s="129">
        <f>IF(N213="znížená",J213,0)</f>
        <v>0</v>
      </c>
      <c r="BG213" s="129">
        <f>IF(N213="zákl. prenesená",J213,0)</f>
        <v>0</v>
      </c>
      <c r="BH213" s="129">
        <f>IF(N213="zníž. prenesená",J213,0)</f>
        <v>0</v>
      </c>
      <c r="BI213" s="129">
        <f>IF(N213="nulová",J213,0)</f>
        <v>0</v>
      </c>
      <c r="BJ213" s="15" t="s">
        <v>110</v>
      </c>
      <c r="BK213" s="130">
        <f>ROUND(I213*H213,3)</f>
        <v>0</v>
      </c>
      <c r="BL213" s="15" t="s">
        <v>190</v>
      </c>
      <c r="BM213" s="128" t="s">
        <v>251</v>
      </c>
    </row>
    <row r="214" spans="2:65" s="12" customFormat="1">
      <c r="B214" s="131"/>
      <c r="D214" s="132" t="s">
        <v>112</v>
      </c>
      <c r="E214" s="133" t="s">
        <v>1</v>
      </c>
      <c r="F214" s="134" t="s">
        <v>252</v>
      </c>
      <c r="H214" s="135">
        <v>12.88</v>
      </c>
      <c r="L214" s="131"/>
      <c r="M214" s="136"/>
      <c r="T214" s="137"/>
      <c r="AT214" s="133" t="s">
        <v>112</v>
      </c>
      <c r="AU214" s="133" t="s">
        <v>110</v>
      </c>
      <c r="AV214" s="12" t="s">
        <v>110</v>
      </c>
      <c r="AW214" s="12" t="s">
        <v>25</v>
      </c>
      <c r="AX214" s="12" t="s">
        <v>64</v>
      </c>
      <c r="AY214" s="133" t="s">
        <v>103</v>
      </c>
    </row>
    <row r="215" spans="2:65" s="1" customFormat="1" ht="24.2" customHeight="1">
      <c r="B215" s="117"/>
      <c r="C215" s="118" t="s">
        <v>253</v>
      </c>
      <c r="D215" s="118" t="s">
        <v>105</v>
      </c>
      <c r="E215" s="119" t="s">
        <v>254</v>
      </c>
      <c r="F215" s="120" t="s">
        <v>255</v>
      </c>
      <c r="G215" s="121" t="s">
        <v>256</v>
      </c>
      <c r="H215" s="122">
        <v>52.84</v>
      </c>
      <c r="I215" s="122"/>
      <c r="J215" s="122">
        <f>ROUND(I215*H215,3)</f>
        <v>0</v>
      </c>
      <c r="K215" s="123"/>
      <c r="L215" s="26"/>
      <c r="M215" s="124" t="s">
        <v>1</v>
      </c>
      <c r="N215" s="125" t="s">
        <v>35</v>
      </c>
      <c r="O215" s="126">
        <v>0</v>
      </c>
      <c r="P215" s="126">
        <f>O215*H215</f>
        <v>0</v>
      </c>
      <c r="Q215" s="126">
        <v>0</v>
      </c>
      <c r="R215" s="126">
        <f>Q215*H215</f>
        <v>0</v>
      </c>
      <c r="S215" s="126">
        <v>0</v>
      </c>
      <c r="T215" s="127">
        <f>S215*H215</f>
        <v>0</v>
      </c>
      <c r="AR215" s="128" t="s">
        <v>190</v>
      </c>
      <c r="AT215" s="128" t="s">
        <v>105</v>
      </c>
      <c r="AU215" s="128" t="s">
        <v>110</v>
      </c>
      <c r="AY215" s="15" t="s">
        <v>103</v>
      </c>
      <c r="BE215" s="129">
        <f>IF(N215="základná",J215,0)</f>
        <v>0</v>
      </c>
      <c r="BF215" s="129">
        <f>IF(N215="znížená",J215,0)</f>
        <v>0</v>
      </c>
      <c r="BG215" s="129">
        <f>IF(N215="zákl. prenesená",J215,0)</f>
        <v>0</v>
      </c>
      <c r="BH215" s="129">
        <f>IF(N215="zníž. prenesená",J215,0)</f>
        <v>0</v>
      </c>
      <c r="BI215" s="129">
        <f>IF(N215="nulová",J215,0)</f>
        <v>0</v>
      </c>
      <c r="BJ215" s="15" t="s">
        <v>110</v>
      </c>
      <c r="BK215" s="130">
        <f>ROUND(I215*H215,3)</f>
        <v>0</v>
      </c>
      <c r="BL215" s="15" t="s">
        <v>190</v>
      </c>
      <c r="BM215" s="128" t="s">
        <v>257</v>
      </c>
    </row>
    <row r="216" spans="2:65" s="11" customFormat="1" ht="22.9" customHeight="1">
      <c r="B216" s="106"/>
      <c r="D216" s="107" t="s">
        <v>55</v>
      </c>
      <c r="E216" s="115" t="s">
        <v>258</v>
      </c>
      <c r="F216" s="115" t="s">
        <v>259</v>
      </c>
      <c r="J216" s="116">
        <f>BK216</f>
        <v>0</v>
      </c>
      <c r="L216" s="106"/>
      <c r="M216" s="110"/>
      <c r="P216" s="111">
        <f>SUM(P217:P236)</f>
        <v>0</v>
      </c>
      <c r="R216" s="111">
        <f>SUM(R217:R236)</f>
        <v>0</v>
      </c>
      <c r="T216" s="112">
        <f>SUM(T217:T236)</f>
        <v>0</v>
      </c>
      <c r="AR216" s="107" t="s">
        <v>110</v>
      </c>
      <c r="AT216" s="113" t="s">
        <v>55</v>
      </c>
      <c r="AU216" s="113" t="s">
        <v>64</v>
      </c>
      <c r="AY216" s="107" t="s">
        <v>103</v>
      </c>
      <c r="BK216" s="114">
        <f>SUM(BK217:BK236)</f>
        <v>0</v>
      </c>
    </row>
    <row r="217" spans="2:65" s="1" customFormat="1" ht="16.5" customHeight="1">
      <c r="B217" s="117"/>
      <c r="C217" s="118" t="s">
        <v>161</v>
      </c>
      <c r="D217" s="118" t="s">
        <v>105</v>
      </c>
      <c r="E217" s="119" t="s">
        <v>260</v>
      </c>
      <c r="F217" s="120" t="s">
        <v>261</v>
      </c>
      <c r="G217" s="121" t="s">
        <v>246</v>
      </c>
      <c r="H217" s="122">
        <v>67.5</v>
      </c>
      <c r="I217" s="122"/>
      <c r="J217" s="122">
        <f>ROUND(I217*H217,3)</f>
        <v>0</v>
      </c>
      <c r="K217" s="123"/>
      <c r="L217" s="26"/>
      <c r="M217" s="124" t="s">
        <v>1</v>
      </c>
      <c r="N217" s="125" t="s">
        <v>35</v>
      </c>
      <c r="O217" s="126">
        <v>0</v>
      </c>
      <c r="P217" s="126">
        <f>O217*H217</f>
        <v>0</v>
      </c>
      <c r="Q217" s="126">
        <v>0</v>
      </c>
      <c r="R217" s="126">
        <f>Q217*H217</f>
        <v>0</v>
      </c>
      <c r="S217" s="126">
        <v>0</v>
      </c>
      <c r="T217" s="127">
        <f>S217*H217</f>
        <v>0</v>
      </c>
      <c r="AR217" s="128" t="s">
        <v>190</v>
      </c>
      <c r="AT217" s="128" t="s">
        <v>105</v>
      </c>
      <c r="AU217" s="128" t="s">
        <v>110</v>
      </c>
      <c r="AY217" s="15" t="s">
        <v>103</v>
      </c>
      <c r="BE217" s="129">
        <f>IF(N217="základná",J217,0)</f>
        <v>0</v>
      </c>
      <c r="BF217" s="129">
        <f>IF(N217="znížená",J217,0)</f>
        <v>0</v>
      </c>
      <c r="BG217" s="129">
        <f>IF(N217="zákl. prenesená",J217,0)</f>
        <v>0</v>
      </c>
      <c r="BH217" s="129">
        <f>IF(N217="zníž. prenesená",J217,0)</f>
        <v>0</v>
      </c>
      <c r="BI217" s="129">
        <f>IF(N217="nulová",J217,0)</f>
        <v>0</v>
      </c>
      <c r="BJ217" s="15" t="s">
        <v>110</v>
      </c>
      <c r="BK217" s="130">
        <f>ROUND(I217*H217,3)</f>
        <v>0</v>
      </c>
      <c r="BL217" s="15" t="s">
        <v>190</v>
      </c>
      <c r="BM217" s="128" t="s">
        <v>262</v>
      </c>
    </row>
    <row r="218" spans="2:65" s="12" customFormat="1">
      <c r="B218" s="131"/>
      <c r="D218" s="132" t="s">
        <v>112</v>
      </c>
      <c r="E218" s="133" t="s">
        <v>1</v>
      </c>
      <c r="F218" s="134" t="s">
        <v>263</v>
      </c>
      <c r="H218" s="135">
        <v>67.5</v>
      </c>
      <c r="L218" s="131"/>
      <c r="M218" s="136"/>
      <c r="T218" s="137"/>
      <c r="AT218" s="133" t="s">
        <v>112</v>
      </c>
      <c r="AU218" s="133" t="s">
        <v>110</v>
      </c>
      <c r="AV218" s="12" t="s">
        <v>110</v>
      </c>
      <c r="AW218" s="12" t="s">
        <v>25</v>
      </c>
      <c r="AX218" s="12" t="s">
        <v>56</v>
      </c>
      <c r="AY218" s="133" t="s">
        <v>103</v>
      </c>
    </row>
    <row r="219" spans="2:65" s="13" customFormat="1">
      <c r="B219" s="138"/>
      <c r="D219" s="132" t="s">
        <v>112</v>
      </c>
      <c r="E219" s="139" t="s">
        <v>1</v>
      </c>
      <c r="F219" s="140" t="s">
        <v>115</v>
      </c>
      <c r="H219" s="141">
        <v>67.5</v>
      </c>
      <c r="L219" s="138"/>
      <c r="M219" s="142"/>
      <c r="T219" s="143"/>
      <c r="AT219" s="139" t="s">
        <v>112</v>
      </c>
      <c r="AU219" s="139" t="s">
        <v>110</v>
      </c>
      <c r="AV219" s="13" t="s">
        <v>109</v>
      </c>
      <c r="AW219" s="13" t="s">
        <v>25</v>
      </c>
      <c r="AX219" s="13" t="s">
        <v>64</v>
      </c>
      <c r="AY219" s="139" t="s">
        <v>103</v>
      </c>
    </row>
    <row r="220" spans="2:65" s="1" customFormat="1" ht="21.75" customHeight="1">
      <c r="B220" s="117"/>
      <c r="C220" s="118" t="s">
        <v>264</v>
      </c>
      <c r="D220" s="118" t="s">
        <v>105</v>
      </c>
      <c r="E220" s="119" t="s">
        <v>265</v>
      </c>
      <c r="F220" s="120" t="s">
        <v>266</v>
      </c>
      <c r="G220" s="121" t="s">
        <v>140</v>
      </c>
      <c r="H220" s="122">
        <v>821.7</v>
      </c>
      <c r="I220" s="122"/>
      <c r="J220" s="122">
        <f>ROUND(I220*H220,3)</f>
        <v>0</v>
      </c>
      <c r="K220" s="123"/>
      <c r="L220" s="26"/>
      <c r="M220" s="124" t="s">
        <v>1</v>
      </c>
      <c r="N220" s="125" t="s">
        <v>35</v>
      </c>
      <c r="O220" s="126">
        <v>0</v>
      </c>
      <c r="P220" s="126">
        <f>O220*H220</f>
        <v>0</v>
      </c>
      <c r="Q220" s="126">
        <v>0</v>
      </c>
      <c r="R220" s="126">
        <f>Q220*H220</f>
        <v>0</v>
      </c>
      <c r="S220" s="126">
        <v>0</v>
      </c>
      <c r="T220" s="127">
        <f>S220*H220</f>
        <v>0</v>
      </c>
      <c r="AR220" s="128" t="s">
        <v>190</v>
      </c>
      <c r="AT220" s="128" t="s">
        <v>105</v>
      </c>
      <c r="AU220" s="128" t="s">
        <v>110</v>
      </c>
      <c r="AY220" s="15" t="s">
        <v>103</v>
      </c>
      <c r="BE220" s="129">
        <f>IF(N220="základná",J220,0)</f>
        <v>0</v>
      </c>
      <c r="BF220" s="129">
        <f>IF(N220="znížená",J220,0)</f>
        <v>0</v>
      </c>
      <c r="BG220" s="129">
        <f>IF(N220="zákl. prenesená",J220,0)</f>
        <v>0</v>
      </c>
      <c r="BH220" s="129">
        <f>IF(N220="zníž. prenesená",J220,0)</f>
        <v>0</v>
      </c>
      <c r="BI220" s="129">
        <f>IF(N220="nulová",J220,0)</f>
        <v>0</v>
      </c>
      <c r="BJ220" s="15" t="s">
        <v>110</v>
      </c>
      <c r="BK220" s="130">
        <f>ROUND(I220*H220,3)</f>
        <v>0</v>
      </c>
      <c r="BL220" s="15" t="s">
        <v>190</v>
      </c>
      <c r="BM220" s="128" t="s">
        <v>267</v>
      </c>
    </row>
    <row r="221" spans="2:65" s="12" customFormat="1">
      <c r="B221" s="131"/>
      <c r="D221" s="132" t="s">
        <v>112</v>
      </c>
      <c r="E221" s="133" t="s">
        <v>1</v>
      </c>
      <c r="F221" s="134" t="s">
        <v>268</v>
      </c>
      <c r="H221" s="135">
        <v>360</v>
      </c>
      <c r="L221" s="131"/>
      <c r="M221" s="136"/>
      <c r="T221" s="137"/>
      <c r="AT221" s="133" t="s">
        <v>112</v>
      </c>
      <c r="AU221" s="133" t="s">
        <v>110</v>
      </c>
      <c r="AV221" s="12" t="s">
        <v>110</v>
      </c>
      <c r="AW221" s="12" t="s">
        <v>25</v>
      </c>
      <c r="AX221" s="12" t="s">
        <v>56</v>
      </c>
      <c r="AY221" s="133" t="s">
        <v>103</v>
      </c>
    </row>
    <row r="222" spans="2:65" s="12" customFormat="1">
      <c r="B222" s="131"/>
      <c r="D222" s="132" t="s">
        <v>112</v>
      </c>
      <c r="E222" s="133" t="s">
        <v>1</v>
      </c>
      <c r="F222" s="134" t="s">
        <v>269</v>
      </c>
      <c r="H222" s="135">
        <v>283.5</v>
      </c>
      <c r="L222" s="131"/>
      <c r="M222" s="136"/>
      <c r="T222" s="137"/>
      <c r="AT222" s="133" t="s">
        <v>112</v>
      </c>
      <c r="AU222" s="133" t="s">
        <v>110</v>
      </c>
      <c r="AV222" s="12" t="s">
        <v>110</v>
      </c>
      <c r="AW222" s="12" t="s">
        <v>25</v>
      </c>
      <c r="AX222" s="12" t="s">
        <v>56</v>
      </c>
      <c r="AY222" s="133" t="s">
        <v>103</v>
      </c>
    </row>
    <row r="223" spans="2:65" s="12" customFormat="1">
      <c r="B223" s="131"/>
      <c r="D223" s="132" t="s">
        <v>112</v>
      </c>
      <c r="E223" s="133" t="s">
        <v>1</v>
      </c>
      <c r="F223" s="134" t="s">
        <v>270</v>
      </c>
      <c r="H223" s="135">
        <v>178.2</v>
      </c>
      <c r="L223" s="131"/>
      <c r="M223" s="136"/>
      <c r="T223" s="137"/>
      <c r="AT223" s="133" t="s">
        <v>112</v>
      </c>
      <c r="AU223" s="133" t="s">
        <v>110</v>
      </c>
      <c r="AV223" s="12" t="s">
        <v>110</v>
      </c>
      <c r="AW223" s="12" t="s">
        <v>25</v>
      </c>
      <c r="AX223" s="12" t="s">
        <v>56</v>
      </c>
      <c r="AY223" s="133" t="s">
        <v>103</v>
      </c>
    </row>
    <row r="224" spans="2:65" s="13" customFormat="1">
      <c r="B224" s="138"/>
      <c r="D224" s="132" t="s">
        <v>112</v>
      </c>
      <c r="E224" s="139" t="s">
        <v>1</v>
      </c>
      <c r="F224" s="140" t="s">
        <v>115</v>
      </c>
      <c r="H224" s="141">
        <v>821.7</v>
      </c>
      <c r="L224" s="138"/>
      <c r="M224" s="142"/>
      <c r="T224" s="143"/>
      <c r="AT224" s="139" t="s">
        <v>112</v>
      </c>
      <c r="AU224" s="139" t="s">
        <v>110</v>
      </c>
      <c r="AV224" s="13" t="s">
        <v>109</v>
      </c>
      <c r="AW224" s="13" t="s">
        <v>25</v>
      </c>
      <c r="AX224" s="13" t="s">
        <v>64</v>
      </c>
      <c r="AY224" s="139" t="s">
        <v>103</v>
      </c>
    </row>
    <row r="225" spans="2:65" s="1" customFormat="1" ht="24.2" customHeight="1">
      <c r="B225" s="117"/>
      <c r="C225" s="118" t="s">
        <v>167</v>
      </c>
      <c r="D225" s="118" t="s">
        <v>105</v>
      </c>
      <c r="E225" s="119" t="s">
        <v>271</v>
      </c>
      <c r="F225" s="120" t="s">
        <v>272</v>
      </c>
      <c r="G225" s="121" t="s">
        <v>246</v>
      </c>
      <c r="H225" s="122">
        <v>57.8</v>
      </c>
      <c r="I225" s="122"/>
      <c r="J225" s="122">
        <f>ROUND(I225*H225,3)</f>
        <v>0</v>
      </c>
      <c r="K225" s="123"/>
      <c r="L225" s="26"/>
      <c r="M225" s="124" t="s">
        <v>1</v>
      </c>
      <c r="N225" s="125" t="s">
        <v>35</v>
      </c>
      <c r="O225" s="126">
        <v>0</v>
      </c>
      <c r="P225" s="126">
        <f>O225*H225</f>
        <v>0</v>
      </c>
      <c r="Q225" s="126">
        <v>0</v>
      </c>
      <c r="R225" s="126">
        <f>Q225*H225</f>
        <v>0</v>
      </c>
      <c r="S225" s="126">
        <v>0</v>
      </c>
      <c r="T225" s="127">
        <f>S225*H225</f>
        <v>0</v>
      </c>
      <c r="AR225" s="128" t="s">
        <v>190</v>
      </c>
      <c r="AT225" s="128" t="s">
        <v>105</v>
      </c>
      <c r="AU225" s="128" t="s">
        <v>110</v>
      </c>
      <c r="AY225" s="15" t="s">
        <v>103</v>
      </c>
      <c r="BE225" s="129">
        <f>IF(N225="základná",J225,0)</f>
        <v>0</v>
      </c>
      <c r="BF225" s="129">
        <f>IF(N225="znížená",J225,0)</f>
        <v>0</v>
      </c>
      <c r="BG225" s="129">
        <f>IF(N225="zákl. prenesená",J225,0)</f>
        <v>0</v>
      </c>
      <c r="BH225" s="129">
        <f>IF(N225="zníž. prenesená",J225,0)</f>
        <v>0</v>
      </c>
      <c r="BI225" s="129">
        <f>IF(N225="nulová",J225,0)</f>
        <v>0</v>
      </c>
      <c r="BJ225" s="15" t="s">
        <v>110</v>
      </c>
      <c r="BK225" s="130">
        <f>ROUND(I225*H225,3)</f>
        <v>0</v>
      </c>
      <c r="BL225" s="15" t="s">
        <v>190</v>
      </c>
      <c r="BM225" s="128" t="s">
        <v>273</v>
      </c>
    </row>
    <row r="226" spans="2:65" s="12" customFormat="1">
      <c r="B226" s="131"/>
      <c r="D226" s="132" t="s">
        <v>112</v>
      </c>
      <c r="E226" s="133" t="s">
        <v>1</v>
      </c>
      <c r="F226" s="134" t="s">
        <v>274</v>
      </c>
      <c r="H226" s="135">
        <v>32</v>
      </c>
      <c r="L226" s="131"/>
      <c r="M226" s="136"/>
      <c r="T226" s="137"/>
      <c r="AT226" s="133" t="s">
        <v>112</v>
      </c>
      <c r="AU226" s="133" t="s">
        <v>110</v>
      </c>
      <c r="AV226" s="12" t="s">
        <v>110</v>
      </c>
      <c r="AW226" s="12" t="s">
        <v>25</v>
      </c>
      <c r="AX226" s="12" t="s">
        <v>56</v>
      </c>
      <c r="AY226" s="133" t="s">
        <v>103</v>
      </c>
    </row>
    <row r="227" spans="2:65" s="12" customFormat="1">
      <c r="B227" s="131"/>
      <c r="D227" s="132" t="s">
        <v>112</v>
      </c>
      <c r="E227" s="133" t="s">
        <v>1</v>
      </c>
      <c r="F227" s="134" t="s">
        <v>275</v>
      </c>
      <c r="H227" s="135">
        <v>25.8</v>
      </c>
      <c r="L227" s="131"/>
      <c r="M227" s="136"/>
      <c r="T227" s="137"/>
      <c r="AT227" s="133" t="s">
        <v>112</v>
      </c>
      <c r="AU227" s="133" t="s">
        <v>110</v>
      </c>
      <c r="AV227" s="12" t="s">
        <v>110</v>
      </c>
      <c r="AW227" s="12" t="s">
        <v>25</v>
      </c>
      <c r="AX227" s="12" t="s">
        <v>56</v>
      </c>
      <c r="AY227" s="133" t="s">
        <v>103</v>
      </c>
    </row>
    <row r="228" spans="2:65" s="13" customFormat="1">
      <c r="B228" s="138"/>
      <c r="D228" s="132" t="s">
        <v>112</v>
      </c>
      <c r="E228" s="139" t="s">
        <v>1</v>
      </c>
      <c r="F228" s="140" t="s">
        <v>115</v>
      </c>
      <c r="H228" s="141">
        <v>57.8</v>
      </c>
      <c r="L228" s="138"/>
      <c r="M228" s="142"/>
      <c r="T228" s="143"/>
      <c r="AT228" s="139" t="s">
        <v>112</v>
      </c>
      <c r="AU228" s="139" t="s">
        <v>110</v>
      </c>
      <c r="AV228" s="13" t="s">
        <v>109</v>
      </c>
      <c r="AW228" s="13" t="s">
        <v>25</v>
      </c>
      <c r="AX228" s="13" t="s">
        <v>64</v>
      </c>
      <c r="AY228" s="139" t="s">
        <v>103</v>
      </c>
    </row>
    <row r="229" spans="2:65" s="1" customFormat="1" ht="24.2" customHeight="1">
      <c r="B229" s="117"/>
      <c r="C229" s="118" t="s">
        <v>276</v>
      </c>
      <c r="D229" s="118" t="s">
        <v>105</v>
      </c>
      <c r="E229" s="119" t="s">
        <v>277</v>
      </c>
      <c r="F229" s="120" t="s">
        <v>278</v>
      </c>
      <c r="G229" s="121" t="s">
        <v>246</v>
      </c>
      <c r="H229" s="122">
        <v>50.56</v>
      </c>
      <c r="I229" s="122"/>
      <c r="J229" s="122">
        <f>ROUND(I229*H229,3)</f>
        <v>0</v>
      </c>
      <c r="K229" s="123"/>
      <c r="L229" s="26"/>
      <c r="M229" s="124" t="s">
        <v>1</v>
      </c>
      <c r="N229" s="125" t="s">
        <v>35</v>
      </c>
      <c r="O229" s="126">
        <v>0</v>
      </c>
      <c r="P229" s="126">
        <f>O229*H229</f>
        <v>0</v>
      </c>
      <c r="Q229" s="126">
        <v>0</v>
      </c>
      <c r="R229" s="126">
        <f>Q229*H229</f>
        <v>0</v>
      </c>
      <c r="S229" s="126">
        <v>0</v>
      </c>
      <c r="T229" s="127">
        <f>S229*H229</f>
        <v>0</v>
      </c>
      <c r="AR229" s="128" t="s">
        <v>190</v>
      </c>
      <c r="AT229" s="128" t="s">
        <v>105</v>
      </c>
      <c r="AU229" s="128" t="s">
        <v>110</v>
      </c>
      <c r="AY229" s="15" t="s">
        <v>103</v>
      </c>
      <c r="BE229" s="129">
        <f>IF(N229="základná",J229,0)</f>
        <v>0</v>
      </c>
      <c r="BF229" s="129">
        <f>IF(N229="znížená",J229,0)</f>
        <v>0</v>
      </c>
      <c r="BG229" s="129">
        <f>IF(N229="zákl. prenesená",J229,0)</f>
        <v>0</v>
      </c>
      <c r="BH229" s="129">
        <f>IF(N229="zníž. prenesená",J229,0)</f>
        <v>0</v>
      </c>
      <c r="BI229" s="129">
        <f>IF(N229="nulová",J229,0)</f>
        <v>0</v>
      </c>
      <c r="BJ229" s="15" t="s">
        <v>110</v>
      </c>
      <c r="BK229" s="130">
        <f>ROUND(I229*H229,3)</f>
        <v>0</v>
      </c>
      <c r="BL229" s="15" t="s">
        <v>190</v>
      </c>
      <c r="BM229" s="128" t="s">
        <v>279</v>
      </c>
    </row>
    <row r="230" spans="2:65" s="12" customFormat="1">
      <c r="B230" s="131"/>
      <c r="D230" s="132" t="s">
        <v>112</v>
      </c>
      <c r="E230" s="133" t="s">
        <v>1</v>
      </c>
      <c r="F230" s="134" t="s">
        <v>280</v>
      </c>
      <c r="H230" s="135">
        <v>50.56</v>
      </c>
      <c r="L230" s="131"/>
      <c r="M230" s="136"/>
      <c r="T230" s="137"/>
      <c r="AT230" s="133" t="s">
        <v>112</v>
      </c>
      <c r="AU230" s="133" t="s">
        <v>110</v>
      </c>
      <c r="AV230" s="12" t="s">
        <v>110</v>
      </c>
      <c r="AW230" s="12" t="s">
        <v>25</v>
      </c>
      <c r="AX230" s="12" t="s">
        <v>56</v>
      </c>
      <c r="AY230" s="133" t="s">
        <v>103</v>
      </c>
    </row>
    <row r="231" spans="2:65" s="13" customFormat="1">
      <c r="B231" s="138"/>
      <c r="D231" s="132" t="s">
        <v>112</v>
      </c>
      <c r="E231" s="139" t="s">
        <v>1</v>
      </c>
      <c r="F231" s="140" t="s">
        <v>115</v>
      </c>
      <c r="H231" s="141">
        <v>50.56</v>
      </c>
      <c r="L231" s="138"/>
      <c r="M231" s="142"/>
      <c r="T231" s="143"/>
      <c r="AT231" s="139" t="s">
        <v>112</v>
      </c>
      <c r="AU231" s="139" t="s">
        <v>110</v>
      </c>
      <c r="AV231" s="13" t="s">
        <v>109</v>
      </c>
      <c r="AW231" s="13" t="s">
        <v>25</v>
      </c>
      <c r="AX231" s="13" t="s">
        <v>64</v>
      </c>
      <c r="AY231" s="139" t="s">
        <v>103</v>
      </c>
    </row>
    <row r="232" spans="2:65" s="1" customFormat="1" ht="24.2" customHeight="1">
      <c r="B232" s="117"/>
      <c r="C232" s="118" t="s">
        <v>172</v>
      </c>
      <c r="D232" s="118" t="s">
        <v>105</v>
      </c>
      <c r="E232" s="119" t="s">
        <v>281</v>
      </c>
      <c r="F232" s="120" t="s">
        <v>282</v>
      </c>
      <c r="G232" s="121" t="s">
        <v>246</v>
      </c>
      <c r="H232" s="122">
        <v>207</v>
      </c>
      <c r="I232" s="122"/>
      <c r="J232" s="122">
        <f>ROUND(I232*H232,3)</f>
        <v>0</v>
      </c>
      <c r="K232" s="123"/>
      <c r="L232" s="26"/>
      <c r="M232" s="124" t="s">
        <v>1</v>
      </c>
      <c r="N232" s="125" t="s">
        <v>35</v>
      </c>
      <c r="O232" s="126">
        <v>0</v>
      </c>
      <c r="P232" s="126">
        <f>O232*H232</f>
        <v>0</v>
      </c>
      <c r="Q232" s="126">
        <v>0</v>
      </c>
      <c r="R232" s="126">
        <f>Q232*H232</f>
        <v>0</v>
      </c>
      <c r="S232" s="126">
        <v>0</v>
      </c>
      <c r="T232" s="127">
        <f>S232*H232</f>
        <v>0</v>
      </c>
      <c r="AR232" s="128" t="s">
        <v>190</v>
      </c>
      <c r="AT232" s="128" t="s">
        <v>105</v>
      </c>
      <c r="AU232" s="128" t="s">
        <v>110</v>
      </c>
      <c r="AY232" s="15" t="s">
        <v>103</v>
      </c>
      <c r="BE232" s="129">
        <f>IF(N232="základná",J232,0)</f>
        <v>0</v>
      </c>
      <c r="BF232" s="129">
        <f>IF(N232="znížená",J232,0)</f>
        <v>0</v>
      </c>
      <c r="BG232" s="129">
        <f>IF(N232="zákl. prenesená",J232,0)</f>
        <v>0</v>
      </c>
      <c r="BH232" s="129">
        <f>IF(N232="zníž. prenesená",J232,0)</f>
        <v>0</v>
      </c>
      <c r="BI232" s="129">
        <f>IF(N232="nulová",J232,0)</f>
        <v>0</v>
      </c>
      <c r="BJ232" s="15" t="s">
        <v>110</v>
      </c>
      <c r="BK232" s="130">
        <f>ROUND(I232*H232,3)</f>
        <v>0</v>
      </c>
      <c r="BL232" s="15" t="s">
        <v>190</v>
      </c>
      <c r="BM232" s="128" t="s">
        <v>283</v>
      </c>
    </row>
    <row r="233" spans="2:65" s="12" customFormat="1">
      <c r="B233" s="131"/>
      <c r="D233" s="132" t="s">
        <v>112</v>
      </c>
      <c r="E233" s="133" t="s">
        <v>1</v>
      </c>
      <c r="F233" s="134" t="s">
        <v>284</v>
      </c>
      <c r="H233" s="135">
        <v>135</v>
      </c>
      <c r="L233" s="131"/>
      <c r="M233" s="136"/>
      <c r="T233" s="137"/>
      <c r="AT233" s="133" t="s">
        <v>112</v>
      </c>
      <c r="AU233" s="133" t="s">
        <v>110</v>
      </c>
      <c r="AV233" s="12" t="s">
        <v>110</v>
      </c>
      <c r="AW233" s="12" t="s">
        <v>25</v>
      </c>
      <c r="AX233" s="12" t="s">
        <v>56</v>
      </c>
      <c r="AY233" s="133" t="s">
        <v>103</v>
      </c>
    </row>
    <row r="234" spans="2:65" s="12" customFormat="1">
      <c r="B234" s="131"/>
      <c r="D234" s="132" t="s">
        <v>112</v>
      </c>
      <c r="E234" s="133" t="s">
        <v>1</v>
      </c>
      <c r="F234" s="134" t="s">
        <v>285</v>
      </c>
      <c r="H234" s="135">
        <v>72</v>
      </c>
      <c r="L234" s="131"/>
      <c r="M234" s="136"/>
      <c r="T234" s="137"/>
      <c r="AT234" s="133" t="s">
        <v>112</v>
      </c>
      <c r="AU234" s="133" t="s">
        <v>110</v>
      </c>
      <c r="AV234" s="12" t="s">
        <v>110</v>
      </c>
      <c r="AW234" s="12" t="s">
        <v>25</v>
      </c>
      <c r="AX234" s="12" t="s">
        <v>56</v>
      </c>
      <c r="AY234" s="133" t="s">
        <v>103</v>
      </c>
    </row>
    <row r="235" spans="2:65" s="13" customFormat="1">
      <c r="B235" s="138"/>
      <c r="D235" s="132" t="s">
        <v>112</v>
      </c>
      <c r="E235" s="139" t="s">
        <v>1</v>
      </c>
      <c r="F235" s="140" t="s">
        <v>115</v>
      </c>
      <c r="H235" s="141">
        <v>207</v>
      </c>
      <c r="L235" s="138"/>
      <c r="M235" s="142"/>
      <c r="T235" s="143"/>
      <c r="AT235" s="139" t="s">
        <v>112</v>
      </c>
      <c r="AU235" s="139" t="s">
        <v>110</v>
      </c>
      <c r="AV235" s="13" t="s">
        <v>109</v>
      </c>
      <c r="AW235" s="13" t="s">
        <v>25</v>
      </c>
      <c r="AX235" s="13" t="s">
        <v>64</v>
      </c>
      <c r="AY235" s="139" t="s">
        <v>103</v>
      </c>
    </row>
    <row r="236" spans="2:65" s="1" customFormat="1" ht="24.2" customHeight="1">
      <c r="B236" s="117"/>
      <c r="C236" s="118" t="s">
        <v>286</v>
      </c>
      <c r="D236" s="118" t="s">
        <v>105</v>
      </c>
      <c r="E236" s="119" t="s">
        <v>287</v>
      </c>
      <c r="F236" s="120" t="s">
        <v>288</v>
      </c>
      <c r="G236" s="121" t="s">
        <v>256</v>
      </c>
      <c r="H236" s="122">
        <v>234.89</v>
      </c>
      <c r="I236" s="122"/>
      <c r="J236" s="122">
        <f>ROUND(I236*H236,3)</f>
        <v>0</v>
      </c>
      <c r="K236" s="123"/>
      <c r="L236" s="26"/>
      <c r="M236" s="124" t="s">
        <v>1</v>
      </c>
      <c r="N236" s="125" t="s">
        <v>35</v>
      </c>
      <c r="O236" s="126">
        <v>0</v>
      </c>
      <c r="P236" s="126">
        <f>O236*H236</f>
        <v>0</v>
      </c>
      <c r="Q236" s="126">
        <v>0</v>
      </c>
      <c r="R236" s="126">
        <f>Q236*H236</f>
        <v>0</v>
      </c>
      <c r="S236" s="126">
        <v>0</v>
      </c>
      <c r="T236" s="127">
        <f>S236*H236</f>
        <v>0</v>
      </c>
      <c r="AR236" s="128" t="s">
        <v>190</v>
      </c>
      <c r="AT236" s="128" t="s">
        <v>105</v>
      </c>
      <c r="AU236" s="128" t="s">
        <v>110</v>
      </c>
      <c r="AY236" s="15" t="s">
        <v>103</v>
      </c>
      <c r="BE236" s="129">
        <f>IF(N236="základná",J236,0)</f>
        <v>0</v>
      </c>
      <c r="BF236" s="129">
        <f>IF(N236="znížená",J236,0)</f>
        <v>0</v>
      </c>
      <c r="BG236" s="129">
        <f>IF(N236="zákl. prenesená",J236,0)</f>
        <v>0</v>
      </c>
      <c r="BH236" s="129">
        <f>IF(N236="zníž. prenesená",J236,0)</f>
        <v>0</v>
      </c>
      <c r="BI236" s="129">
        <f>IF(N236="nulová",J236,0)</f>
        <v>0</v>
      </c>
      <c r="BJ236" s="15" t="s">
        <v>110</v>
      </c>
      <c r="BK236" s="130">
        <f>ROUND(I236*H236,3)</f>
        <v>0</v>
      </c>
      <c r="BL236" s="15" t="s">
        <v>190</v>
      </c>
      <c r="BM236" s="128" t="s">
        <v>289</v>
      </c>
    </row>
    <row r="237" spans="2:65" s="11" customFormat="1" ht="22.9" customHeight="1">
      <c r="B237" s="106"/>
      <c r="D237" s="107" t="s">
        <v>55</v>
      </c>
      <c r="E237" s="115" t="s">
        <v>290</v>
      </c>
      <c r="F237" s="115" t="s">
        <v>291</v>
      </c>
      <c r="J237" s="116">
        <f>BK237</f>
        <v>0</v>
      </c>
      <c r="L237" s="106"/>
      <c r="M237" s="110"/>
      <c r="P237" s="111">
        <f>SUM(P238:P252)</f>
        <v>0</v>
      </c>
      <c r="R237" s="111">
        <f>SUM(R238:R252)</f>
        <v>0</v>
      </c>
      <c r="T237" s="112">
        <f>SUM(T238:T252)</f>
        <v>0</v>
      </c>
      <c r="AR237" s="107" t="s">
        <v>110</v>
      </c>
      <c r="AT237" s="113" t="s">
        <v>55</v>
      </c>
      <c r="AU237" s="113" t="s">
        <v>64</v>
      </c>
      <c r="AY237" s="107" t="s">
        <v>103</v>
      </c>
      <c r="BK237" s="114">
        <f>SUM(BK238:BK252)</f>
        <v>0</v>
      </c>
    </row>
    <row r="238" spans="2:65" s="1" customFormat="1" ht="16.5" customHeight="1">
      <c r="B238" s="117"/>
      <c r="C238" s="118" t="s">
        <v>177</v>
      </c>
      <c r="D238" s="118" t="s">
        <v>105</v>
      </c>
      <c r="E238" s="119" t="s">
        <v>292</v>
      </c>
      <c r="F238" s="120" t="s">
        <v>293</v>
      </c>
      <c r="G238" s="121" t="s">
        <v>140</v>
      </c>
      <c r="H238" s="122">
        <v>72.8</v>
      </c>
      <c r="I238" s="122"/>
      <c r="J238" s="122">
        <f>ROUND(I238*H238,3)</f>
        <v>0</v>
      </c>
      <c r="K238" s="123"/>
      <c r="L238" s="26"/>
      <c r="M238" s="124" t="s">
        <v>1</v>
      </c>
      <c r="N238" s="125" t="s">
        <v>35</v>
      </c>
      <c r="O238" s="126">
        <v>0</v>
      </c>
      <c r="P238" s="126">
        <f>O238*H238</f>
        <v>0</v>
      </c>
      <c r="Q238" s="126">
        <v>0</v>
      </c>
      <c r="R238" s="126">
        <f>Q238*H238</f>
        <v>0</v>
      </c>
      <c r="S238" s="126">
        <v>0</v>
      </c>
      <c r="T238" s="127">
        <f>S238*H238</f>
        <v>0</v>
      </c>
      <c r="AR238" s="128" t="s">
        <v>190</v>
      </c>
      <c r="AT238" s="128" t="s">
        <v>105</v>
      </c>
      <c r="AU238" s="128" t="s">
        <v>110</v>
      </c>
      <c r="AY238" s="15" t="s">
        <v>103</v>
      </c>
      <c r="BE238" s="129">
        <f>IF(N238="základná",J238,0)</f>
        <v>0</v>
      </c>
      <c r="BF238" s="129">
        <f>IF(N238="znížená",J238,0)</f>
        <v>0</v>
      </c>
      <c r="BG238" s="129">
        <f>IF(N238="zákl. prenesená",J238,0)</f>
        <v>0</v>
      </c>
      <c r="BH238" s="129">
        <f>IF(N238="zníž. prenesená",J238,0)</f>
        <v>0</v>
      </c>
      <c r="BI238" s="129">
        <f>IF(N238="nulová",J238,0)</f>
        <v>0</v>
      </c>
      <c r="BJ238" s="15" t="s">
        <v>110</v>
      </c>
      <c r="BK238" s="130">
        <f>ROUND(I238*H238,3)</f>
        <v>0</v>
      </c>
      <c r="BL238" s="15" t="s">
        <v>190</v>
      </c>
      <c r="BM238" s="128" t="s">
        <v>294</v>
      </c>
    </row>
    <row r="239" spans="2:65" s="12" customFormat="1">
      <c r="B239" s="131"/>
      <c r="D239" s="132" t="s">
        <v>112</v>
      </c>
      <c r="E239" s="133" t="s">
        <v>1</v>
      </c>
      <c r="F239" s="134" t="s">
        <v>295</v>
      </c>
      <c r="H239" s="135">
        <v>72.8</v>
      </c>
      <c r="L239" s="131"/>
      <c r="M239" s="136"/>
      <c r="T239" s="137"/>
      <c r="AT239" s="133" t="s">
        <v>112</v>
      </c>
      <c r="AU239" s="133" t="s">
        <v>110</v>
      </c>
      <c r="AV239" s="12" t="s">
        <v>110</v>
      </c>
      <c r="AW239" s="12" t="s">
        <v>25</v>
      </c>
      <c r="AX239" s="12" t="s">
        <v>56</v>
      </c>
      <c r="AY239" s="133" t="s">
        <v>103</v>
      </c>
    </row>
    <row r="240" spans="2:65" s="13" customFormat="1">
      <c r="B240" s="138"/>
      <c r="D240" s="132" t="s">
        <v>112</v>
      </c>
      <c r="E240" s="139" t="s">
        <v>1</v>
      </c>
      <c r="F240" s="140" t="s">
        <v>115</v>
      </c>
      <c r="H240" s="141">
        <v>72.8</v>
      </c>
      <c r="L240" s="138"/>
      <c r="M240" s="142"/>
      <c r="T240" s="143"/>
      <c r="AT240" s="139" t="s">
        <v>112</v>
      </c>
      <c r="AU240" s="139" t="s">
        <v>110</v>
      </c>
      <c r="AV240" s="13" t="s">
        <v>109</v>
      </c>
      <c r="AW240" s="13" t="s">
        <v>25</v>
      </c>
      <c r="AX240" s="13" t="s">
        <v>64</v>
      </c>
      <c r="AY240" s="139" t="s">
        <v>103</v>
      </c>
    </row>
    <row r="241" spans="2:65" s="1" customFormat="1" ht="16.5" customHeight="1">
      <c r="B241" s="117"/>
      <c r="C241" s="144" t="s">
        <v>296</v>
      </c>
      <c r="D241" s="144" t="s">
        <v>248</v>
      </c>
      <c r="E241" s="145" t="s">
        <v>297</v>
      </c>
      <c r="F241" s="146" t="s">
        <v>298</v>
      </c>
      <c r="G241" s="147" t="s">
        <v>140</v>
      </c>
      <c r="H241" s="148">
        <v>77.896000000000001</v>
      </c>
      <c r="I241" s="148"/>
      <c r="J241" s="148">
        <f>ROUND(I241*H241,3)</f>
        <v>0</v>
      </c>
      <c r="K241" s="149"/>
      <c r="L241" s="150"/>
      <c r="M241" s="151" t="s">
        <v>1</v>
      </c>
      <c r="N241" s="152" t="s">
        <v>35</v>
      </c>
      <c r="O241" s="126">
        <v>0</v>
      </c>
      <c r="P241" s="126">
        <f>O241*H241</f>
        <v>0</v>
      </c>
      <c r="Q241" s="126">
        <v>0</v>
      </c>
      <c r="R241" s="126">
        <f>Q241*H241</f>
        <v>0</v>
      </c>
      <c r="S241" s="126">
        <v>0</v>
      </c>
      <c r="T241" s="127">
        <f>S241*H241</f>
        <v>0</v>
      </c>
      <c r="AR241" s="128" t="s">
        <v>167</v>
      </c>
      <c r="AT241" s="128" t="s">
        <v>248</v>
      </c>
      <c r="AU241" s="128" t="s">
        <v>110</v>
      </c>
      <c r="AY241" s="15" t="s">
        <v>103</v>
      </c>
      <c r="BE241" s="129">
        <f>IF(N241="základná",J241,0)</f>
        <v>0</v>
      </c>
      <c r="BF241" s="129">
        <f>IF(N241="znížená",J241,0)</f>
        <v>0</v>
      </c>
      <c r="BG241" s="129">
        <f>IF(N241="zákl. prenesená",J241,0)</f>
        <v>0</v>
      </c>
      <c r="BH241" s="129">
        <f>IF(N241="zníž. prenesená",J241,0)</f>
        <v>0</v>
      </c>
      <c r="BI241" s="129">
        <f>IF(N241="nulová",J241,0)</f>
        <v>0</v>
      </c>
      <c r="BJ241" s="15" t="s">
        <v>110</v>
      </c>
      <c r="BK241" s="130">
        <f>ROUND(I241*H241,3)</f>
        <v>0</v>
      </c>
      <c r="BL241" s="15" t="s">
        <v>190</v>
      </c>
      <c r="BM241" s="128" t="s">
        <v>299</v>
      </c>
    </row>
    <row r="242" spans="2:65" s="12" customFormat="1">
      <c r="B242" s="131"/>
      <c r="D242" s="132" t="s">
        <v>112</v>
      </c>
      <c r="E242" s="133" t="s">
        <v>1</v>
      </c>
      <c r="F242" s="134" t="s">
        <v>300</v>
      </c>
      <c r="H242" s="135">
        <v>77.896000000000001</v>
      </c>
      <c r="L242" s="131"/>
      <c r="M242" s="136"/>
      <c r="T242" s="137"/>
      <c r="AT242" s="133" t="s">
        <v>112</v>
      </c>
      <c r="AU242" s="133" t="s">
        <v>110</v>
      </c>
      <c r="AV242" s="12" t="s">
        <v>110</v>
      </c>
      <c r="AW242" s="12" t="s">
        <v>25</v>
      </c>
      <c r="AX242" s="12" t="s">
        <v>56</v>
      </c>
      <c r="AY242" s="133" t="s">
        <v>103</v>
      </c>
    </row>
    <row r="243" spans="2:65" s="13" customFormat="1">
      <c r="B243" s="138"/>
      <c r="D243" s="132" t="s">
        <v>112</v>
      </c>
      <c r="E243" s="139" t="s">
        <v>1</v>
      </c>
      <c r="F243" s="140" t="s">
        <v>115</v>
      </c>
      <c r="H243" s="141">
        <v>77.896000000000001</v>
      </c>
      <c r="L243" s="138"/>
      <c r="M243" s="142"/>
      <c r="T243" s="143"/>
      <c r="AT243" s="139" t="s">
        <v>112</v>
      </c>
      <c r="AU243" s="139" t="s">
        <v>110</v>
      </c>
      <c r="AV243" s="13" t="s">
        <v>109</v>
      </c>
      <c r="AW243" s="13" t="s">
        <v>25</v>
      </c>
      <c r="AX243" s="13" t="s">
        <v>64</v>
      </c>
      <c r="AY243" s="139" t="s">
        <v>103</v>
      </c>
    </row>
    <row r="244" spans="2:65" s="1" customFormat="1" ht="24.2" customHeight="1">
      <c r="B244" s="117"/>
      <c r="C244" s="118" t="s">
        <v>301</v>
      </c>
      <c r="D244" s="118" t="s">
        <v>105</v>
      </c>
      <c r="E244" s="119" t="s">
        <v>302</v>
      </c>
      <c r="F244" s="120" t="s">
        <v>303</v>
      </c>
      <c r="G244" s="121" t="s">
        <v>140</v>
      </c>
      <c r="H244" s="122">
        <v>72.8</v>
      </c>
      <c r="I244" s="122"/>
      <c r="J244" s="122">
        <f>ROUND(I244*H244,3)</f>
        <v>0</v>
      </c>
      <c r="K244" s="123"/>
      <c r="L244" s="26"/>
      <c r="M244" s="124" t="s">
        <v>1</v>
      </c>
      <c r="N244" s="125" t="s">
        <v>35</v>
      </c>
      <c r="O244" s="126">
        <v>0</v>
      </c>
      <c r="P244" s="126">
        <f>O244*H244</f>
        <v>0</v>
      </c>
      <c r="Q244" s="126">
        <v>0</v>
      </c>
      <c r="R244" s="126">
        <f>Q244*H244</f>
        <v>0</v>
      </c>
      <c r="S244" s="126">
        <v>0</v>
      </c>
      <c r="T244" s="127">
        <f>S244*H244</f>
        <v>0</v>
      </c>
      <c r="AR244" s="128" t="s">
        <v>190</v>
      </c>
      <c r="AT244" s="128" t="s">
        <v>105</v>
      </c>
      <c r="AU244" s="128" t="s">
        <v>110</v>
      </c>
      <c r="AY244" s="15" t="s">
        <v>103</v>
      </c>
      <c r="BE244" s="129">
        <f>IF(N244="základná",J244,0)</f>
        <v>0</v>
      </c>
      <c r="BF244" s="129">
        <f>IF(N244="znížená",J244,0)</f>
        <v>0</v>
      </c>
      <c r="BG244" s="129">
        <f>IF(N244="zákl. prenesená",J244,0)</f>
        <v>0</v>
      </c>
      <c r="BH244" s="129">
        <f>IF(N244="zníž. prenesená",J244,0)</f>
        <v>0</v>
      </c>
      <c r="BI244" s="129">
        <f>IF(N244="nulová",J244,0)</f>
        <v>0</v>
      </c>
      <c r="BJ244" s="15" t="s">
        <v>110</v>
      </c>
      <c r="BK244" s="130">
        <f>ROUND(I244*H244,3)</f>
        <v>0</v>
      </c>
      <c r="BL244" s="15" t="s">
        <v>190</v>
      </c>
      <c r="BM244" s="128" t="s">
        <v>304</v>
      </c>
    </row>
    <row r="245" spans="2:65" s="12" customFormat="1">
      <c r="B245" s="131"/>
      <c r="D245" s="132" t="s">
        <v>112</v>
      </c>
      <c r="E245" s="133" t="s">
        <v>1</v>
      </c>
      <c r="F245" s="134" t="s">
        <v>295</v>
      </c>
      <c r="H245" s="135">
        <v>72.8</v>
      </c>
      <c r="L245" s="131"/>
      <c r="M245" s="136"/>
      <c r="T245" s="137"/>
      <c r="AT245" s="133" t="s">
        <v>112</v>
      </c>
      <c r="AU245" s="133" t="s">
        <v>110</v>
      </c>
      <c r="AV245" s="12" t="s">
        <v>110</v>
      </c>
      <c r="AW245" s="12" t="s">
        <v>25</v>
      </c>
      <c r="AX245" s="12" t="s">
        <v>56</v>
      </c>
      <c r="AY245" s="133" t="s">
        <v>103</v>
      </c>
    </row>
    <row r="246" spans="2:65" s="13" customFormat="1">
      <c r="B246" s="138"/>
      <c r="D246" s="132" t="s">
        <v>112</v>
      </c>
      <c r="E246" s="139" t="s">
        <v>1</v>
      </c>
      <c r="F246" s="140" t="s">
        <v>115</v>
      </c>
      <c r="H246" s="141">
        <v>72.8</v>
      </c>
      <c r="L246" s="138"/>
      <c r="M246" s="142"/>
      <c r="T246" s="143"/>
      <c r="AT246" s="139" t="s">
        <v>112</v>
      </c>
      <c r="AU246" s="139" t="s">
        <v>110</v>
      </c>
      <c r="AV246" s="13" t="s">
        <v>109</v>
      </c>
      <c r="AW246" s="13" t="s">
        <v>25</v>
      </c>
      <c r="AX246" s="13" t="s">
        <v>64</v>
      </c>
      <c r="AY246" s="139" t="s">
        <v>103</v>
      </c>
    </row>
    <row r="247" spans="2:65" s="1" customFormat="1" ht="24.2" customHeight="1">
      <c r="B247" s="117"/>
      <c r="C247" s="118" t="s">
        <v>305</v>
      </c>
      <c r="D247" s="118" t="s">
        <v>105</v>
      </c>
      <c r="E247" s="119" t="s">
        <v>306</v>
      </c>
      <c r="F247" s="120" t="s">
        <v>307</v>
      </c>
      <c r="G247" s="121" t="s">
        <v>308</v>
      </c>
      <c r="H247" s="122">
        <v>1220</v>
      </c>
      <c r="I247" s="122"/>
      <c r="J247" s="122">
        <f>ROUND(I247*H247,3)</f>
        <v>0</v>
      </c>
      <c r="K247" s="123"/>
      <c r="L247" s="26"/>
      <c r="M247" s="124" t="s">
        <v>1</v>
      </c>
      <c r="N247" s="125" t="s">
        <v>35</v>
      </c>
      <c r="O247" s="126">
        <v>0</v>
      </c>
      <c r="P247" s="126">
        <f>O247*H247</f>
        <v>0</v>
      </c>
      <c r="Q247" s="126">
        <v>0</v>
      </c>
      <c r="R247" s="126">
        <f>Q247*H247</f>
        <v>0</v>
      </c>
      <c r="S247" s="126">
        <v>0</v>
      </c>
      <c r="T247" s="127">
        <f>S247*H247</f>
        <v>0</v>
      </c>
      <c r="AR247" s="128" t="s">
        <v>190</v>
      </c>
      <c r="AT247" s="128" t="s">
        <v>105</v>
      </c>
      <c r="AU247" s="128" t="s">
        <v>110</v>
      </c>
      <c r="AY247" s="15" t="s">
        <v>103</v>
      </c>
      <c r="BE247" s="129">
        <f>IF(N247="základná",J247,0)</f>
        <v>0</v>
      </c>
      <c r="BF247" s="129">
        <f>IF(N247="znížená",J247,0)</f>
        <v>0</v>
      </c>
      <c r="BG247" s="129">
        <f>IF(N247="zákl. prenesená",J247,0)</f>
        <v>0</v>
      </c>
      <c r="BH247" s="129">
        <f>IF(N247="zníž. prenesená",J247,0)</f>
        <v>0</v>
      </c>
      <c r="BI247" s="129">
        <f>IF(N247="nulová",J247,0)</f>
        <v>0</v>
      </c>
      <c r="BJ247" s="15" t="s">
        <v>110</v>
      </c>
      <c r="BK247" s="130">
        <f>ROUND(I247*H247,3)</f>
        <v>0</v>
      </c>
      <c r="BL247" s="15" t="s">
        <v>190</v>
      </c>
      <c r="BM247" s="128" t="s">
        <v>309</v>
      </c>
    </row>
    <row r="248" spans="2:65" s="12" customFormat="1">
      <c r="B248" s="131"/>
      <c r="D248" s="132" t="s">
        <v>112</v>
      </c>
      <c r="E248" s="133" t="s">
        <v>1</v>
      </c>
      <c r="F248" s="134" t="s">
        <v>310</v>
      </c>
      <c r="H248" s="135">
        <v>450.9</v>
      </c>
      <c r="L248" s="131"/>
      <c r="M248" s="136"/>
      <c r="T248" s="137"/>
      <c r="AT248" s="133" t="s">
        <v>112</v>
      </c>
      <c r="AU248" s="133" t="s">
        <v>110</v>
      </c>
      <c r="AV248" s="12" t="s">
        <v>110</v>
      </c>
      <c r="AW248" s="12" t="s">
        <v>25</v>
      </c>
      <c r="AX248" s="12" t="s">
        <v>56</v>
      </c>
      <c r="AY248" s="133" t="s">
        <v>103</v>
      </c>
    </row>
    <row r="249" spans="2:65" s="12" customFormat="1">
      <c r="B249" s="131"/>
      <c r="D249" s="132" t="s">
        <v>112</v>
      </c>
      <c r="E249" s="133" t="s">
        <v>1</v>
      </c>
      <c r="F249" s="134" t="s">
        <v>311</v>
      </c>
      <c r="H249" s="135">
        <v>769.1</v>
      </c>
      <c r="L249" s="131"/>
      <c r="M249" s="136"/>
      <c r="T249" s="137"/>
      <c r="AT249" s="133" t="s">
        <v>112</v>
      </c>
      <c r="AU249" s="133" t="s">
        <v>110</v>
      </c>
      <c r="AV249" s="12" t="s">
        <v>110</v>
      </c>
      <c r="AW249" s="12" t="s">
        <v>25</v>
      </c>
      <c r="AX249" s="12" t="s">
        <v>56</v>
      </c>
      <c r="AY249" s="133" t="s">
        <v>103</v>
      </c>
    </row>
    <row r="250" spans="2:65" s="13" customFormat="1">
      <c r="B250" s="138"/>
      <c r="D250" s="132" t="s">
        <v>112</v>
      </c>
      <c r="E250" s="139" t="s">
        <v>1</v>
      </c>
      <c r="F250" s="140" t="s">
        <v>115</v>
      </c>
      <c r="H250" s="141">
        <v>1220</v>
      </c>
      <c r="L250" s="138"/>
      <c r="M250" s="142"/>
      <c r="T250" s="143"/>
      <c r="AT250" s="139" t="s">
        <v>112</v>
      </c>
      <c r="AU250" s="139" t="s">
        <v>110</v>
      </c>
      <c r="AV250" s="13" t="s">
        <v>109</v>
      </c>
      <c r="AW250" s="13" t="s">
        <v>25</v>
      </c>
      <c r="AX250" s="13" t="s">
        <v>64</v>
      </c>
      <c r="AY250" s="139" t="s">
        <v>103</v>
      </c>
    </row>
    <row r="251" spans="2:65" s="1" customFormat="1" ht="16.5" customHeight="1">
      <c r="B251" s="117"/>
      <c r="C251" s="144" t="s">
        <v>181</v>
      </c>
      <c r="D251" s="144" t="s">
        <v>248</v>
      </c>
      <c r="E251" s="145" t="s">
        <v>312</v>
      </c>
      <c r="F251" s="146" t="s">
        <v>313</v>
      </c>
      <c r="G251" s="147" t="s">
        <v>237</v>
      </c>
      <c r="H251" s="148">
        <v>1.22</v>
      </c>
      <c r="I251" s="148"/>
      <c r="J251" s="148">
        <f>ROUND(I251*H251,3)</f>
        <v>0</v>
      </c>
      <c r="K251" s="149"/>
      <c r="L251" s="150"/>
      <c r="M251" s="151" t="s">
        <v>1</v>
      </c>
      <c r="N251" s="152" t="s">
        <v>35</v>
      </c>
      <c r="O251" s="126">
        <v>0</v>
      </c>
      <c r="P251" s="126">
        <f>O251*H251</f>
        <v>0</v>
      </c>
      <c r="Q251" s="126">
        <v>0</v>
      </c>
      <c r="R251" s="126">
        <f>Q251*H251</f>
        <v>0</v>
      </c>
      <c r="S251" s="126">
        <v>0</v>
      </c>
      <c r="T251" s="127">
        <f>S251*H251</f>
        <v>0</v>
      </c>
      <c r="AR251" s="128" t="s">
        <v>167</v>
      </c>
      <c r="AT251" s="128" t="s">
        <v>248</v>
      </c>
      <c r="AU251" s="128" t="s">
        <v>110</v>
      </c>
      <c r="AY251" s="15" t="s">
        <v>103</v>
      </c>
      <c r="BE251" s="129">
        <f>IF(N251="základná",J251,0)</f>
        <v>0</v>
      </c>
      <c r="BF251" s="129">
        <f>IF(N251="znížená",J251,0)</f>
        <v>0</v>
      </c>
      <c r="BG251" s="129">
        <f>IF(N251="zákl. prenesená",J251,0)</f>
        <v>0</v>
      </c>
      <c r="BH251" s="129">
        <f>IF(N251="zníž. prenesená",J251,0)</f>
        <v>0</v>
      </c>
      <c r="BI251" s="129">
        <f>IF(N251="nulová",J251,0)</f>
        <v>0</v>
      </c>
      <c r="BJ251" s="15" t="s">
        <v>110</v>
      </c>
      <c r="BK251" s="130">
        <f>ROUND(I251*H251,3)</f>
        <v>0</v>
      </c>
      <c r="BL251" s="15" t="s">
        <v>190</v>
      </c>
      <c r="BM251" s="128" t="s">
        <v>314</v>
      </c>
    </row>
    <row r="252" spans="2:65" s="1" customFormat="1" ht="24.2" customHeight="1">
      <c r="B252" s="117"/>
      <c r="C252" s="118" t="s">
        <v>315</v>
      </c>
      <c r="D252" s="118" t="s">
        <v>105</v>
      </c>
      <c r="E252" s="119" t="s">
        <v>316</v>
      </c>
      <c r="F252" s="120" t="s">
        <v>317</v>
      </c>
      <c r="G252" s="121" t="s">
        <v>256</v>
      </c>
      <c r="H252" s="122">
        <v>97.89</v>
      </c>
      <c r="I252" s="122"/>
      <c r="J252" s="122">
        <f>ROUND(I252*H252,3)</f>
        <v>0</v>
      </c>
      <c r="K252" s="123"/>
      <c r="L252" s="26"/>
      <c r="M252" s="124" t="s">
        <v>1</v>
      </c>
      <c r="N252" s="125" t="s">
        <v>35</v>
      </c>
      <c r="O252" s="126">
        <v>0</v>
      </c>
      <c r="P252" s="126">
        <f>O252*H252</f>
        <v>0</v>
      </c>
      <c r="Q252" s="126">
        <v>0</v>
      </c>
      <c r="R252" s="126">
        <f>Q252*H252</f>
        <v>0</v>
      </c>
      <c r="S252" s="126">
        <v>0</v>
      </c>
      <c r="T252" s="127">
        <f>S252*H252</f>
        <v>0</v>
      </c>
      <c r="AR252" s="128" t="s">
        <v>190</v>
      </c>
      <c r="AT252" s="128" t="s">
        <v>105</v>
      </c>
      <c r="AU252" s="128" t="s">
        <v>110</v>
      </c>
      <c r="AY252" s="15" t="s">
        <v>103</v>
      </c>
      <c r="BE252" s="129">
        <f>IF(N252="základná",J252,0)</f>
        <v>0</v>
      </c>
      <c r="BF252" s="129">
        <f>IF(N252="znížená",J252,0)</f>
        <v>0</v>
      </c>
      <c r="BG252" s="129">
        <f>IF(N252="zákl. prenesená",J252,0)</f>
        <v>0</v>
      </c>
      <c r="BH252" s="129">
        <f>IF(N252="zníž. prenesená",J252,0)</f>
        <v>0</v>
      </c>
      <c r="BI252" s="129">
        <f>IF(N252="nulová",J252,0)</f>
        <v>0</v>
      </c>
      <c r="BJ252" s="15" t="s">
        <v>110</v>
      </c>
      <c r="BK252" s="130">
        <f>ROUND(I252*H252,3)</f>
        <v>0</v>
      </c>
      <c r="BL252" s="15" t="s">
        <v>190</v>
      </c>
      <c r="BM252" s="128" t="s">
        <v>318</v>
      </c>
    </row>
    <row r="253" spans="2:65" s="11" customFormat="1" ht="22.9" customHeight="1">
      <c r="B253" s="106"/>
      <c r="D253" s="107" t="s">
        <v>55</v>
      </c>
      <c r="E253" s="115" t="s">
        <v>319</v>
      </c>
      <c r="F253" s="115" t="s">
        <v>320</v>
      </c>
      <c r="J253" s="116">
        <f>BK253</f>
        <v>0</v>
      </c>
      <c r="L253" s="106"/>
      <c r="M253" s="110"/>
      <c r="P253" s="111">
        <f>SUM(P254:P257)</f>
        <v>0</v>
      </c>
      <c r="R253" s="111">
        <f>SUM(R254:R257)</f>
        <v>0</v>
      </c>
      <c r="T253" s="112">
        <f>SUM(T254:T257)</f>
        <v>0</v>
      </c>
      <c r="AR253" s="107" t="s">
        <v>110</v>
      </c>
      <c r="AT253" s="113" t="s">
        <v>55</v>
      </c>
      <c r="AU253" s="113" t="s">
        <v>64</v>
      </c>
      <c r="AY253" s="107" t="s">
        <v>103</v>
      </c>
      <c r="BK253" s="114">
        <f>SUM(BK254:BK257)</f>
        <v>0</v>
      </c>
    </row>
    <row r="254" spans="2:65" s="1" customFormat="1" ht="24.2" customHeight="1">
      <c r="B254" s="117"/>
      <c r="C254" s="118" t="s">
        <v>188</v>
      </c>
      <c r="D254" s="118" t="s">
        <v>105</v>
      </c>
      <c r="E254" s="119" t="s">
        <v>321</v>
      </c>
      <c r="F254" s="120" t="s">
        <v>322</v>
      </c>
      <c r="G254" s="121" t="s">
        <v>140</v>
      </c>
      <c r="H254" s="122">
        <v>846.72</v>
      </c>
      <c r="I254" s="122"/>
      <c r="J254" s="122">
        <f>ROUND(I254*H254,3)</f>
        <v>0</v>
      </c>
      <c r="K254" s="123"/>
      <c r="L254" s="26"/>
      <c r="M254" s="124" t="s">
        <v>1</v>
      </c>
      <c r="N254" s="125" t="s">
        <v>35</v>
      </c>
      <c r="O254" s="126">
        <v>0</v>
      </c>
      <c r="P254" s="126">
        <f>O254*H254</f>
        <v>0</v>
      </c>
      <c r="Q254" s="126">
        <v>0</v>
      </c>
      <c r="R254" s="126">
        <f>Q254*H254</f>
        <v>0</v>
      </c>
      <c r="S254" s="126">
        <v>0</v>
      </c>
      <c r="T254" s="127">
        <f>S254*H254</f>
        <v>0</v>
      </c>
      <c r="AR254" s="128" t="s">
        <v>190</v>
      </c>
      <c r="AT254" s="128" t="s">
        <v>105</v>
      </c>
      <c r="AU254" s="128" t="s">
        <v>110</v>
      </c>
      <c r="AY254" s="15" t="s">
        <v>103</v>
      </c>
      <c r="BE254" s="129">
        <f>IF(N254="základná",J254,0)</f>
        <v>0</v>
      </c>
      <c r="BF254" s="129">
        <f>IF(N254="znížená",J254,0)</f>
        <v>0</v>
      </c>
      <c r="BG254" s="129">
        <f>IF(N254="zákl. prenesená",J254,0)</f>
        <v>0</v>
      </c>
      <c r="BH254" s="129">
        <f>IF(N254="zníž. prenesená",J254,0)</f>
        <v>0</v>
      </c>
      <c r="BI254" s="129">
        <f>IF(N254="nulová",J254,0)</f>
        <v>0</v>
      </c>
      <c r="BJ254" s="15" t="s">
        <v>110</v>
      </c>
      <c r="BK254" s="130">
        <f>ROUND(I254*H254,3)</f>
        <v>0</v>
      </c>
      <c r="BL254" s="15" t="s">
        <v>190</v>
      </c>
      <c r="BM254" s="128" t="s">
        <v>323</v>
      </c>
    </row>
    <row r="255" spans="2:65" s="1" customFormat="1" ht="37.9" customHeight="1">
      <c r="B255" s="117"/>
      <c r="C255" s="118" t="s">
        <v>324</v>
      </c>
      <c r="D255" s="118" t="s">
        <v>105</v>
      </c>
      <c r="E255" s="119" t="s">
        <v>325</v>
      </c>
      <c r="F255" s="120" t="s">
        <v>326</v>
      </c>
      <c r="G255" s="121" t="s">
        <v>140</v>
      </c>
      <c r="H255" s="122">
        <v>483.84</v>
      </c>
      <c r="I255" s="122"/>
      <c r="J255" s="122">
        <f>ROUND(I255*H255,3)</f>
        <v>0</v>
      </c>
      <c r="K255" s="123"/>
      <c r="L255" s="26"/>
      <c r="M255" s="124" t="s">
        <v>1</v>
      </c>
      <c r="N255" s="125" t="s">
        <v>35</v>
      </c>
      <c r="O255" s="126">
        <v>0</v>
      </c>
      <c r="P255" s="126">
        <f>O255*H255</f>
        <v>0</v>
      </c>
      <c r="Q255" s="126">
        <v>0</v>
      </c>
      <c r="R255" s="126">
        <f>Q255*H255</f>
        <v>0</v>
      </c>
      <c r="S255" s="126">
        <v>0</v>
      </c>
      <c r="T255" s="127">
        <f>S255*H255</f>
        <v>0</v>
      </c>
      <c r="AR255" s="128" t="s">
        <v>190</v>
      </c>
      <c r="AT255" s="128" t="s">
        <v>105</v>
      </c>
      <c r="AU255" s="128" t="s">
        <v>110</v>
      </c>
      <c r="AY255" s="15" t="s">
        <v>103</v>
      </c>
      <c r="BE255" s="129">
        <f>IF(N255="základná",J255,0)</f>
        <v>0</v>
      </c>
      <c r="BF255" s="129">
        <f>IF(N255="znížená",J255,0)</f>
        <v>0</v>
      </c>
      <c r="BG255" s="129">
        <f>IF(N255="zákl. prenesená",J255,0)</f>
        <v>0</v>
      </c>
      <c r="BH255" s="129">
        <f>IF(N255="zníž. prenesená",J255,0)</f>
        <v>0</v>
      </c>
      <c r="BI255" s="129">
        <f>IF(N255="nulová",J255,0)</f>
        <v>0</v>
      </c>
      <c r="BJ255" s="15" t="s">
        <v>110</v>
      </c>
      <c r="BK255" s="130">
        <f>ROUND(I255*H255,3)</f>
        <v>0</v>
      </c>
      <c r="BL255" s="15" t="s">
        <v>190</v>
      </c>
      <c r="BM255" s="128" t="s">
        <v>327</v>
      </c>
    </row>
    <row r="256" spans="2:65" s="12" customFormat="1">
      <c r="B256" s="131"/>
      <c r="D256" s="132" t="s">
        <v>112</v>
      </c>
      <c r="E256" s="133" t="s">
        <v>1</v>
      </c>
      <c r="F256" s="134" t="s">
        <v>328</v>
      </c>
      <c r="H256" s="135">
        <v>483.84</v>
      </c>
      <c r="L256" s="131"/>
      <c r="M256" s="136"/>
      <c r="T256" s="137"/>
      <c r="AT256" s="133" t="s">
        <v>112</v>
      </c>
      <c r="AU256" s="133" t="s">
        <v>110</v>
      </c>
      <c r="AV256" s="12" t="s">
        <v>110</v>
      </c>
      <c r="AW256" s="12" t="s">
        <v>25</v>
      </c>
      <c r="AX256" s="12" t="s">
        <v>56</v>
      </c>
      <c r="AY256" s="133" t="s">
        <v>103</v>
      </c>
    </row>
    <row r="257" spans="2:65" s="13" customFormat="1">
      <c r="B257" s="138"/>
      <c r="D257" s="132" t="s">
        <v>112</v>
      </c>
      <c r="E257" s="139" t="s">
        <v>1</v>
      </c>
      <c r="F257" s="140" t="s">
        <v>115</v>
      </c>
      <c r="H257" s="141">
        <v>483.84</v>
      </c>
      <c r="L257" s="138"/>
      <c r="M257" s="142"/>
      <c r="T257" s="143"/>
      <c r="AT257" s="139" t="s">
        <v>112</v>
      </c>
      <c r="AU257" s="139" t="s">
        <v>110</v>
      </c>
      <c r="AV257" s="13" t="s">
        <v>109</v>
      </c>
      <c r="AW257" s="13" t="s">
        <v>25</v>
      </c>
      <c r="AX257" s="13" t="s">
        <v>64</v>
      </c>
      <c r="AY257" s="139" t="s">
        <v>103</v>
      </c>
    </row>
    <row r="258" spans="2:65" s="11" customFormat="1" ht="25.9" customHeight="1">
      <c r="B258" s="106"/>
      <c r="D258" s="107" t="s">
        <v>55</v>
      </c>
      <c r="E258" s="108" t="s">
        <v>248</v>
      </c>
      <c r="F258" s="108" t="s">
        <v>329</v>
      </c>
      <c r="J258" s="109">
        <f>BK258</f>
        <v>0</v>
      </c>
      <c r="L258" s="106"/>
      <c r="M258" s="110"/>
      <c r="P258" s="111">
        <f>P259</f>
        <v>0</v>
      </c>
      <c r="R258" s="111">
        <f>R259</f>
        <v>0</v>
      </c>
      <c r="T258" s="112">
        <f>T259</f>
        <v>0</v>
      </c>
      <c r="AR258" s="107" t="s">
        <v>120</v>
      </c>
      <c r="AT258" s="113" t="s">
        <v>55</v>
      </c>
      <c r="AU258" s="113" t="s">
        <v>56</v>
      </c>
      <c r="AY258" s="107" t="s">
        <v>103</v>
      </c>
      <c r="BK258" s="114">
        <f>BK259</f>
        <v>0</v>
      </c>
    </row>
    <row r="259" spans="2:65" s="11" customFormat="1" ht="22.9" customHeight="1">
      <c r="B259" s="106"/>
      <c r="D259" s="107" t="s">
        <v>55</v>
      </c>
      <c r="E259" s="115" t="s">
        <v>330</v>
      </c>
      <c r="F259" s="115" t="s">
        <v>331</v>
      </c>
      <c r="J259" s="116">
        <f>BK259</f>
        <v>0</v>
      </c>
      <c r="L259" s="106"/>
      <c r="M259" s="110"/>
      <c r="P259" s="111">
        <f>SUM(P260:P266)</f>
        <v>0</v>
      </c>
      <c r="R259" s="111">
        <f>SUM(R260:R266)</f>
        <v>0</v>
      </c>
      <c r="T259" s="112">
        <f>SUM(T260:T266)</f>
        <v>0</v>
      </c>
      <c r="AR259" s="107" t="s">
        <v>120</v>
      </c>
      <c r="AT259" s="113" t="s">
        <v>55</v>
      </c>
      <c r="AU259" s="113" t="s">
        <v>64</v>
      </c>
      <c r="AY259" s="107" t="s">
        <v>103</v>
      </c>
      <c r="BK259" s="114">
        <f>SUM(BK260:BK266)</f>
        <v>0</v>
      </c>
    </row>
    <row r="260" spans="2:65" s="1" customFormat="1" ht="16.5" customHeight="1">
      <c r="B260" s="117"/>
      <c r="C260" s="118" t="s">
        <v>193</v>
      </c>
      <c r="D260" s="118" t="s">
        <v>105</v>
      </c>
      <c r="E260" s="119" t="s">
        <v>332</v>
      </c>
      <c r="F260" s="120" t="s">
        <v>333</v>
      </c>
      <c r="G260" s="121" t="s">
        <v>308</v>
      </c>
      <c r="H260" s="122">
        <v>3780</v>
      </c>
      <c r="I260" s="122"/>
      <c r="J260" s="122">
        <f>ROUND(I260*H260,3)</f>
        <v>0</v>
      </c>
      <c r="K260" s="123"/>
      <c r="L260" s="26"/>
      <c r="M260" s="124" t="s">
        <v>1</v>
      </c>
      <c r="N260" s="125" t="s">
        <v>35</v>
      </c>
      <c r="O260" s="126">
        <v>0</v>
      </c>
      <c r="P260" s="126">
        <f>O260*H260</f>
        <v>0</v>
      </c>
      <c r="Q260" s="126">
        <v>0</v>
      </c>
      <c r="R260" s="126">
        <f>Q260*H260</f>
        <v>0</v>
      </c>
      <c r="S260" s="126">
        <v>0</v>
      </c>
      <c r="T260" s="127">
        <f>S260*H260</f>
        <v>0</v>
      </c>
      <c r="AR260" s="128" t="s">
        <v>224</v>
      </c>
      <c r="AT260" s="128" t="s">
        <v>105</v>
      </c>
      <c r="AU260" s="128" t="s">
        <v>110</v>
      </c>
      <c r="AY260" s="15" t="s">
        <v>103</v>
      </c>
      <c r="BE260" s="129">
        <f>IF(N260="základná",J260,0)</f>
        <v>0</v>
      </c>
      <c r="BF260" s="129">
        <f>IF(N260="znížená",J260,0)</f>
        <v>0</v>
      </c>
      <c r="BG260" s="129">
        <f>IF(N260="zákl. prenesená",J260,0)</f>
        <v>0</v>
      </c>
      <c r="BH260" s="129">
        <f>IF(N260="zníž. prenesená",J260,0)</f>
        <v>0</v>
      </c>
      <c r="BI260" s="129">
        <f>IF(N260="nulová",J260,0)</f>
        <v>0</v>
      </c>
      <c r="BJ260" s="15" t="s">
        <v>110</v>
      </c>
      <c r="BK260" s="130">
        <f>ROUND(I260*H260,3)</f>
        <v>0</v>
      </c>
      <c r="BL260" s="15" t="s">
        <v>224</v>
      </c>
      <c r="BM260" s="128" t="s">
        <v>334</v>
      </c>
    </row>
    <row r="261" spans="2:65" s="12" customFormat="1">
      <c r="B261" s="131"/>
      <c r="D261" s="132" t="s">
        <v>112</v>
      </c>
      <c r="E261" s="133" t="s">
        <v>1</v>
      </c>
      <c r="F261" s="134" t="s">
        <v>335</v>
      </c>
      <c r="H261" s="135">
        <v>3780</v>
      </c>
      <c r="L261" s="131"/>
      <c r="M261" s="136"/>
      <c r="T261" s="137"/>
      <c r="AT261" s="133" t="s">
        <v>112</v>
      </c>
      <c r="AU261" s="133" t="s">
        <v>110</v>
      </c>
      <c r="AV261" s="12" t="s">
        <v>110</v>
      </c>
      <c r="AW261" s="12" t="s">
        <v>25</v>
      </c>
      <c r="AX261" s="12" t="s">
        <v>56</v>
      </c>
      <c r="AY261" s="133" t="s">
        <v>103</v>
      </c>
    </row>
    <row r="262" spans="2:65" s="13" customFormat="1">
      <c r="B262" s="138"/>
      <c r="D262" s="132" t="s">
        <v>112</v>
      </c>
      <c r="E262" s="139" t="s">
        <v>1</v>
      </c>
      <c r="F262" s="140" t="s">
        <v>115</v>
      </c>
      <c r="H262" s="141">
        <v>3780</v>
      </c>
      <c r="L262" s="138"/>
      <c r="M262" s="142"/>
      <c r="T262" s="143"/>
      <c r="AT262" s="139" t="s">
        <v>112</v>
      </c>
      <c r="AU262" s="139" t="s">
        <v>110</v>
      </c>
      <c r="AV262" s="13" t="s">
        <v>109</v>
      </c>
      <c r="AW262" s="13" t="s">
        <v>25</v>
      </c>
      <c r="AX262" s="13" t="s">
        <v>64</v>
      </c>
      <c r="AY262" s="139" t="s">
        <v>103</v>
      </c>
    </row>
    <row r="263" spans="2:65" s="1" customFormat="1" ht="16.5" customHeight="1">
      <c r="B263" s="117"/>
      <c r="C263" s="144" t="s">
        <v>336</v>
      </c>
      <c r="D263" s="144" t="s">
        <v>248</v>
      </c>
      <c r="E263" s="145" t="s">
        <v>337</v>
      </c>
      <c r="F263" s="146" t="s">
        <v>338</v>
      </c>
      <c r="G263" s="147" t="s">
        <v>308</v>
      </c>
      <c r="H263" s="148">
        <v>3780</v>
      </c>
      <c r="I263" s="148"/>
      <c r="J263" s="148">
        <f>ROUND(I263*H263,3)</f>
        <v>0</v>
      </c>
      <c r="K263" s="149"/>
      <c r="L263" s="150"/>
      <c r="M263" s="151" t="s">
        <v>1</v>
      </c>
      <c r="N263" s="152" t="s">
        <v>35</v>
      </c>
      <c r="O263" s="126">
        <v>0</v>
      </c>
      <c r="P263" s="126">
        <f>O263*H263</f>
        <v>0</v>
      </c>
      <c r="Q263" s="126">
        <v>0</v>
      </c>
      <c r="R263" s="126">
        <f>Q263*H263</f>
        <v>0</v>
      </c>
      <c r="S263" s="126">
        <v>0</v>
      </c>
      <c r="T263" s="127">
        <f>S263*H263</f>
        <v>0</v>
      </c>
      <c r="AR263" s="128" t="s">
        <v>339</v>
      </c>
      <c r="AT263" s="128" t="s">
        <v>248</v>
      </c>
      <c r="AU263" s="128" t="s">
        <v>110</v>
      </c>
      <c r="AY263" s="15" t="s">
        <v>103</v>
      </c>
      <c r="BE263" s="129">
        <f>IF(N263="základná",J263,0)</f>
        <v>0</v>
      </c>
      <c r="BF263" s="129">
        <f>IF(N263="znížená",J263,0)</f>
        <v>0</v>
      </c>
      <c r="BG263" s="129">
        <f>IF(N263="zákl. prenesená",J263,0)</f>
        <v>0</v>
      </c>
      <c r="BH263" s="129">
        <f>IF(N263="zníž. prenesená",J263,0)</f>
        <v>0</v>
      </c>
      <c r="BI263" s="129">
        <f>IF(N263="nulová",J263,0)</f>
        <v>0</v>
      </c>
      <c r="BJ263" s="15" t="s">
        <v>110</v>
      </c>
      <c r="BK263" s="130">
        <f>ROUND(I263*H263,3)</f>
        <v>0</v>
      </c>
      <c r="BL263" s="15" t="s">
        <v>224</v>
      </c>
      <c r="BM263" s="128" t="s">
        <v>340</v>
      </c>
    </row>
    <row r="264" spans="2:65" s="1" customFormat="1" ht="16.5" customHeight="1">
      <c r="B264" s="117"/>
      <c r="C264" s="118" t="s">
        <v>341</v>
      </c>
      <c r="D264" s="118" t="s">
        <v>105</v>
      </c>
      <c r="E264" s="119" t="s">
        <v>342</v>
      </c>
      <c r="F264" s="120" t="s">
        <v>343</v>
      </c>
      <c r="G264" s="121" t="s">
        <v>256</v>
      </c>
      <c r="H264" s="122">
        <v>81.45</v>
      </c>
      <c r="I264" s="122"/>
      <c r="J264" s="122">
        <f>ROUND(I264*H264,3)</f>
        <v>0</v>
      </c>
      <c r="K264" s="123"/>
      <c r="L264" s="26"/>
      <c r="M264" s="124" t="s">
        <v>1</v>
      </c>
      <c r="N264" s="125" t="s">
        <v>35</v>
      </c>
      <c r="O264" s="126">
        <v>0</v>
      </c>
      <c r="P264" s="126">
        <f>O264*H264</f>
        <v>0</v>
      </c>
      <c r="Q264" s="126">
        <v>0</v>
      </c>
      <c r="R264" s="126">
        <f>Q264*H264</f>
        <v>0</v>
      </c>
      <c r="S264" s="126">
        <v>0</v>
      </c>
      <c r="T264" s="127">
        <f>S264*H264</f>
        <v>0</v>
      </c>
      <c r="AR264" s="128" t="s">
        <v>224</v>
      </c>
      <c r="AT264" s="128" t="s">
        <v>105</v>
      </c>
      <c r="AU264" s="128" t="s">
        <v>110</v>
      </c>
      <c r="AY264" s="15" t="s">
        <v>103</v>
      </c>
      <c r="BE264" s="129">
        <f>IF(N264="základná",J264,0)</f>
        <v>0</v>
      </c>
      <c r="BF264" s="129">
        <f>IF(N264="znížená",J264,0)</f>
        <v>0</v>
      </c>
      <c r="BG264" s="129">
        <f>IF(N264="zákl. prenesená",J264,0)</f>
        <v>0</v>
      </c>
      <c r="BH264" s="129">
        <f>IF(N264="zníž. prenesená",J264,0)</f>
        <v>0</v>
      </c>
      <c r="BI264" s="129">
        <f>IF(N264="nulová",J264,0)</f>
        <v>0</v>
      </c>
      <c r="BJ264" s="15" t="s">
        <v>110</v>
      </c>
      <c r="BK264" s="130">
        <f>ROUND(I264*H264,3)</f>
        <v>0</v>
      </c>
      <c r="BL264" s="15" t="s">
        <v>224</v>
      </c>
      <c r="BM264" s="128" t="s">
        <v>344</v>
      </c>
    </row>
    <row r="265" spans="2:65" s="1" customFormat="1" ht="16.5" customHeight="1">
      <c r="B265" s="117"/>
      <c r="C265" s="118" t="s">
        <v>345</v>
      </c>
      <c r="D265" s="118" t="s">
        <v>105</v>
      </c>
      <c r="E265" s="119" t="s">
        <v>346</v>
      </c>
      <c r="F265" s="120" t="s">
        <v>347</v>
      </c>
      <c r="G265" s="121" t="s">
        <v>256</v>
      </c>
      <c r="H265" s="122">
        <v>81.45</v>
      </c>
      <c r="I265" s="122"/>
      <c r="J265" s="122">
        <f>ROUND(I265*H265,3)</f>
        <v>0</v>
      </c>
      <c r="K265" s="123"/>
      <c r="L265" s="26"/>
      <c r="M265" s="124" t="s">
        <v>1</v>
      </c>
      <c r="N265" s="125" t="s">
        <v>35</v>
      </c>
      <c r="O265" s="126">
        <v>0</v>
      </c>
      <c r="P265" s="126">
        <f>O265*H265</f>
        <v>0</v>
      </c>
      <c r="Q265" s="126">
        <v>0</v>
      </c>
      <c r="R265" s="126">
        <f>Q265*H265</f>
        <v>0</v>
      </c>
      <c r="S265" s="126">
        <v>0</v>
      </c>
      <c r="T265" s="127">
        <f>S265*H265</f>
        <v>0</v>
      </c>
      <c r="AR265" s="128" t="s">
        <v>224</v>
      </c>
      <c r="AT265" s="128" t="s">
        <v>105</v>
      </c>
      <c r="AU265" s="128" t="s">
        <v>110</v>
      </c>
      <c r="AY265" s="15" t="s">
        <v>103</v>
      </c>
      <c r="BE265" s="129">
        <f>IF(N265="základná",J265,0)</f>
        <v>0</v>
      </c>
      <c r="BF265" s="129">
        <f>IF(N265="znížená",J265,0)</f>
        <v>0</v>
      </c>
      <c r="BG265" s="129">
        <f>IF(N265="zákl. prenesená",J265,0)</f>
        <v>0</v>
      </c>
      <c r="BH265" s="129">
        <f>IF(N265="zníž. prenesená",J265,0)</f>
        <v>0</v>
      </c>
      <c r="BI265" s="129">
        <f>IF(N265="nulová",J265,0)</f>
        <v>0</v>
      </c>
      <c r="BJ265" s="15" t="s">
        <v>110</v>
      </c>
      <c r="BK265" s="130">
        <f>ROUND(I265*H265,3)</f>
        <v>0</v>
      </c>
      <c r="BL265" s="15" t="s">
        <v>224</v>
      </c>
      <c r="BM265" s="128" t="s">
        <v>348</v>
      </c>
    </row>
    <row r="266" spans="2:65" s="1" customFormat="1" ht="16.5" customHeight="1">
      <c r="B266" s="117"/>
      <c r="C266" s="118" t="s">
        <v>198</v>
      </c>
      <c r="D266" s="118" t="s">
        <v>105</v>
      </c>
      <c r="E266" s="119" t="s">
        <v>349</v>
      </c>
      <c r="F266" s="120" t="s">
        <v>350</v>
      </c>
      <c r="G266" s="121" t="s">
        <v>256</v>
      </c>
      <c r="H266" s="122">
        <v>110.23</v>
      </c>
      <c r="I266" s="122"/>
      <c r="J266" s="122">
        <f>ROUND(I266*H266,3)</f>
        <v>0</v>
      </c>
      <c r="K266" s="123"/>
      <c r="L266" s="26"/>
      <c r="M266" s="153" t="s">
        <v>1</v>
      </c>
      <c r="N266" s="154" t="s">
        <v>35</v>
      </c>
      <c r="O266" s="155">
        <v>0</v>
      </c>
      <c r="P266" s="155">
        <f>O266*H266</f>
        <v>0</v>
      </c>
      <c r="Q266" s="155">
        <v>0</v>
      </c>
      <c r="R266" s="155">
        <f>Q266*H266</f>
        <v>0</v>
      </c>
      <c r="S266" s="155">
        <v>0</v>
      </c>
      <c r="T266" s="156">
        <f>S266*H266</f>
        <v>0</v>
      </c>
      <c r="AR266" s="128" t="s">
        <v>224</v>
      </c>
      <c r="AT266" s="128" t="s">
        <v>105</v>
      </c>
      <c r="AU266" s="128" t="s">
        <v>110</v>
      </c>
      <c r="AY266" s="15" t="s">
        <v>103</v>
      </c>
      <c r="BE266" s="129">
        <f>IF(N266="základná",J266,0)</f>
        <v>0</v>
      </c>
      <c r="BF266" s="129">
        <f>IF(N266="znížená",J266,0)</f>
        <v>0</v>
      </c>
      <c r="BG266" s="129">
        <f>IF(N266="zákl. prenesená",J266,0)</f>
        <v>0</v>
      </c>
      <c r="BH266" s="129">
        <f>IF(N266="zníž. prenesená",J266,0)</f>
        <v>0</v>
      </c>
      <c r="BI266" s="129">
        <f>IF(N266="nulová",J266,0)</f>
        <v>0</v>
      </c>
      <c r="BJ266" s="15" t="s">
        <v>110</v>
      </c>
      <c r="BK266" s="130">
        <f>ROUND(I266*H266,3)</f>
        <v>0</v>
      </c>
      <c r="BL266" s="15" t="s">
        <v>224</v>
      </c>
      <c r="BM266" s="128" t="s">
        <v>351</v>
      </c>
    </row>
    <row r="267" spans="2:65" s="1" customFormat="1" ht="6.95" customHeight="1"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26"/>
    </row>
  </sheetData>
  <autoFilter ref="C130:K266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Stavebné úpravy senníka</vt:lpstr>
      <vt:lpstr>'01 - Stavebné úpravy senníka'!Názvy_tlače</vt:lpstr>
      <vt:lpstr>'Rekapitulácia stavby'!Názvy_tlače</vt:lpstr>
      <vt:lpstr>'01 - Stavebné úpravy senníka'!Oblasť_tlače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pocitac-PC\pocitac</dc:creator>
  <cp:lastModifiedBy>Admin</cp:lastModifiedBy>
  <cp:lastPrinted>2023-11-08T18:20:22Z</cp:lastPrinted>
  <dcterms:created xsi:type="dcterms:W3CDTF">2022-06-19T18:15:31Z</dcterms:created>
  <dcterms:modified xsi:type="dcterms:W3CDTF">2023-12-11T10:04:09Z</dcterms:modified>
</cp:coreProperties>
</file>