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 firstSheet="1" activeTab="1"/>
  </bookViews>
  <sheets>
    <sheet name="Rekapitulácia stavby" sheetId="1" r:id="rId1"/>
    <sheet name="01 - Architektúra" sheetId="2" r:id="rId2"/>
    <sheet name="02 - Rampy, oporne múry" sheetId="3" r:id="rId3"/>
    <sheet name="03 - Kanalizačná prípojka..." sheetId="4" r:id="rId4"/>
    <sheet name="04 - Kanalizačna prípojka..." sheetId="5" r:id="rId5"/>
    <sheet name="05 - NN prípojka" sheetId="6" r:id="rId6"/>
    <sheet name="06 - Vodovodná prípojka" sheetId="7" r:id="rId7"/>
    <sheet name="07 - Oplotenie" sheetId="8" r:id="rId8"/>
  </sheets>
  <definedNames>
    <definedName name="_xlnm._FilterDatabase" localSheetId="1" hidden="1">'01 - Architektúra'!$C$152:$K$627</definedName>
    <definedName name="_xlnm._FilterDatabase" localSheetId="2" hidden="1">'02 - Rampy, oporne múry'!$C$125:$K$161</definedName>
    <definedName name="_xlnm._FilterDatabase" localSheetId="3" hidden="1">'03 - Kanalizačná prípojka...'!$C$123:$K$149</definedName>
    <definedName name="_xlnm._FilterDatabase" localSheetId="4" hidden="1">'04 - Kanalizačna prípojka...'!$C$125:$K$165</definedName>
    <definedName name="_xlnm._FilterDatabase" localSheetId="5" hidden="1">'05 - NN prípojka'!$C$119:$K$146</definedName>
    <definedName name="_xlnm._FilterDatabase" localSheetId="6" hidden="1">'06 - Vodovodná prípojka'!$C$125:$K$167</definedName>
    <definedName name="_xlnm._FilterDatabase" localSheetId="7" hidden="1">'07 - Oplotenie'!$C$124:$K$153</definedName>
    <definedName name="_xlnm.Print_Titles" localSheetId="1">'01 - Architektúra'!$152:$152</definedName>
    <definedName name="_xlnm.Print_Titles" localSheetId="2">'02 - Rampy, oporne múry'!$125:$125</definedName>
    <definedName name="_xlnm.Print_Titles" localSheetId="3">'03 - Kanalizačná prípojka...'!$123:$123</definedName>
    <definedName name="_xlnm.Print_Titles" localSheetId="4">'04 - Kanalizačna prípojka...'!$125:$125</definedName>
    <definedName name="_xlnm.Print_Titles" localSheetId="5">'05 - NN prípojka'!$119:$119</definedName>
    <definedName name="_xlnm.Print_Titles" localSheetId="6">'06 - Vodovodná prípojka'!$125:$125</definedName>
    <definedName name="_xlnm.Print_Titles" localSheetId="7">'07 - Oplotenie'!$124:$124</definedName>
    <definedName name="_xlnm.Print_Titles" localSheetId="0">'Rekapitulácia stavby'!$92:$92</definedName>
    <definedName name="_xlnm.Print_Area" localSheetId="1">'01 - Architektúra'!$C$4:$J$76,'01 - Architektúra'!$C$82:$J$134,'01 - Architektúra'!$C$140:$J$627</definedName>
    <definedName name="_xlnm.Print_Area" localSheetId="2">'02 - Rampy, oporne múry'!$C$4:$J$76,'02 - Rampy, oporne múry'!$C$82:$J$107,'02 - Rampy, oporne múry'!$C$113:$J$161</definedName>
    <definedName name="_xlnm.Print_Area" localSheetId="3">'03 - Kanalizačná prípojka...'!$C$4:$J$76,'03 - Kanalizačná prípojka...'!$C$82:$J$105,'03 - Kanalizačná prípojka...'!$C$111:$J$149</definedName>
    <definedName name="_xlnm.Print_Area" localSheetId="4">'04 - Kanalizačna prípojka...'!$C$4:$J$76,'04 - Kanalizačna prípojka...'!$C$82:$J$107,'04 - Kanalizačna prípojka...'!$C$113:$J$165</definedName>
    <definedName name="_xlnm.Print_Area" localSheetId="5">'05 - NN prípojka'!$C$4:$J$76,'05 - NN prípojka'!$C$82:$J$101,'05 - NN prípojka'!$C$107:$J$146</definedName>
    <definedName name="_xlnm.Print_Area" localSheetId="6">'06 - Vodovodná prípojka'!$C$4:$J$76,'06 - Vodovodná prípojka'!$C$82:$J$107,'06 - Vodovodná prípojka'!$C$113:$J$167</definedName>
    <definedName name="_xlnm.Print_Area" localSheetId="7">'07 - Oplotenie'!$C$4:$J$76,'07 - Oplotenie'!$C$82:$J$106,'07 - Oplotenie'!$C$112:$J$153</definedName>
    <definedName name="_xlnm.Print_Area" localSheetId="0">'Rekapitulácia stavby'!$D$4:$AO$76,'Rekapitulácia stavby'!$C$82:$AQ$102</definedName>
  </definedNames>
  <calcPr calcId="145621"/>
</workbook>
</file>

<file path=xl/calcChain.xml><?xml version="1.0" encoding="utf-8"?>
<calcChain xmlns="http://schemas.openxmlformats.org/spreadsheetml/2006/main">
  <c r="J37" i="8" l="1"/>
  <c r="J36" i="8"/>
  <c r="AY101" i="1"/>
  <c r="J35" i="8"/>
  <c r="AX101" i="1"/>
  <c r="BI153" i="8"/>
  <c r="BH153" i="8"/>
  <c r="BG153" i="8"/>
  <c r="BE153" i="8"/>
  <c r="T153" i="8"/>
  <c r="T152" i="8"/>
  <c r="R153" i="8"/>
  <c r="R152" i="8"/>
  <c r="P153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6" i="8"/>
  <c r="BH136" i="8"/>
  <c r="BG136" i="8"/>
  <c r="BE136" i="8"/>
  <c r="T136" i="8"/>
  <c r="T135" i="8"/>
  <c r="R136" i="8"/>
  <c r="R135" i="8"/>
  <c r="P136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F121" i="8"/>
  <c r="F119" i="8"/>
  <c r="E117" i="8"/>
  <c r="F91" i="8"/>
  <c r="F89" i="8"/>
  <c r="E87" i="8"/>
  <c r="J24" i="8"/>
  <c r="E24" i="8"/>
  <c r="J122" i="8" s="1"/>
  <c r="J23" i="8"/>
  <c r="J21" i="8"/>
  <c r="E21" i="8"/>
  <c r="J91" i="8" s="1"/>
  <c r="J20" i="8"/>
  <c r="J18" i="8"/>
  <c r="E18" i="8"/>
  <c r="F122" i="8" s="1"/>
  <c r="J17" i="8"/>
  <c r="J12" i="8"/>
  <c r="J119" i="8"/>
  <c r="E7" i="8"/>
  <c r="E85" i="8"/>
  <c r="J37" i="7"/>
  <c r="J36" i="7"/>
  <c r="AY100" i="1" s="1"/>
  <c r="J35" i="7"/>
  <c r="AX100" i="1" s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4" i="7"/>
  <c r="BH154" i="7"/>
  <c r="BG154" i="7"/>
  <c r="BE154" i="7"/>
  <c r="T154" i="7"/>
  <c r="T153" i="7" s="1"/>
  <c r="R154" i="7"/>
  <c r="R153" i="7" s="1"/>
  <c r="P154" i="7"/>
  <c r="P153" i="7" s="1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F122" i="7"/>
  <c r="F120" i="7"/>
  <c r="E118" i="7"/>
  <c r="F91" i="7"/>
  <c r="F89" i="7"/>
  <c r="E87" i="7"/>
  <c r="J24" i="7"/>
  <c r="E24" i="7"/>
  <c r="J92" i="7" s="1"/>
  <c r="J23" i="7"/>
  <c r="J21" i="7"/>
  <c r="E21" i="7"/>
  <c r="J122" i="7" s="1"/>
  <c r="J20" i="7"/>
  <c r="J18" i="7"/>
  <c r="E18" i="7"/>
  <c r="F123" i="7" s="1"/>
  <c r="J17" i="7"/>
  <c r="J12" i="7"/>
  <c r="J120" i="7"/>
  <c r="E7" i="7"/>
  <c r="E116" i="7"/>
  <c r="J37" i="6"/>
  <c r="J36" i="6"/>
  <c r="AY99" i="1" s="1"/>
  <c r="J35" i="6"/>
  <c r="AX99" i="1" s="1"/>
  <c r="BI146" i="6"/>
  <c r="BH146" i="6"/>
  <c r="BG146" i="6"/>
  <c r="BE146" i="6"/>
  <c r="T146" i="6"/>
  <c r="T145" i="6" s="1"/>
  <c r="R146" i="6"/>
  <c r="R145" i="6" s="1"/>
  <c r="P146" i="6"/>
  <c r="P145" i="6" s="1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F116" i="6"/>
  <c r="F114" i="6"/>
  <c r="E112" i="6"/>
  <c r="F91" i="6"/>
  <c r="F89" i="6"/>
  <c r="E87" i="6"/>
  <c r="J24" i="6"/>
  <c r="E24" i="6"/>
  <c r="J92" i="6"/>
  <c r="J23" i="6"/>
  <c r="J21" i="6"/>
  <c r="E21" i="6"/>
  <c r="J116" i="6"/>
  <c r="J20" i="6"/>
  <c r="J18" i="6"/>
  <c r="E18" i="6"/>
  <c r="F92" i="6"/>
  <c r="J17" i="6"/>
  <c r="J12" i="6"/>
  <c r="J114" i="6" s="1"/>
  <c r="E7" i="6"/>
  <c r="E85" i="6" s="1"/>
  <c r="J37" i="5"/>
  <c r="J36" i="5"/>
  <c r="AY98" i="1"/>
  <c r="J35" i="5"/>
  <c r="AX98" i="1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2" i="5"/>
  <c r="BH162" i="5"/>
  <c r="BG162" i="5"/>
  <c r="BE162" i="5"/>
  <c r="T162" i="5"/>
  <c r="T161" i="5"/>
  <c r="R162" i="5"/>
  <c r="R161" i="5"/>
  <c r="P162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5" i="5"/>
  <c r="BH155" i="5"/>
  <c r="BG155" i="5"/>
  <c r="BE155" i="5"/>
  <c r="T155" i="5"/>
  <c r="T154" i="5"/>
  <c r="R155" i="5"/>
  <c r="R154" i="5"/>
  <c r="P155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F122" i="5"/>
  <c r="F120" i="5"/>
  <c r="E118" i="5"/>
  <c r="F91" i="5"/>
  <c r="F89" i="5"/>
  <c r="E87" i="5"/>
  <c r="J24" i="5"/>
  <c r="E24" i="5"/>
  <c r="J123" i="5"/>
  <c r="J23" i="5"/>
  <c r="J21" i="5"/>
  <c r="E21" i="5"/>
  <c r="J122" i="5"/>
  <c r="J20" i="5"/>
  <c r="J18" i="5"/>
  <c r="E18" i="5"/>
  <c r="F92" i="5" s="1"/>
  <c r="J17" i="5"/>
  <c r="J12" i="5"/>
  <c r="J89" i="5" s="1"/>
  <c r="E7" i="5"/>
  <c r="E116" i="5" s="1"/>
  <c r="J37" i="4"/>
  <c r="J36" i="4"/>
  <c r="AY97" i="1"/>
  <c r="J35" i="4"/>
  <c r="AX97" i="1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T145" i="4"/>
  <c r="R146" i="4"/>
  <c r="R145" i="4"/>
  <c r="P146" i="4"/>
  <c r="P145" i="4"/>
  <c r="BI143" i="4"/>
  <c r="BH143" i="4"/>
  <c r="BG143" i="4"/>
  <c r="BE143" i="4"/>
  <c r="T143" i="4"/>
  <c r="T142" i="4"/>
  <c r="R143" i="4"/>
  <c r="R142" i="4"/>
  <c r="P143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4" i="4"/>
  <c r="BH134" i="4"/>
  <c r="BG134" i="4"/>
  <c r="BE134" i="4"/>
  <c r="T134" i="4"/>
  <c r="T133" i="4" s="1"/>
  <c r="R134" i="4"/>
  <c r="R133" i="4" s="1"/>
  <c r="P134" i="4"/>
  <c r="P133" i="4" s="1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F120" i="4"/>
  <c r="F118" i="4"/>
  <c r="E116" i="4"/>
  <c r="F91" i="4"/>
  <c r="F89" i="4"/>
  <c r="E87" i="4"/>
  <c r="J24" i="4"/>
  <c r="E24" i="4"/>
  <c r="J92" i="4"/>
  <c r="J23" i="4"/>
  <c r="J21" i="4"/>
  <c r="E21" i="4"/>
  <c r="J120" i="4"/>
  <c r="J20" i="4"/>
  <c r="J18" i="4"/>
  <c r="E18" i="4"/>
  <c r="F121" i="4"/>
  <c r="J17" i="4"/>
  <c r="J12" i="4"/>
  <c r="J118" i="4" s="1"/>
  <c r="E7" i="4"/>
  <c r="E85" i="4" s="1"/>
  <c r="J37" i="3"/>
  <c r="J36" i="3"/>
  <c r="AY96" i="1"/>
  <c r="J35" i="3"/>
  <c r="AX96" i="1"/>
  <c r="BI161" i="3"/>
  <c r="BH161" i="3"/>
  <c r="BG161" i="3"/>
  <c r="BE161" i="3"/>
  <c r="T161" i="3"/>
  <c r="T160" i="3"/>
  <c r="T159" i="3" s="1"/>
  <c r="R161" i="3"/>
  <c r="R160" i="3" s="1"/>
  <c r="R159" i="3" s="1"/>
  <c r="P161" i="3"/>
  <c r="P160" i="3"/>
  <c r="P159" i="3" s="1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T145" i="3"/>
  <c r="R146" i="3"/>
  <c r="R145" i="3"/>
  <c r="P146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F122" i="3"/>
  <c r="F120" i="3"/>
  <c r="E118" i="3"/>
  <c r="F91" i="3"/>
  <c r="F89" i="3"/>
  <c r="E87" i="3"/>
  <c r="J24" i="3"/>
  <c r="E24" i="3"/>
  <c r="J123" i="3"/>
  <c r="J23" i="3"/>
  <c r="J21" i="3"/>
  <c r="E21" i="3"/>
  <c r="J122" i="3"/>
  <c r="J20" i="3"/>
  <c r="J18" i="3"/>
  <c r="E18" i="3"/>
  <c r="F123" i="3"/>
  <c r="J17" i="3"/>
  <c r="J12" i="3"/>
  <c r="J89" i="3" s="1"/>
  <c r="E7" i="3"/>
  <c r="E116" i="3" s="1"/>
  <c r="J37" i="2"/>
  <c r="J36" i="2"/>
  <c r="AY95" i="1"/>
  <c r="J35" i="2"/>
  <c r="AX95" i="1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9" i="2"/>
  <c r="BH609" i="2"/>
  <c r="BG609" i="2"/>
  <c r="BE609" i="2"/>
  <c r="T609" i="2"/>
  <c r="R609" i="2"/>
  <c r="P609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4" i="2"/>
  <c r="BH604" i="2"/>
  <c r="BG604" i="2"/>
  <c r="BE604" i="2"/>
  <c r="T604" i="2"/>
  <c r="R604" i="2"/>
  <c r="P604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600" i="2"/>
  <c r="BH600" i="2"/>
  <c r="BG600" i="2"/>
  <c r="BE600" i="2"/>
  <c r="T600" i="2"/>
  <c r="R600" i="2"/>
  <c r="P600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8" i="2"/>
  <c r="BH588" i="2"/>
  <c r="BG588" i="2"/>
  <c r="BE588" i="2"/>
  <c r="T588" i="2"/>
  <c r="R588" i="2"/>
  <c r="P588" i="2"/>
  <c r="BI587" i="2"/>
  <c r="BH587" i="2"/>
  <c r="BG587" i="2"/>
  <c r="BE587" i="2"/>
  <c r="T587" i="2"/>
  <c r="R587" i="2"/>
  <c r="P587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8" i="2"/>
  <c r="BH578" i="2"/>
  <c r="BG578" i="2"/>
  <c r="BE578" i="2"/>
  <c r="T578" i="2"/>
  <c r="R578" i="2"/>
  <c r="P578" i="2"/>
  <c r="BI577" i="2"/>
  <c r="BH577" i="2"/>
  <c r="BG577" i="2"/>
  <c r="BE577" i="2"/>
  <c r="T577" i="2"/>
  <c r="R577" i="2"/>
  <c r="P577" i="2"/>
  <c r="BI576" i="2"/>
  <c r="BH576" i="2"/>
  <c r="BG576" i="2"/>
  <c r="BE576" i="2"/>
  <c r="T576" i="2"/>
  <c r="R576" i="2"/>
  <c r="P576" i="2"/>
  <c r="BI575" i="2"/>
  <c r="BH575" i="2"/>
  <c r="BG575" i="2"/>
  <c r="BE575" i="2"/>
  <c r="T575" i="2"/>
  <c r="R575" i="2"/>
  <c r="P575" i="2"/>
  <c r="BI574" i="2"/>
  <c r="BH574" i="2"/>
  <c r="BG574" i="2"/>
  <c r="BE574" i="2"/>
  <c r="T574" i="2"/>
  <c r="R574" i="2"/>
  <c r="P574" i="2"/>
  <c r="BI573" i="2"/>
  <c r="BH573" i="2"/>
  <c r="BG573" i="2"/>
  <c r="BE573" i="2"/>
  <c r="T573" i="2"/>
  <c r="R573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9" i="2"/>
  <c r="BH569" i="2"/>
  <c r="BG569" i="2"/>
  <c r="BE569" i="2"/>
  <c r="T569" i="2"/>
  <c r="R569" i="2"/>
  <c r="P569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5" i="2"/>
  <c r="BH565" i="2"/>
  <c r="BG565" i="2"/>
  <c r="BE565" i="2"/>
  <c r="T565" i="2"/>
  <c r="R565" i="2"/>
  <c r="P565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3" i="2"/>
  <c r="BH523" i="2"/>
  <c r="BG523" i="2"/>
  <c r="BE523" i="2"/>
  <c r="T523" i="2"/>
  <c r="R523" i="2"/>
  <c r="P523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20" i="2"/>
  <c r="BH520" i="2"/>
  <c r="BG520" i="2"/>
  <c r="BE520" i="2"/>
  <c r="T520" i="2"/>
  <c r="R520" i="2"/>
  <c r="P520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6" i="2"/>
  <c r="BH506" i="2"/>
  <c r="BG506" i="2"/>
  <c r="BE506" i="2"/>
  <c r="T506" i="2"/>
  <c r="T505" i="2" s="1"/>
  <c r="R506" i="2"/>
  <c r="R505" i="2" s="1"/>
  <c r="P506" i="2"/>
  <c r="P505" i="2" s="1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2" i="2"/>
  <c r="BH472" i="2"/>
  <c r="BG472" i="2"/>
  <c r="BE472" i="2"/>
  <c r="T472" i="2"/>
  <c r="R472" i="2"/>
  <c r="P472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60" i="2"/>
  <c r="BH460" i="2"/>
  <c r="BG460" i="2"/>
  <c r="BE460" i="2"/>
  <c r="T460" i="2"/>
  <c r="R460" i="2"/>
  <c r="P460" i="2"/>
  <c r="BI459" i="2"/>
  <c r="BH459" i="2"/>
  <c r="BG459" i="2"/>
  <c r="BE459" i="2"/>
  <c r="T459" i="2"/>
  <c r="R459" i="2"/>
  <c r="P459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50" i="2"/>
  <c r="BH450" i="2"/>
  <c r="BG450" i="2"/>
  <c r="BE450" i="2"/>
  <c r="T450" i="2"/>
  <c r="R450" i="2"/>
  <c r="P450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6" i="2"/>
  <c r="BH436" i="2"/>
  <c r="BG436" i="2"/>
  <c r="BE436" i="2"/>
  <c r="T436" i="2"/>
  <c r="R436" i="2"/>
  <c r="P436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2" i="2"/>
  <c r="BH262" i="2"/>
  <c r="BG262" i="2"/>
  <c r="BE262" i="2"/>
  <c r="T262" i="2"/>
  <c r="T261" i="2"/>
  <c r="R262" i="2"/>
  <c r="R261" i="2"/>
  <c r="P262" i="2"/>
  <c r="P261" i="2" s="1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F149" i="2"/>
  <c r="F147" i="2"/>
  <c r="E145" i="2"/>
  <c r="F91" i="2"/>
  <c r="F89" i="2"/>
  <c r="E87" i="2"/>
  <c r="J24" i="2"/>
  <c r="E24" i="2"/>
  <c r="J92" i="2"/>
  <c r="J23" i="2"/>
  <c r="J21" i="2"/>
  <c r="E21" i="2"/>
  <c r="J149" i="2"/>
  <c r="J20" i="2"/>
  <c r="J18" i="2"/>
  <c r="E18" i="2"/>
  <c r="F92" i="2"/>
  <c r="J17" i="2"/>
  <c r="J12" i="2"/>
  <c r="J147" i="2" s="1"/>
  <c r="E7" i="2"/>
  <c r="E143" i="2" s="1"/>
  <c r="L90" i="1"/>
  <c r="AM90" i="1"/>
  <c r="AM89" i="1"/>
  <c r="L89" i="1"/>
  <c r="AM87" i="1"/>
  <c r="L87" i="1"/>
  <c r="L85" i="1"/>
  <c r="L84" i="1"/>
  <c r="BK609" i="2"/>
  <c r="J600" i="2"/>
  <c r="J597" i="2"/>
  <c r="J590" i="2"/>
  <c r="BK582" i="2"/>
  <c r="BK573" i="2"/>
  <c r="J565" i="2"/>
  <c r="BK556" i="2"/>
  <c r="J548" i="2"/>
  <c r="BK541" i="2"/>
  <c r="BK534" i="2"/>
  <c r="J519" i="2"/>
  <c r="J513" i="2"/>
  <c r="J502" i="2"/>
  <c r="BK497" i="2"/>
  <c r="J491" i="2"/>
  <c r="J482" i="2"/>
  <c r="BK475" i="2"/>
  <c r="BK469" i="2"/>
  <c r="J465" i="2"/>
  <c r="J456" i="2"/>
  <c r="BK446" i="2"/>
  <c r="J439" i="2"/>
  <c r="J431" i="2"/>
  <c r="J422" i="2"/>
  <c r="BK418" i="2"/>
  <c r="BK409" i="2"/>
  <c r="J402" i="2"/>
  <c r="BK395" i="2"/>
  <c r="J390" i="2"/>
  <c r="J384" i="2"/>
  <c r="J379" i="2"/>
  <c r="BK371" i="2"/>
  <c r="BK365" i="2"/>
  <c r="J358" i="2"/>
  <c r="BK348" i="2"/>
  <c r="J337" i="2"/>
  <c r="J332" i="2"/>
  <c r="J322" i="2"/>
  <c r="BK319" i="2"/>
  <c r="J313" i="2"/>
  <c r="J309" i="2"/>
  <c r="J304" i="2"/>
  <c r="BK298" i="2"/>
  <c r="BK293" i="2"/>
  <c r="J287" i="2"/>
  <c r="J277" i="2"/>
  <c r="BK272" i="2"/>
  <c r="BK266" i="2"/>
  <c r="BK257" i="2"/>
  <c r="BK247" i="2"/>
  <c r="J234" i="2"/>
  <c r="BK228" i="2"/>
  <c r="J222" i="2"/>
  <c r="J212" i="2"/>
  <c r="J196" i="2"/>
  <c r="BK189" i="2"/>
  <c r="BK183" i="2"/>
  <c r="BK176" i="2"/>
  <c r="J166" i="2"/>
  <c r="J157" i="2"/>
  <c r="J612" i="2"/>
  <c r="BK604" i="2"/>
  <c r="BK589" i="2"/>
  <c r="BK583" i="2"/>
  <c r="J574" i="2"/>
  <c r="J569" i="2"/>
  <c r="J560" i="2"/>
  <c r="J552" i="2"/>
  <c r="J547" i="2"/>
  <c r="J538" i="2"/>
  <c r="BK533" i="2"/>
  <c r="BK529" i="2"/>
  <c r="J518" i="2"/>
  <c r="BK512" i="2"/>
  <c r="BK501" i="2"/>
  <c r="J492" i="2"/>
  <c r="J475" i="2"/>
  <c r="BK467" i="2"/>
  <c r="J452" i="2"/>
  <c r="J446" i="2"/>
  <c r="BK437" i="2"/>
  <c r="BK431" i="2"/>
  <c r="J420" i="2"/>
  <c r="BK408" i="2"/>
  <c r="BK399" i="2"/>
  <c r="J392" i="2"/>
  <c r="J381" i="2"/>
  <c r="BK373" i="2"/>
  <c r="J364" i="2"/>
  <c r="J355" i="2"/>
  <c r="J344" i="2"/>
  <c r="J338" i="2"/>
  <c r="J331" i="2"/>
  <c r="J311" i="2"/>
  <c r="J299" i="2"/>
  <c r="J290" i="2"/>
  <c r="BK282" i="2"/>
  <c r="J269" i="2"/>
  <c r="BK259" i="2"/>
  <c r="J253" i="2"/>
  <c r="BK245" i="2"/>
  <c r="BK237" i="2"/>
  <c r="BK230" i="2"/>
  <c r="BK219" i="2"/>
  <c r="BK214" i="2"/>
  <c r="J206" i="2"/>
  <c r="BK198" i="2"/>
  <c r="BK190" i="2"/>
  <c r="J182" i="2"/>
  <c r="BK171" i="2"/>
  <c r="J162" i="2"/>
  <c r="J617" i="2"/>
  <c r="BK612" i="2"/>
  <c r="BK606" i="2"/>
  <c r="BK598" i="2"/>
  <c r="J594" i="2"/>
  <c r="BK587" i="2"/>
  <c r="J581" i="2"/>
  <c r="BK576" i="2"/>
  <c r="BK568" i="2"/>
  <c r="J561" i="2"/>
  <c r="J554" i="2"/>
  <c r="BK546" i="2"/>
  <c r="J542" i="2"/>
  <c r="J533" i="2"/>
  <c r="J528" i="2"/>
  <c r="BK523" i="2"/>
  <c r="J506" i="2"/>
  <c r="BK498" i="2"/>
  <c r="J490" i="2"/>
  <c r="BK482" i="2"/>
  <c r="BK465" i="2"/>
  <c r="J457" i="2"/>
  <c r="J448" i="2"/>
  <c r="BK443" i="2"/>
  <c r="J434" i="2"/>
  <c r="BK426" i="2"/>
  <c r="J418" i="2"/>
  <c r="J409" i="2"/>
  <c r="J401" i="2"/>
  <c r="BK392" i="2"/>
  <c r="BK381" i="2"/>
  <c r="J376" i="2"/>
  <c r="BK364" i="2"/>
  <c r="BK360" i="2"/>
  <c r="J352" i="2"/>
  <c r="BK338" i="2"/>
  <c r="BK329" i="2"/>
  <c r="BK322" i="2"/>
  <c r="BK313" i="2"/>
  <c r="BK306" i="2"/>
  <c r="J298" i="2"/>
  <c r="BK291" i="2"/>
  <c r="BK280" i="2"/>
  <c r="BK269" i="2"/>
  <c r="J257" i="2"/>
  <c r="BK252" i="2"/>
  <c r="J245" i="2"/>
  <c r="J240" i="2"/>
  <c r="J230" i="2"/>
  <c r="BK221" i="2"/>
  <c r="J216" i="2"/>
  <c r="BK208" i="2"/>
  <c r="BK192" i="2"/>
  <c r="J186" i="2"/>
  <c r="J174" i="2"/>
  <c r="BK165" i="2"/>
  <c r="BK157" i="2"/>
  <c r="J626" i="2"/>
  <c r="BK623" i="2"/>
  <c r="BK621" i="2"/>
  <c r="BK610" i="2"/>
  <c r="J607" i="2"/>
  <c r="BK600" i="2"/>
  <c r="BK594" i="2"/>
  <c r="J585" i="2"/>
  <c r="J573" i="2"/>
  <c r="J566" i="2"/>
  <c r="J557" i="2"/>
  <c r="J549" i="2"/>
  <c r="J532" i="2"/>
  <c r="J524" i="2"/>
  <c r="J520" i="2"/>
  <c r="J500" i="2"/>
  <c r="J485" i="2"/>
  <c r="J480" i="2"/>
  <c r="J476" i="2"/>
  <c r="BK470" i="2"/>
  <c r="J463" i="2"/>
  <c r="BK456" i="2"/>
  <c r="J447" i="2"/>
  <c r="J437" i="2"/>
  <c r="J427" i="2"/>
  <c r="BK417" i="2"/>
  <c r="BK402" i="2"/>
  <c r="J391" i="2"/>
  <c r="BK374" i="2"/>
  <c r="BK356" i="2"/>
  <c r="BK352" i="2"/>
  <c r="J347" i="2"/>
  <c r="BK341" i="2"/>
  <c r="BK337" i="2"/>
  <c r="BK327" i="2"/>
  <c r="J323" i="2"/>
  <c r="BK315" i="2"/>
  <c r="J297" i="2"/>
  <c r="J283" i="2"/>
  <c r="J272" i="2"/>
  <c r="BK258" i="2"/>
  <c r="J250" i="2"/>
  <c r="BK239" i="2"/>
  <c r="J237" i="2"/>
  <c r="BK226" i="2"/>
  <c r="J209" i="2"/>
  <c r="BK204" i="2"/>
  <c r="BK197" i="2"/>
  <c r="J185" i="2"/>
  <c r="BK174" i="2"/>
  <c r="J167" i="2"/>
  <c r="J156" i="2"/>
  <c r="J152" i="3"/>
  <c r="J142" i="3"/>
  <c r="BK131" i="3"/>
  <c r="BK158" i="3"/>
  <c r="J153" i="3"/>
  <c r="BK146" i="3"/>
  <c r="BK135" i="3"/>
  <c r="BK154" i="3"/>
  <c r="BK150" i="3"/>
  <c r="BK143" i="3"/>
  <c r="J137" i="3"/>
  <c r="BK132" i="3"/>
  <c r="BK149" i="4"/>
  <c r="BK138" i="4"/>
  <c r="BK127" i="4"/>
  <c r="J138" i="4"/>
  <c r="BK132" i="4"/>
  <c r="J141" i="4"/>
  <c r="BK131" i="4"/>
  <c r="J148" i="4"/>
  <c r="BK134" i="4"/>
  <c r="BK164" i="5"/>
  <c r="BK151" i="5"/>
  <c r="J141" i="5"/>
  <c r="BK133" i="5"/>
  <c r="J165" i="5"/>
  <c r="BK153" i="5"/>
  <c r="J149" i="5"/>
  <c r="J139" i="5"/>
  <c r="J130" i="5"/>
  <c r="BK146" i="5"/>
  <c r="BK138" i="5"/>
  <c r="BK152" i="5"/>
  <c r="BK145" i="5"/>
  <c r="J138" i="5"/>
  <c r="J142" i="6"/>
  <c r="BK136" i="6"/>
  <c r="J135" i="7"/>
  <c r="BK130" i="7"/>
  <c r="J159" i="7"/>
  <c r="BK149" i="7"/>
  <c r="BK143" i="7"/>
  <c r="BK167" i="7"/>
  <c r="BK154" i="7"/>
  <c r="J145" i="7"/>
  <c r="J138" i="7"/>
  <c r="J148" i="8"/>
  <c r="J147" i="8"/>
  <c r="J142" i="8"/>
  <c r="J139" i="8"/>
  <c r="J136" i="8"/>
  <c r="BK134" i="8"/>
  <c r="J151" i="8"/>
  <c r="J140" i="8"/>
  <c r="J128" i="8"/>
  <c r="BK148" i="8"/>
  <c r="BK139" i="8"/>
  <c r="BK151" i="8"/>
  <c r="J143" i="8"/>
  <c r="J132" i="8"/>
  <c r="BK611" i="2"/>
  <c r="BK601" i="2"/>
  <c r="BK595" i="2"/>
  <c r="BK586" i="2"/>
  <c r="BK579" i="2"/>
  <c r="J568" i="2"/>
  <c r="J558" i="2"/>
  <c r="BK552" i="2"/>
  <c r="J544" i="2"/>
  <c r="BK536" i="2"/>
  <c r="BK525" i="2"/>
  <c r="J516" i="2"/>
  <c r="J504" i="2"/>
  <c r="BK499" i="2"/>
  <c r="J493" i="2"/>
  <c r="BK486" i="2"/>
  <c r="BK476" i="2"/>
  <c r="J472" i="2"/>
  <c r="BK463" i="2"/>
  <c r="J455" i="2"/>
  <c r="BK444" i="2"/>
  <c r="BK436" i="2"/>
  <c r="BK429" i="2"/>
  <c r="J421" i="2"/>
  <c r="BK413" i="2"/>
  <c r="BK405" i="2"/>
  <c r="BK397" i="2"/>
  <c r="BK389" i="2"/>
  <c r="BK383" i="2"/>
  <c r="J372" i="2"/>
  <c r="BK367" i="2"/>
  <c r="BK357" i="2"/>
  <c r="BK351" i="2"/>
  <c r="J342" i="2"/>
  <c r="J335" i="2"/>
  <c r="J330" i="2"/>
  <c r="J321" i="2"/>
  <c r="J318" i="2"/>
  <c r="BK311" i="2"/>
  <c r="J307" i="2"/>
  <c r="J302" i="2"/>
  <c r="BK296" i="2"/>
  <c r="BK288" i="2"/>
  <c r="J280" i="2"/>
  <c r="J274" i="2"/>
  <c r="J270" i="2"/>
  <c r="J262" i="2"/>
  <c r="BK251" i="2"/>
  <c r="BK244" i="2"/>
  <c r="BK233" i="2"/>
  <c r="J227" i="2"/>
  <c r="J220" i="2"/>
  <c r="J208" i="2"/>
  <c r="BK194" i="2"/>
  <c r="BK184" i="2"/>
  <c r="J179" i="2"/>
  <c r="BK173" i="2"/>
  <c r="J165" i="2"/>
  <c r="BK156" i="2"/>
  <c r="BK614" i="2"/>
  <c r="J596" i="2"/>
  <c r="J587" i="2"/>
  <c r="BK581" i="2"/>
  <c r="BK572" i="2"/>
  <c r="BK564" i="2"/>
  <c r="J559" i="2"/>
  <c r="J551" i="2"/>
  <c r="J540" i="2"/>
  <c r="J534" i="2"/>
  <c r="BK530" i="2"/>
  <c r="J521" i="2"/>
  <c r="BK514" i="2"/>
  <c r="BK506" i="2"/>
  <c r="J494" i="2"/>
  <c r="BK478" i="2"/>
  <c r="J470" i="2"/>
  <c r="J454" i="2"/>
  <c r="BK448" i="2"/>
  <c r="BK438" i="2"/>
  <c r="BK434" i="2"/>
  <c r="J423" i="2"/>
  <c r="J415" i="2"/>
  <c r="J405" i="2"/>
  <c r="J397" i="2"/>
  <c r="BK382" i="2"/>
  <c r="BK376" i="2"/>
  <c r="J369" i="2"/>
  <c r="J360" i="2"/>
  <c r="BK353" i="2"/>
  <c r="BK342" i="2"/>
  <c r="BK334" i="2"/>
  <c r="BK326" i="2"/>
  <c r="BK305" i="2"/>
  <c r="J295" i="2"/>
  <c r="BK287" i="2"/>
  <c r="J279" i="2"/>
  <c r="J267" i="2"/>
  <c r="J258" i="2"/>
  <c r="J248" i="2"/>
  <c r="J239" i="2"/>
  <c r="J228" i="2"/>
  <c r="BK218" i="2"/>
  <c r="BK213" i="2"/>
  <c r="J204" i="2"/>
  <c r="J192" i="2"/>
  <c r="J184" i="2"/>
  <c r="J173" i="2"/>
  <c r="BK163" i="2"/>
  <c r="BK619" i="2"/>
  <c r="BK615" i="2"/>
  <c r="J610" i="2"/>
  <c r="J601" i="2"/>
  <c r="BK593" i="2"/>
  <c r="J589" i="2"/>
  <c r="J582" i="2"/>
  <c r="J580" i="2"/>
  <c r="J572" i="2"/>
  <c r="BK566" i="2"/>
  <c r="BK558" i="2"/>
  <c r="J550" i="2"/>
  <c r="BK542" i="2"/>
  <c r="J537" i="2"/>
  <c r="BK531" i="2"/>
  <c r="J527" i="2"/>
  <c r="J522" i="2"/>
  <c r="J509" i="2"/>
  <c r="J501" i="2"/>
  <c r="BK493" i="2"/>
  <c r="BK483" i="2"/>
  <c r="BK472" i="2"/>
  <c r="BK461" i="2"/>
  <c r="BK450" i="2"/>
  <c r="BK445" i="2"/>
  <c r="J440" i="2"/>
  <c r="J432" i="2"/>
  <c r="BK422" i="2"/>
  <c r="J411" i="2"/>
  <c r="J404" i="2"/>
  <c r="J399" i="2"/>
  <c r="J389" i="2"/>
  <c r="J380" i="2"/>
  <c r="J375" i="2"/>
  <c r="BK363" i="2"/>
  <c r="BK358" i="2"/>
  <c r="J349" i="2"/>
  <c r="BK331" i="2"/>
  <c r="J327" i="2"/>
  <c r="J316" i="2"/>
  <c r="BK309" i="2"/>
  <c r="BK299" i="2"/>
  <c r="BK295" i="2"/>
  <c r="BK285" i="2"/>
  <c r="BK274" i="2"/>
  <c r="BK265" i="2"/>
  <c r="BK253" i="2"/>
  <c r="BK248" i="2"/>
  <c r="J241" i="2"/>
  <c r="J225" i="2"/>
  <c r="J218" i="2"/>
  <c r="BK209" i="2"/>
  <c r="J201" i="2"/>
  <c r="J191" i="2"/>
  <c r="BK185" i="2"/>
  <c r="BK170" i="2"/>
  <c r="BK160" i="2"/>
  <c r="BK627" i="2"/>
  <c r="BK625" i="2"/>
  <c r="J624" i="2"/>
  <c r="J622" i="2"/>
  <c r="J618" i="2"/>
  <c r="J608" i="2"/>
  <c r="J599" i="2"/>
  <c r="BK590" i="2"/>
  <c r="BK580" i="2"/>
  <c r="J577" i="2"/>
  <c r="BK567" i="2"/>
  <c r="J562" i="2"/>
  <c r="J553" i="2"/>
  <c r="BK535" i="2"/>
  <c r="BK522" i="2"/>
  <c r="BK509" i="2"/>
  <c r="J486" i="2"/>
  <c r="BK480" i="2"/>
  <c r="J477" i="2"/>
  <c r="BK468" i="2"/>
  <c r="J461" i="2"/>
  <c r="BK451" i="2"/>
  <c r="J441" i="2"/>
  <c r="BK430" i="2"/>
  <c r="BK423" i="2"/>
  <c r="BK410" i="2"/>
  <c r="J395" i="2"/>
  <c r="J383" i="2"/>
  <c r="BK379" i="2"/>
  <c r="J367" i="2"/>
  <c r="BK354" i="2"/>
  <c r="J348" i="2"/>
  <c r="J343" i="2"/>
  <c r="J329" i="2"/>
  <c r="J324" i="2"/>
  <c r="BK318" i="2"/>
  <c r="J303" i="2"/>
  <c r="J291" i="2"/>
  <c r="J281" i="2"/>
  <c r="J275" i="2"/>
  <c r="J266" i="2"/>
  <c r="J252" i="2"/>
  <c r="BK241" i="2"/>
  <c r="J233" i="2"/>
  <c r="J219" i="2"/>
  <c r="J207" i="2"/>
  <c r="BK200" i="2"/>
  <c r="J194" i="2"/>
  <c r="J180" i="2"/>
  <c r="J171" i="2"/>
  <c r="BK161" i="2"/>
  <c r="BK161" i="3"/>
  <c r="BK149" i="3"/>
  <c r="BK141" i="3"/>
  <c r="J161" i="3"/>
  <c r="J154" i="3"/>
  <c r="J150" i="3"/>
  <c r="J136" i="3"/>
  <c r="J132" i="3"/>
  <c r="BK151" i="3"/>
  <c r="BK142" i="3"/>
  <c r="BK138" i="3"/>
  <c r="J133" i="3"/>
  <c r="BK129" i="3"/>
  <c r="J139" i="4"/>
  <c r="BK136" i="4"/>
  <c r="BK146" i="4"/>
  <c r="J130" i="4"/>
  <c r="J146" i="4"/>
  <c r="J134" i="4"/>
  <c r="BK128" i="4"/>
  <c r="BK130" i="4"/>
  <c r="BK158" i="5"/>
  <c r="BK150" i="5"/>
  <c r="BK139" i="5"/>
  <c r="BK132" i="5"/>
  <c r="J162" i="5"/>
  <c r="J151" i="5"/>
  <c r="J146" i="5"/>
  <c r="J133" i="5"/>
  <c r="J129" i="5"/>
  <c r="J145" i="5"/>
  <c r="J164" i="5"/>
  <c r="BK149" i="5"/>
  <c r="BK141" i="5"/>
  <c r="J134" i="5"/>
  <c r="BK138" i="6"/>
  <c r="BK132" i="6"/>
  <c r="J141" i="7"/>
  <c r="BK133" i="7"/>
  <c r="BK129" i="7"/>
  <c r="BK157" i="7"/>
  <c r="BK138" i="7"/>
  <c r="BK159" i="7"/>
  <c r="BK150" i="7"/>
  <c r="J142" i="7"/>
  <c r="BK131" i="7"/>
  <c r="BK153" i="8"/>
  <c r="J141" i="8"/>
  <c r="BK129" i="8"/>
  <c r="J149" i="8"/>
  <c r="J146" i="8"/>
  <c r="J133" i="8"/>
  <c r="BK149" i="8"/>
  <c r="BK140" i="8"/>
  <c r="J134" i="8"/>
  <c r="BK607" i="2"/>
  <c r="BK599" i="2"/>
  <c r="J593" i="2"/>
  <c r="BK585" i="2"/>
  <c r="BK575" i="2"/>
  <c r="J567" i="2"/>
  <c r="BK559" i="2"/>
  <c r="BK553" i="2"/>
  <c r="J546" i="2"/>
  <c r="BK539" i="2"/>
  <c r="BK520" i="2"/>
  <c r="J517" i="2"/>
  <c r="J503" i="2"/>
  <c r="J498" i="2"/>
  <c r="BK492" i="2"/>
  <c r="BK485" i="2"/>
  <c r="BK477" i="2"/>
  <c r="J474" i="2"/>
  <c r="BK466" i="2"/>
  <c r="BK457" i="2"/>
  <c r="BK452" i="2"/>
  <c r="BK441" i="2"/>
  <c r="BK432" i="2"/>
  <c r="J424" i="2"/>
  <c r="J414" i="2"/>
  <c r="J408" i="2"/>
  <c r="BK401" i="2"/>
  <c r="J396" i="2"/>
  <c r="BK391" i="2"/>
  <c r="BK385" i="2"/>
  <c r="BK377" i="2"/>
  <c r="BK368" i="2"/>
  <c r="J359" i="2"/>
  <c r="J354" i="2"/>
  <c r="BK347" i="2"/>
  <c r="J334" i="2"/>
  <c r="BK328" i="2"/>
  <c r="J325" i="2"/>
  <c r="J320" i="2"/>
  <c r="J315" i="2"/>
  <c r="J305" i="2"/>
  <c r="J301" i="2"/>
  <c r="BK297" i="2"/>
  <c r="BK290" i="2"/>
  <c r="J285" i="2"/>
  <c r="J276" i="2"/>
  <c r="BK268" i="2"/>
  <c r="J260" i="2"/>
  <c r="BK249" i="2"/>
  <c r="BK243" i="2"/>
  <c r="J231" i="2"/>
  <c r="BK225" i="2"/>
  <c r="J221" i="2"/>
  <c r="BK206" i="2"/>
  <c r="BK193" i="2"/>
  <c r="J188" i="2"/>
  <c r="BK182" i="2"/>
  <c r="BK178" i="2"/>
  <c r="J172" i="2"/>
  <c r="J161" i="2"/>
  <c r="BK617" i="2"/>
  <c r="BK605" i="2"/>
  <c r="BK592" i="2"/>
  <c r="J584" i="2"/>
  <c r="J576" i="2"/>
  <c r="J571" i="2"/>
  <c r="BK563" i="2"/>
  <c r="BK557" i="2"/>
  <c r="BK549" i="2"/>
  <c r="J541" i="2"/>
  <c r="J535" i="2"/>
  <c r="J531" i="2"/>
  <c r="J523" i="2"/>
  <c r="BK516" i="2"/>
  <c r="BK503" i="2"/>
  <c r="BK496" i="2"/>
  <c r="BK484" i="2"/>
  <c r="BK471" i="2"/>
  <c r="J460" i="2"/>
  <c r="J451" i="2"/>
  <c r="BK440" i="2"/>
  <c r="J436" i="2"/>
  <c r="J429" i="2"/>
  <c r="J417" i="2"/>
  <c r="J413" i="2"/>
  <c r="J403" i="2"/>
  <c r="BK387" i="2"/>
  <c r="BK378" i="2"/>
  <c r="BK372" i="2"/>
  <c r="J361" i="2"/>
  <c r="BK346" i="2"/>
  <c r="J340" i="2"/>
  <c r="BK335" i="2"/>
  <c r="BK324" i="2"/>
  <c r="BK302" i="2"/>
  <c r="J292" i="2"/>
  <c r="BK284" i="2"/>
  <c r="BK275" i="2"/>
  <c r="J265" i="2"/>
  <c r="BK255" i="2"/>
  <c r="J249" i="2"/>
  <c r="BK242" i="2"/>
  <c r="J235" i="2"/>
  <c r="J226" i="2"/>
  <c r="BK220" i="2"/>
  <c r="BK217" i="2"/>
  <c r="BK212" i="2"/>
  <c r="BK202" i="2"/>
  <c r="J197" i="2"/>
  <c r="J189" i="2"/>
  <c r="BK179" i="2"/>
  <c r="J168" i="2"/>
  <c r="BK166" i="2"/>
  <c r="AS94" i="1"/>
  <c r="J575" i="2"/>
  <c r="BK562" i="2"/>
  <c r="J556" i="2"/>
  <c r="BK548" i="2"/>
  <c r="BK543" i="2"/>
  <c r="BK538" i="2"/>
  <c r="J530" i="2"/>
  <c r="J526" i="2"/>
  <c r="J515" i="2"/>
  <c r="BK502" i="2"/>
  <c r="J496" i="2"/>
  <c r="BK488" i="2"/>
  <c r="J471" i="2"/>
  <c r="BK460" i="2"/>
  <c r="J449" i="2"/>
  <c r="J444" i="2"/>
  <c r="BK439" i="2"/>
  <c r="J430" i="2"/>
  <c r="BK421" i="2"/>
  <c r="BK415" i="2"/>
  <c r="J407" i="2"/>
  <c r="BK396" i="2"/>
  <c r="J387" i="2"/>
  <c r="J378" i="2"/>
  <c r="J374" i="2"/>
  <c r="J362" i="2"/>
  <c r="J356" i="2"/>
  <c r="BK343" i="2"/>
  <c r="BK330" i="2"/>
  <c r="BK323" i="2"/>
  <c r="J314" i="2"/>
  <c r="BK301" i="2"/>
  <c r="BK294" i="2"/>
  <c r="J282" i="2"/>
  <c r="BK270" i="2"/>
  <c r="J256" i="2"/>
  <c r="J251" i="2"/>
  <c r="J243" i="2"/>
  <c r="J238" i="2"/>
  <c r="J223" i="2"/>
  <c r="J217" i="2"/>
  <c r="BK211" i="2"/>
  <c r="J205" i="2"/>
  <c r="J198" i="2"/>
  <c r="BK187" i="2"/>
  <c r="J177" i="2"/>
  <c r="J163" i="2"/>
  <c r="BK159" i="2"/>
  <c r="J627" i="2"/>
  <c r="BK624" i="2"/>
  <c r="J623" i="2"/>
  <c r="J621" i="2"/>
  <c r="J609" i="2"/>
  <c r="J605" i="2"/>
  <c r="BK596" i="2"/>
  <c r="BK588" i="2"/>
  <c r="J579" i="2"/>
  <c r="BK571" i="2"/>
  <c r="J564" i="2"/>
  <c r="J555" i="2"/>
  <c r="BK544" i="2"/>
  <c r="BK526" i="2"/>
  <c r="BK521" i="2"/>
  <c r="J512" i="2"/>
  <c r="BK491" i="2"/>
  <c r="J484" i="2"/>
  <c r="J479" i="2"/>
  <c r="BK474" i="2"/>
  <c r="J469" i="2"/>
  <c r="J462" i="2"/>
  <c r="BK455" i="2"/>
  <c r="BK449" i="2"/>
  <c r="J438" i="2"/>
  <c r="J428" i="2"/>
  <c r="BK420" i="2"/>
  <c r="BK414" i="2"/>
  <c r="BK390" i="2"/>
  <c r="BK380" i="2"/>
  <c r="J371" i="2"/>
  <c r="BK359" i="2"/>
  <c r="BK349" i="2"/>
  <c r="BK344" i="2"/>
  <c r="BK340" i="2"/>
  <c r="BK336" i="2"/>
  <c r="BK321" i="2"/>
  <c r="BK314" i="2"/>
  <c r="BK300" i="2"/>
  <c r="J288" i="2"/>
  <c r="BK276" i="2"/>
  <c r="J271" i="2"/>
  <c r="BK256" i="2"/>
  <c r="J247" i="2"/>
  <c r="BK238" i="2"/>
  <c r="BK227" i="2"/>
  <c r="BK215" i="2"/>
  <c r="BK205" i="2"/>
  <c r="J199" i="2"/>
  <c r="BK186" i="2"/>
  <c r="BK177" i="2"/>
  <c r="BK172" i="2"/>
  <c r="BK168" i="2"/>
  <c r="J158" i="2"/>
  <c r="J155" i="3"/>
  <c r="J144" i="3"/>
  <c r="J139" i="3"/>
  <c r="J129" i="3"/>
  <c r="BK155" i="3"/>
  <c r="J151" i="3"/>
  <c r="J138" i="3"/>
  <c r="J157" i="3"/>
  <c r="J149" i="3"/>
  <c r="J141" i="3"/>
  <c r="J135" i="3"/>
  <c r="J130" i="3"/>
  <c r="J140" i="4"/>
  <c r="J137" i="4"/>
  <c r="J149" i="4"/>
  <c r="BK137" i="4"/>
  <c r="BK148" i="4"/>
  <c r="J136" i="4"/>
  <c r="BK129" i="4"/>
  <c r="BK139" i="4"/>
  <c r="J128" i="4"/>
  <c r="J153" i="5"/>
  <c r="J142" i="5"/>
  <c r="BK134" i="5"/>
  <c r="BK130" i="5"/>
  <c r="BK159" i="5"/>
  <c r="J152" i="5"/>
  <c r="BK147" i="5"/>
  <c r="BK136" i="5"/>
  <c r="BK131" i="5"/>
  <c r="BK162" i="5"/>
  <c r="J144" i="5"/>
  <c r="J159" i="5"/>
  <c r="J148" i="5"/>
  <c r="BK142" i="5"/>
  <c r="J135" i="5"/>
  <c r="J141" i="6"/>
  <c r="BK133" i="6"/>
  <c r="BK142" i="7"/>
  <c r="J136" i="7"/>
  <c r="J132" i="7"/>
  <c r="J164" i="7"/>
  <c r="BK152" i="7"/>
  <c r="BK147" i="7"/>
  <c r="BK136" i="7"/>
  <c r="BK163" i="7"/>
  <c r="J152" i="7"/>
  <c r="J143" i="7"/>
  <c r="BK135" i="7"/>
  <c r="J129" i="7"/>
  <c r="BK128" i="8"/>
  <c r="BK147" i="8"/>
  <c r="BK142" i="8"/>
  <c r="BK132" i="8"/>
  <c r="BK136" i="8"/>
  <c r="J129" i="8"/>
  <c r="J615" i="2"/>
  <c r="BK602" i="2"/>
  <c r="J598" i="2"/>
  <c r="J591" i="2"/>
  <c r="BK584" i="2"/>
  <c r="BK574" i="2"/>
  <c r="BK560" i="2"/>
  <c r="BK555" i="2"/>
  <c r="BK547" i="2"/>
  <c r="J543" i="2"/>
  <c r="BK527" i="2"/>
  <c r="BK518" i="2"/>
  <c r="J514" i="2"/>
  <c r="J508" i="2"/>
  <c r="BK500" i="2"/>
  <c r="BK494" i="2"/>
  <c r="J489" i="2"/>
  <c r="J468" i="2"/>
  <c r="BK459" i="2"/>
  <c r="BK454" i="2"/>
  <c r="J442" i="2"/>
  <c r="J435" i="2"/>
  <c r="BK428" i="2"/>
  <c r="BK419" i="2"/>
  <c r="BK411" i="2"/>
  <c r="BK404" i="2"/>
  <c r="J400" i="2"/>
  <c r="BK394" i="2"/>
  <c r="J386" i="2"/>
  <c r="J382" i="2"/>
  <c r="BK369" i="2"/>
  <c r="J363" i="2"/>
  <c r="BK355" i="2"/>
  <c r="J350" i="2"/>
  <c r="BK339" i="2"/>
  <c r="BK333" i="2"/>
  <c r="J326" i="2"/>
  <c r="BK320" i="2"/>
  <c r="BK316" i="2"/>
  <c r="J310" i="2"/>
  <c r="J306" i="2"/>
  <c r="J300" i="2"/>
  <c r="BK292" i="2"/>
  <c r="BK286" i="2"/>
  <c r="BK279" i="2"/>
  <c r="BK273" i="2"/>
  <c r="BK267" i="2"/>
  <c r="J259" i="2"/>
  <c r="BK246" i="2"/>
  <c r="BK235" i="2"/>
  <c r="BK229" i="2"/>
  <c r="J224" i="2"/>
  <c r="J214" i="2"/>
  <c r="BK201" i="2"/>
  <c r="BK191" i="2"/>
  <c r="J187" i="2"/>
  <c r="BK180" i="2"/>
  <c r="J175" i="2"/>
  <c r="BK169" i="2"/>
  <c r="BK162" i="2"/>
  <c r="BK608" i="2"/>
  <c r="J602" i="2"/>
  <c r="J588" i="2"/>
  <c r="BK577" i="2"/>
  <c r="BK570" i="2"/>
  <c r="BK561" i="2"/>
  <c r="BK554" i="2"/>
  <c r="BK545" i="2"/>
  <c r="BK537" i="2"/>
  <c r="BK532" i="2"/>
  <c r="BK528" i="2"/>
  <c r="BK519" i="2"/>
  <c r="BK513" i="2"/>
  <c r="J499" i="2"/>
  <c r="J488" i="2"/>
  <c r="J473" i="2"/>
  <c r="J466" i="2"/>
  <c r="J450" i="2"/>
  <c r="J445" i="2"/>
  <c r="BK435" i="2"/>
  <c r="BK427" i="2"/>
  <c r="J416" i="2"/>
  <c r="BK407" i="2"/>
  <c r="J394" i="2"/>
  <c r="J385" i="2"/>
  <c r="BK375" i="2"/>
  <c r="J365" i="2"/>
  <c r="J357" i="2"/>
  <c r="BK350" i="2"/>
  <c r="J341" i="2"/>
  <c r="J333" i="2"/>
  <c r="BK317" i="2"/>
  <c r="BK303" i="2"/>
  <c r="J293" i="2"/>
  <c r="J286" i="2"/>
  <c r="BK281" i="2"/>
  <c r="BK271" i="2"/>
  <c r="BK260" i="2"/>
  <c r="BK254" i="2"/>
  <c r="J246" i="2"/>
  <c r="BK240" i="2"/>
  <c r="BK231" i="2"/>
  <c r="BK224" i="2"/>
  <c r="BK216" i="2"/>
  <c r="J211" i="2"/>
  <c r="J200" i="2"/>
  <c r="J193" i="2"/>
  <c r="BK188" i="2"/>
  <c r="BK175" i="2"/>
  <c r="BK167" i="2"/>
  <c r="J160" i="2"/>
  <c r="BK618" i="2"/>
  <c r="J614" i="2"/>
  <c r="J611" i="2"/>
  <c r="J604" i="2"/>
  <c r="J595" i="2"/>
  <c r="J592" i="2"/>
  <c r="J586" i="2"/>
  <c r="J578" i="2"/>
  <c r="J570" i="2"/>
  <c r="BK565" i="2"/>
  <c r="BK551" i="2"/>
  <c r="J545" i="2"/>
  <c r="BK540" i="2"/>
  <c r="J536" i="2"/>
  <c r="J529" i="2"/>
  <c r="BK524" i="2"/>
  <c r="BK517" i="2"/>
  <c r="BK504" i="2"/>
  <c r="J497" i="2"/>
  <c r="BK489" i="2"/>
  <c r="BK479" i="2"/>
  <c r="BK462" i="2"/>
  <c r="BK453" i="2"/>
  <c r="BK447" i="2"/>
  <c r="BK442" i="2"/>
  <c r="J433" i="2"/>
  <c r="BK424" i="2"/>
  <c r="BK416" i="2"/>
  <c r="J410" i="2"/>
  <c r="BK400" i="2"/>
  <c r="J393" i="2"/>
  <c r="BK384" i="2"/>
  <c r="J377" i="2"/>
  <c r="J368" i="2"/>
  <c r="BK361" i="2"/>
  <c r="J351" i="2"/>
  <c r="J336" i="2"/>
  <c r="J328" i="2"/>
  <c r="J317" i="2"/>
  <c r="BK310" i="2"/>
  <c r="BK304" i="2"/>
  <c r="J296" i="2"/>
  <c r="BK283" i="2"/>
  <c r="J273" i="2"/>
  <c r="J268" i="2"/>
  <c r="J254" i="2"/>
  <c r="BK250" i="2"/>
  <c r="J242" i="2"/>
  <c r="BK234" i="2"/>
  <c r="BK222" i="2"/>
  <c r="J215" i="2"/>
  <c r="BK207" i="2"/>
  <c r="BK199" i="2"/>
  <c r="J190" i="2"/>
  <c r="J178" i="2"/>
  <c r="J169" i="2"/>
  <c r="BK158" i="2"/>
  <c r="BK626" i="2"/>
  <c r="J625" i="2"/>
  <c r="BK622" i="2"/>
  <c r="J619" i="2"/>
  <c r="J606" i="2"/>
  <c r="BK597" i="2"/>
  <c r="BK591" i="2"/>
  <c r="J583" i="2"/>
  <c r="BK578" i="2"/>
  <c r="BK569" i="2"/>
  <c r="J563" i="2"/>
  <c r="BK550" i="2"/>
  <c r="J539" i="2"/>
  <c r="J525" i="2"/>
  <c r="BK515" i="2"/>
  <c r="BK508" i="2"/>
  <c r="BK490" i="2"/>
  <c r="J483" i="2"/>
  <c r="J478" i="2"/>
  <c r="BK473" i="2"/>
  <c r="J467" i="2"/>
  <c r="J459" i="2"/>
  <c r="J453" i="2"/>
  <c r="J443" i="2"/>
  <c r="BK433" i="2"/>
  <c r="J426" i="2"/>
  <c r="J419" i="2"/>
  <c r="BK403" i="2"/>
  <c r="BK393" i="2"/>
  <c r="BK386" i="2"/>
  <c r="J373" i="2"/>
  <c r="BK362" i="2"/>
  <c r="J353" i="2"/>
  <c r="J346" i="2"/>
  <c r="J339" i="2"/>
  <c r="BK332" i="2"/>
  <c r="BK325" i="2"/>
  <c r="J319" i="2"/>
  <c r="BK307" i="2"/>
  <c r="J294" i="2"/>
  <c r="J284" i="2"/>
  <c r="BK277" i="2"/>
  <c r="BK262" i="2"/>
  <c r="J255" i="2"/>
  <c r="J244" i="2"/>
  <c r="J229" i="2"/>
  <c r="BK223" i="2"/>
  <c r="J213" i="2"/>
  <c r="J202" i="2"/>
  <c r="BK196" i="2"/>
  <c r="J183" i="2"/>
  <c r="J176" i="2"/>
  <c r="J170" i="2"/>
  <c r="J159" i="2"/>
  <c r="J158" i="3"/>
  <c r="J143" i="3"/>
  <c r="BK137" i="3"/>
  <c r="BK130" i="3"/>
  <c r="BK157" i="3"/>
  <c r="BK152" i="3"/>
  <c r="BK144" i="3"/>
  <c r="BK133" i="3"/>
  <c r="BK153" i="3"/>
  <c r="J146" i="3"/>
  <c r="BK139" i="3"/>
  <c r="BK136" i="3"/>
  <c r="J131" i="3"/>
  <c r="J143" i="4"/>
  <c r="J132" i="4"/>
  <c r="BK141" i="4"/>
  <c r="J127" i="4"/>
  <c r="BK140" i="4"/>
  <c r="J131" i="4"/>
  <c r="BK143" i="4"/>
  <c r="J129" i="4"/>
  <c r="BK155" i="5"/>
  <c r="J147" i="5"/>
  <c r="BK135" i="5"/>
  <c r="J131" i="5"/>
  <c r="BK129" i="5"/>
  <c r="J155" i="5"/>
  <c r="J150" i="5"/>
  <c r="BK144" i="5"/>
  <c r="J132" i="5"/>
  <c r="BK165" i="5"/>
  <c r="BK148" i="5"/>
  <c r="J143" i="5"/>
  <c r="J158" i="5"/>
  <c r="BK143" i="5"/>
  <c r="J136" i="5"/>
  <c r="BK144" i="6"/>
  <c r="BK130" i="6"/>
  <c r="J127" i="6"/>
  <c r="BK126" i="6"/>
  <c r="BK124" i="6"/>
  <c r="J146" i="6"/>
  <c r="J144" i="6"/>
  <c r="BK142" i="6"/>
  <c r="BK140" i="6"/>
  <c r="BK139" i="6"/>
  <c r="J138" i="6"/>
  <c r="J136" i="6"/>
  <c r="J135" i="6"/>
  <c r="J134" i="6"/>
  <c r="J133" i="6"/>
  <c r="J128" i="6"/>
  <c r="J126" i="6"/>
  <c r="J125" i="6"/>
  <c r="J124" i="6"/>
  <c r="J123" i="6"/>
  <c r="BK146" i="6"/>
  <c r="J143" i="6"/>
  <c r="BK141" i="6"/>
  <c r="J140" i="6"/>
  <c r="J139" i="6"/>
  <c r="BK135" i="6"/>
  <c r="BK131" i="6"/>
  <c r="J129" i="6"/>
  <c r="BK128" i="6"/>
  <c r="BK127" i="6"/>
  <c r="BK125" i="6"/>
  <c r="BK123" i="6"/>
  <c r="BK143" i="6"/>
  <c r="BK134" i="6"/>
  <c r="J132" i="6"/>
  <c r="J131" i="6"/>
  <c r="J130" i="6"/>
  <c r="BK129" i="6"/>
  <c r="J167" i="7"/>
  <c r="BK166" i="7"/>
  <c r="BK164" i="7"/>
  <c r="J162" i="7"/>
  <c r="J158" i="7"/>
  <c r="J157" i="7"/>
  <c r="BK151" i="7"/>
  <c r="J148" i="7"/>
  <c r="J147" i="7"/>
  <c r="BK146" i="7"/>
  <c r="BK145" i="7"/>
  <c r="J144" i="7"/>
  <c r="BK139" i="7"/>
  <c r="J133" i="7"/>
  <c r="BK132" i="7"/>
  <c r="J166" i="7"/>
  <c r="BK162" i="7"/>
  <c r="J154" i="7"/>
  <c r="J151" i="7"/>
  <c r="BK148" i="7"/>
  <c r="BK144" i="7"/>
  <c r="J139" i="7"/>
  <c r="BK134" i="7"/>
  <c r="J131" i="7"/>
  <c r="J163" i="7"/>
  <c r="J150" i="7"/>
  <c r="J146" i="7"/>
  <c r="J134" i="7"/>
  <c r="BK158" i="7"/>
  <c r="J149" i="7"/>
  <c r="BK141" i="7"/>
  <c r="J130" i="7"/>
  <c r="J150" i="8"/>
  <c r="BK150" i="8"/>
  <c r="BK146" i="8"/>
  <c r="BK131" i="8"/>
  <c r="J153" i="8"/>
  <c r="BK143" i="8"/>
  <c r="J131" i="8"/>
  <c r="BK141" i="8"/>
  <c r="BK133" i="8"/>
  <c r="R155" i="2" l="1"/>
  <c r="BK164" i="2"/>
  <c r="J164" i="2"/>
  <c r="J99" i="2" s="1"/>
  <c r="R181" i="2"/>
  <c r="P195" i="2"/>
  <c r="R203" i="2"/>
  <c r="P210" i="2"/>
  <c r="T232" i="2"/>
  <c r="P236" i="2"/>
  <c r="BK264" i="2"/>
  <c r="J264" i="2" s="1"/>
  <c r="J108" i="2"/>
  <c r="BK278" i="2"/>
  <c r="J278" i="2"/>
  <c r="J109" i="2" s="1"/>
  <c r="BK289" i="2"/>
  <c r="J289" i="2" s="1"/>
  <c r="J110" i="2"/>
  <c r="BK308" i="2"/>
  <c r="J308" i="2"/>
  <c r="J111" i="2" s="1"/>
  <c r="T312" i="2"/>
  <c r="T345" i="2"/>
  <c r="T366" i="2"/>
  <c r="T370" i="2"/>
  <c r="T388" i="2"/>
  <c r="T398" i="2"/>
  <c r="R406" i="2"/>
  <c r="R412" i="2"/>
  <c r="P425" i="2"/>
  <c r="P458" i="2"/>
  <c r="BK464" i="2"/>
  <c r="J464" i="2" s="1"/>
  <c r="J122" i="2"/>
  <c r="BK481" i="2"/>
  <c r="J481" i="2"/>
  <c r="J123" i="2" s="1"/>
  <c r="T487" i="2"/>
  <c r="P495" i="2"/>
  <c r="BK507" i="2"/>
  <c r="J507" i="2" s="1"/>
  <c r="J127" i="2"/>
  <c r="R511" i="2"/>
  <c r="T603" i="2"/>
  <c r="T510" i="2" s="1"/>
  <c r="T613" i="2"/>
  <c r="R616" i="2"/>
  <c r="T620" i="2"/>
  <c r="T128" i="3"/>
  <c r="T127" i="3" s="1"/>
  <c r="T134" i="3"/>
  <c r="T140" i="3"/>
  <c r="P148" i="3"/>
  <c r="R156" i="3"/>
  <c r="T126" i="4"/>
  <c r="P135" i="4"/>
  <c r="BK147" i="4"/>
  <c r="J147" i="4" s="1"/>
  <c r="J104" i="4"/>
  <c r="R128" i="5"/>
  <c r="T137" i="5"/>
  <c r="P140" i="5"/>
  <c r="BK157" i="5"/>
  <c r="BK156" i="5" s="1"/>
  <c r="J156" i="5" s="1"/>
  <c r="J102" i="5" s="1"/>
  <c r="BK163" i="5"/>
  <c r="J163" i="5" s="1"/>
  <c r="J106" i="5" s="1"/>
  <c r="BK122" i="6"/>
  <c r="J122" i="6"/>
  <c r="J98" i="6" s="1"/>
  <c r="R137" i="6"/>
  <c r="P128" i="7"/>
  <c r="BK140" i="7"/>
  <c r="J140" i="7" s="1"/>
  <c r="J100" i="7" s="1"/>
  <c r="T156" i="7"/>
  <c r="T155" i="7"/>
  <c r="T165" i="7"/>
  <c r="T161" i="7"/>
  <c r="T160" i="7" s="1"/>
  <c r="BK127" i="8"/>
  <c r="BK130" i="8"/>
  <c r="J130" i="8"/>
  <c r="J99" i="8" s="1"/>
  <c r="T138" i="8"/>
  <c r="T137" i="8" s="1"/>
  <c r="BK145" i="8"/>
  <c r="BK144" i="8" s="1"/>
  <c r="J144" i="8" s="1"/>
  <c r="J103" i="8" s="1"/>
  <c r="T155" i="2"/>
  <c r="R164" i="2"/>
  <c r="T181" i="2"/>
  <c r="R195" i="2"/>
  <c r="P203" i="2"/>
  <c r="BK210" i="2"/>
  <c r="J210" i="2"/>
  <c r="J103" i="2" s="1"/>
  <c r="R232" i="2"/>
  <c r="R236" i="2"/>
  <c r="P264" i="2"/>
  <c r="T278" i="2"/>
  <c r="R289" i="2"/>
  <c r="R308" i="2"/>
  <c r="P312" i="2"/>
  <c r="R345" i="2"/>
  <c r="BK366" i="2"/>
  <c r="J366" i="2" s="1"/>
  <c r="J114" i="2"/>
  <c r="BK370" i="2"/>
  <c r="J370" i="2"/>
  <c r="J115" i="2" s="1"/>
  <c r="BK388" i="2"/>
  <c r="J388" i="2" s="1"/>
  <c r="J116" i="2"/>
  <c r="BK398" i="2"/>
  <c r="J398" i="2"/>
  <c r="J117" i="2" s="1"/>
  <c r="BK406" i="2"/>
  <c r="J406" i="2" s="1"/>
  <c r="J118" i="2"/>
  <c r="BK412" i="2"/>
  <c r="J412" i="2"/>
  <c r="J119" i="2" s="1"/>
  <c r="R425" i="2"/>
  <c r="T458" i="2"/>
  <c r="P464" i="2"/>
  <c r="P481" i="2"/>
  <c r="P487" i="2"/>
  <c r="R495" i="2"/>
  <c r="T507" i="2"/>
  <c r="T511" i="2"/>
  <c r="R603" i="2"/>
  <c r="R613" i="2"/>
  <c r="T616" i="2"/>
  <c r="R620" i="2"/>
  <c r="R128" i="3"/>
  <c r="P134" i="3"/>
  <c r="BK140" i="3"/>
  <c r="J140" i="3"/>
  <c r="J100" i="3" s="1"/>
  <c r="T148" i="3"/>
  <c r="P156" i="3"/>
  <c r="P126" i="4"/>
  <c r="P125" i="4" s="1"/>
  <c r="R135" i="4"/>
  <c r="R147" i="4"/>
  <c r="R144" i="4"/>
  <c r="BK128" i="5"/>
  <c r="J128" i="5"/>
  <c r="J98" i="5" s="1"/>
  <c r="BK137" i="5"/>
  <c r="J137" i="5" s="1"/>
  <c r="J99" i="5" s="1"/>
  <c r="BK140" i="5"/>
  <c r="J140" i="5"/>
  <c r="J100" i="5" s="1"/>
  <c r="R157" i="5"/>
  <c r="R156" i="5" s="1"/>
  <c r="T163" i="5"/>
  <c r="T160" i="5" s="1"/>
  <c r="P122" i="6"/>
  <c r="P137" i="6"/>
  <c r="R128" i="7"/>
  <c r="P137" i="7"/>
  <c r="P140" i="7"/>
  <c r="BK156" i="7"/>
  <c r="J156" i="7" s="1"/>
  <c r="J103" i="7" s="1"/>
  <c r="BK165" i="7"/>
  <c r="J165" i="7"/>
  <c r="J106" i="7" s="1"/>
  <c r="P127" i="8"/>
  <c r="T130" i="8"/>
  <c r="R138" i="8"/>
  <c r="R137" i="8" s="1"/>
  <c r="T145" i="8"/>
  <c r="T144" i="8" s="1"/>
  <c r="P155" i="2"/>
  <c r="T164" i="2"/>
  <c r="P181" i="2"/>
  <c r="BK195" i="2"/>
  <c r="J195" i="2"/>
  <c r="J101" i="2" s="1"/>
  <c r="BK203" i="2"/>
  <c r="J203" i="2" s="1"/>
  <c r="J102" i="2"/>
  <c r="T210" i="2"/>
  <c r="P232" i="2"/>
  <c r="T236" i="2"/>
  <c r="R264" i="2"/>
  <c r="R278" i="2"/>
  <c r="T289" i="2"/>
  <c r="T308" i="2"/>
  <c r="R312" i="2"/>
  <c r="P345" i="2"/>
  <c r="R366" i="2"/>
  <c r="P370" i="2"/>
  <c r="R388" i="2"/>
  <c r="P398" i="2"/>
  <c r="T406" i="2"/>
  <c r="P412" i="2"/>
  <c r="T425" i="2"/>
  <c r="R458" i="2"/>
  <c r="R464" i="2"/>
  <c r="R481" i="2"/>
  <c r="BK487" i="2"/>
  <c r="J487" i="2" s="1"/>
  <c r="J124" i="2" s="1"/>
  <c r="T495" i="2"/>
  <c r="P507" i="2"/>
  <c r="P511" i="2"/>
  <c r="P603" i="2"/>
  <c r="P613" i="2"/>
  <c r="P510" i="2" s="1"/>
  <c r="P616" i="2"/>
  <c r="BK620" i="2"/>
  <c r="J620" i="2" s="1"/>
  <c r="J133" i="2"/>
  <c r="P128" i="3"/>
  <c r="R134" i="3"/>
  <c r="P140" i="3"/>
  <c r="R148" i="3"/>
  <c r="R147" i="3" s="1"/>
  <c r="T156" i="3"/>
  <c r="BK126" i="4"/>
  <c r="J126" i="4"/>
  <c r="J98" i="4" s="1"/>
  <c r="BK135" i="4"/>
  <c r="J135" i="4" s="1"/>
  <c r="J100" i="4" s="1"/>
  <c r="T147" i="4"/>
  <c r="T144" i="4"/>
  <c r="T128" i="5"/>
  <c r="R137" i="5"/>
  <c r="T140" i="5"/>
  <c r="T157" i="5"/>
  <c r="T156" i="5" s="1"/>
  <c r="P163" i="5"/>
  <c r="P160" i="5" s="1"/>
  <c r="T122" i="6"/>
  <c r="BK137" i="6"/>
  <c r="J137" i="6"/>
  <c r="J99" i="6" s="1"/>
  <c r="T128" i="7"/>
  <c r="R137" i="7"/>
  <c r="R140" i="7"/>
  <c r="P156" i="7"/>
  <c r="P155" i="7"/>
  <c r="R165" i="7"/>
  <c r="R161" i="7"/>
  <c r="R160" i="7" s="1"/>
  <c r="R127" i="8"/>
  <c r="R130" i="8"/>
  <c r="BK138" i="8"/>
  <c r="J138" i="8" s="1"/>
  <c r="J102" i="8"/>
  <c r="P145" i="8"/>
  <c r="P144" i="8"/>
  <c r="BK155" i="2"/>
  <c r="J155" i="2"/>
  <c r="J98" i="2" s="1"/>
  <c r="P164" i="2"/>
  <c r="BK181" i="2"/>
  <c r="J181" i="2"/>
  <c r="J100" i="2" s="1"/>
  <c r="T195" i="2"/>
  <c r="T203" i="2"/>
  <c r="R210" i="2"/>
  <c r="BK232" i="2"/>
  <c r="J232" i="2"/>
  <c r="J104" i="2" s="1"/>
  <c r="BK236" i="2"/>
  <c r="J236" i="2" s="1"/>
  <c r="J105" i="2"/>
  <c r="T264" i="2"/>
  <c r="P278" i="2"/>
  <c r="P289" i="2"/>
  <c r="P308" i="2"/>
  <c r="BK312" i="2"/>
  <c r="J312" i="2"/>
  <c r="J112" i="2" s="1"/>
  <c r="BK345" i="2"/>
  <c r="J345" i="2" s="1"/>
  <c r="J113" i="2"/>
  <c r="P366" i="2"/>
  <c r="R370" i="2"/>
  <c r="P388" i="2"/>
  <c r="R398" i="2"/>
  <c r="P406" i="2"/>
  <c r="T412" i="2"/>
  <c r="BK425" i="2"/>
  <c r="J425" i="2"/>
  <c r="J120" i="2" s="1"/>
  <c r="BK458" i="2"/>
  <c r="J458" i="2" s="1"/>
  <c r="J121" i="2"/>
  <c r="T464" i="2"/>
  <c r="T481" i="2"/>
  <c r="R487" i="2"/>
  <c r="BK495" i="2"/>
  <c r="J495" i="2" s="1"/>
  <c r="J125" i="2" s="1"/>
  <c r="R507" i="2"/>
  <c r="BK511" i="2"/>
  <c r="J511" i="2" s="1"/>
  <c r="J129" i="2"/>
  <c r="BK603" i="2"/>
  <c r="J603" i="2"/>
  <c r="J130" i="2" s="1"/>
  <c r="BK613" i="2"/>
  <c r="J613" i="2" s="1"/>
  <c r="J131" i="2"/>
  <c r="BK616" i="2"/>
  <c r="J616" i="2"/>
  <c r="J132" i="2" s="1"/>
  <c r="P620" i="2"/>
  <c r="BK128" i="3"/>
  <c r="J128" i="3"/>
  <c r="J98" i="3" s="1"/>
  <c r="BK134" i="3"/>
  <c r="J134" i="3" s="1"/>
  <c r="J99" i="3" s="1"/>
  <c r="R140" i="3"/>
  <c r="BK148" i="3"/>
  <c r="J148" i="3" s="1"/>
  <c r="J103" i="3"/>
  <c r="BK156" i="3"/>
  <c r="J156" i="3"/>
  <c r="J104" i="3" s="1"/>
  <c r="R126" i="4"/>
  <c r="R125" i="4" s="1"/>
  <c r="T135" i="4"/>
  <c r="P147" i="4"/>
  <c r="P144" i="4"/>
  <c r="P128" i="5"/>
  <c r="P127" i="5"/>
  <c r="P137" i="5"/>
  <c r="R140" i="5"/>
  <c r="P157" i="5"/>
  <c r="P156" i="5"/>
  <c r="R163" i="5"/>
  <c r="R160" i="5"/>
  <c r="R122" i="6"/>
  <c r="R121" i="6"/>
  <c r="R120" i="6" s="1"/>
  <c r="T137" i="6"/>
  <c r="BK128" i="7"/>
  <c r="J128" i="7"/>
  <c r="J98" i="7" s="1"/>
  <c r="BK137" i="7"/>
  <c r="J137" i="7" s="1"/>
  <c r="J99" i="7" s="1"/>
  <c r="T137" i="7"/>
  <c r="T140" i="7"/>
  <c r="R156" i="7"/>
  <c r="R155" i="7"/>
  <c r="P165" i="7"/>
  <c r="P161" i="7"/>
  <c r="P160" i="7" s="1"/>
  <c r="T127" i="8"/>
  <c r="T126" i="8" s="1"/>
  <c r="T125" i="8" s="1"/>
  <c r="P130" i="8"/>
  <c r="P138" i="8"/>
  <c r="P137" i="8" s="1"/>
  <c r="R145" i="8"/>
  <c r="R144" i="8" s="1"/>
  <c r="BK142" i="4"/>
  <c r="J142" i="4" s="1"/>
  <c r="J101" i="4"/>
  <c r="BK154" i="5"/>
  <c r="J154" i="5"/>
  <c r="J101" i="5" s="1"/>
  <c r="BK161" i="7"/>
  <c r="BK160" i="7" s="1"/>
  <c r="J160" i="7"/>
  <c r="J104" i="7" s="1"/>
  <c r="BK135" i="8"/>
  <c r="J135" i="8" s="1"/>
  <c r="J100" i="8"/>
  <c r="BK145" i="4"/>
  <c r="J145" i="4"/>
  <c r="J103" i="4" s="1"/>
  <c r="BK153" i="7"/>
  <c r="J153" i="7" s="1"/>
  <c r="J101" i="7"/>
  <c r="BK145" i="3"/>
  <c r="J145" i="3"/>
  <c r="J101" i="3" s="1"/>
  <c r="BK133" i="4"/>
  <c r="J133" i="4"/>
  <c r="J99" i="4" s="1"/>
  <c r="BK145" i="6"/>
  <c r="J145" i="6" s="1"/>
  <c r="J100" i="6" s="1"/>
  <c r="BK261" i="2"/>
  <c r="J261" i="2"/>
  <c r="J106" i="2" s="1"/>
  <c r="BK505" i="2"/>
  <c r="J505" i="2" s="1"/>
  <c r="J126" i="2" s="1"/>
  <c r="BK160" i="3"/>
  <c r="J160" i="3"/>
  <c r="J106" i="3" s="1"/>
  <c r="BK161" i="5"/>
  <c r="J161" i="5" s="1"/>
  <c r="J105" i="5" s="1"/>
  <c r="BK152" i="8"/>
  <c r="J152" i="8"/>
  <c r="J105" i="8" s="1"/>
  <c r="BK127" i="7"/>
  <c r="J127" i="7" s="1"/>
  <c r="J97" i="7" s="1"/>
  <c r="E115" i="8"/>
  <c r="J121" i="8"/>
  <c r="BF128" i="8"/>
  <c r="BF132" i="8"/>
  <c r="BF140" i="8"/>
  <c r="BF141" i="8"/>
  <c r="BF142" i="8"/>
  <c r="BF147" i="8"/>
  <c r="J92" i="8"/>
  <c r="BF131" i="8"/>
  <c r="BF151" i="8"/>
  <c r="BF153" i="8"/>
  <c r="J161" i="7"/>
  <c r="J105" i="7"/>
  <c r="J89" i="8"/>
  <c r="BF133" i="8"/>
  <c r="BF139" i="8"/>
  <c r="BF143" i="8"/>
  <c r="BF148" i="8"/>
  <c r="BF149" i="8"/>
  <c r="F92" i="8"/>
  <c r="BF129" i="8"/>
  <c r="BF134" i="8"/>
  <c r="BF136" i="8"/>
  <c r="BF146" i="8"/>
  <c r="BF150" i="8"/>
  <c r="E85" i="7"/>
  <c r="J89" i="7"/>
  <c r="J123" i="7"/>
  <c r="BF131" i="7"/>
  <c r="BF144" i="7"/>
  <c r="BF151" i="7"/>
  <c r="BF152" i="7"/>
  <c r="BF159" i="7"/>
  <c r="BF163" i="7"/>
  <c r="BF133" i="7"/>
  <c r="BF136" i="7"/>
  <c r="BF138" i="7"/>
  <c r="BF143" i="7"/>
  <c r="BF146" i="7"/>
  <c r="BF148" i="7"/>
  <c r="BF149" i="7"/>
  <c r="BF162" i="7"/>
  <c r="F92" i="7"/>
  <c r="BF132" i="7"/>
  <c r="BF134" i="7"/>
  <c r="BF139" i="7"/>
  <c r="BF141" i="7"/>
  <c r="BF145" i="7"/>
  <c r="BF147" i="7"/>
  <c r="BF150" i="7"/>
  <c r="BF164" i="7"/>
  <c r="J91" i="7"/>
  <c r="BF129" i="7"/>
  <c r="BF130" i="7"/>
  <c r="BF135" i="7"/>
  <c r="BF142" i="7"/>
  <c r="BF154" i="7"/>
  <c r="BF157" i="7"/>
  <c r="BF158" i="7"/>
  <c r="BF166" i="7"/>
  <c r="BF167" i="7"/>
  <c r="J89" i="6"/>
  <c r="E110" i="6"/>
  <c r="J117" i="6"/>
  <c r="BF125" i="6"/>
  <c r="BF131" i="6"/>
  <c r="BF135" i="6"/>
  <c r="BF143" i="6"/>
  <c r="BF130" i="6"/>
  <c r="BF139" i="6"/>
  <c r="J157" i="5"/>
  <c r="J103" i="5" s="1"/>
  <c r="J91" i="6"/>
  <c r="F117" i="6"/>
  <c r="BF123" i="6"/>
  <c r="BF124" i="6"/>
  <c r="BF127" i="6"/>
  <c r="BF128" i="6"/>
  <c r="BF133" i="6"/>
  <c r="BF134" i="6"/>
  <c r="BF136" i="6"/>
  <c r="BF138" i="6"/>
  <c r="BF142" i="6"/>
  <c r="BF144" i="6"/>
  <c r="BF126" i="6"/>
  <c r="BF129" i="6"/>
  <c r="BF132" i="6"/>
  <c r="BF140" i="6"/>
  <c r="BF141" i="6"/>
  <c r="BF146" i="6"/>
  <c r="J91" i="5"/>
  <c r="J92" i="5"/>
  <c r="J120" i="5"/>
  <c r="F123" i="5"/>
  <c r="BF130" i="5"/>
  <c r="BF131" i="5"/>
  <c r="BF132" i="5"/>
  <c r="BF135" i="5"/>
  <c r="BF136" i="5"/>
  <c r="BF139" i="5"/>
  <c r="BF147" i="5"/>
  <c r="BF150" i="5"/>
  <c r="BF151" i="5"/>
  <c r="BF155" i="5"/>
  <c r="BF158" i="5"/>
  <c r="BF159" i="5"/>
  <c r="BF162" i="5"/>
  <c r="BF164" i="5"/>
  <c r="BF138" i="5"/>
  <c r="BF142" i="5"/>
  <c r="BF143" i="5"/>
  <c r="BF144" i="5"/>
  <c r="BF145" i="5"/>
  <c r="BF165" i="5"/>
  <c r="BF133" i="5"/>
  <c r="BF134" i="5"/>
  <c r="BF148" i="5"/>
  <c r="BF153" i="5"/>
  <c r="E85" i="5"/>
  <c r="BF129" i="5"/>
  <c r="BF141" i="5"/>
  <c r="BF146" i="5"/>
  <c r="BF149" i="5"/>
  <c r="BF152" i="5"/>
  <c r="J89" i="4"/>
  <c r="F92" i="4"/>
  <c r="E114" i="4"/>
  <c r="J121" i="4"/>
  <c r="BF131" i="4"/>
  <c r="BF134" i="4"/>
  <c r="BF136" i="4"/>
  <c r="BF138" i="4"/>
  <c r="BF143" i="4"/>
  <c r="BF146" i="4"/>
  <c r="J91" i="4"/>
  <c r="BF127" i="4"/>
  <c r="BF140" i="4"/>
  <c r="BF141" i="4"/>
  <c r="BF129" i="4"/>
  <c r="BF132" i="4"/>
  <c r="BF137" i="4"/>
  <c r="BF139" i="4"/>
  <c r="BF128" i="4"/>
  <c r="BF130" i="4"/>
  <c r="BF148" i="4"/>
  <c r="BF149" i="4"/>
  <c r="F92" i="3"/>
  <c r="J120" i="3"/>
  <c r="BF137" i="3"/>
  <c r="BF139" i="3"/>
  <c r="BF143" i="3"/>
  <c r="BF144" i="3"/>
  <c r="BF151" i="3"/>
  <c r="BF158" i="3"/>
  <c r="BK510" i="2"/>
  <c r="J510" i="2" s="1"/>
  <c r="J128" i="2" s="1"/>
  <c r="E85" i="3"/>
  <c r="J91" i="3"/>
  <c r="J92" i="3"/>
  <c r="BF129" i="3"/>
  <c r="BF130" i="3"/>
  <c r="BF136" i="3"/>
  <c r="BF138" i="3"/>
  <c r="BF141" i="3"/>
  <c r="BF142" i="3"/>
  <c r="BF146" i="3"/>
  <c r="BF149" i="3"/>
  <c r="BF161" i="3"/>
  <c r="BF131" i="3"/>
  <c r="BF132" i="3"/>
  <c r="BF133" i="3"/>
  <c r="BF135" i="3"/>
  <c r="BF150" i="3"/>
  <c r="BF152" i="3"/>
  <c r="BF153" i="3"/>
  <c r="BF154" i="3"/>
  <c r="BF155" i="3"/>
  <c r="BF157" i="3"/>
  <c r="E85" i="2"/>
  <c r="J91" i="2"/>
  <c r="F150" i="2"/>
  <c r="BF157" i="2"/>
  <c r="BF158" i="2"/>
  <c r="BF169" i="2"/>
  <c r="BF171" i="2"/>
  <c r="BF175" i="2"/>
  <c r="BF184" i="2"/>
  <c r="BF193" i="2"/>
  <c r="BF194" i="2"/>
  <c r="BF201" i="2"/>
  <c r="BF208" i="2"/>
  <c r="BF218" i="2"/>
  <c r="BF222" i="2"/>
  <c r="BF228" i="2"/>
  <c r="BF231" i="2"/>
  <c r="BF235" i="2"/>
  <c r="BF237" i="2"/>
  <c r="BF240" i="2"/>
  <c r="BF243" i="2"/>
  <c r="BF246" i="2"/>
  <c r="BF249" i="2"/>
  <c r="BF251" i="2"/>
  <c r="BF254" i="2"/>
  <c r="BF262" i="2"/>
  <c r="BF265" i="2"/>
  <c r="BF268" i="2"/>
  <c r="BF274" i="2"/>
  <c r="BF277" i="2"/>
  <c r="BF282" i="2"/>
  <c r="BF287" i="2"/>
  <c r="BF290" i="2"/>
  <c r="BF293" i="2"/>
  <c r="BF296" i="2"/>
  <c r="BF302" i="2"/>
  <c r="BF313" i="2"/>
  <c r="BF322" i="2"/>
  <c r="BF328" i="2"/>
  <c r="BF338" i="2"/>
  <c r="BF342" i="2"/>
  <c r="BF347" i="2"/>
  <c r="BF351" i="2"/>
  <c r="BF360" i="2"/>
  <c r="BF365" i="2"/>
  <c r="BF372" i="2"/>
  <c r="BF382" i="2"/>
  <c r="BF387" i="2"/>
  <c r="BF389" i="2"/>
  <c r="BF392" i="2"/>
  <c r="BF394" i="2"/>
  <c r="BF395" i="2"/>
  <c r="BF413" i="2"/>
  <c r="BF418" i="2"/>
  <c r="BF434" i="2"/>
  <c r="BF436" i="2"/>
  <c r="BF440" i="2"/>
  <c r="BF442" i="2"/>
  <c r="BF446" i="2"/>
  <c r="BF447" i="2"/>
  <c r="BF448" i="2"/>
  <c r="BF452" i="2"/>
  <c r="BF457" i="2"/>
  <c r="BF460" i="2"/>
  <c r="BF461" i="2"/>
  <c r="BF466" i="2"/>
  <c r="BF475" i="2"/>
  <c r="BF476" i="2"/>
  <c r="BF477" i="2"/>
  <c r="BF480" i="2"/>
  <c r="BF482" i="2"/>
  <c r="BF489" i="2"/>
  <c r="BF499" i="2"/>
  <c r="BF517" i="2"/>
  <c r="BF519" i="2"/>
  <c r="BF523" i="2"/>
  <c r="BF528" i="2"/>
  <c r="BF529" i="2"/>
  <c r="BF538" i="2"/>
  <c r="BF548" i="2"/>
  <c r="BF552" i="2"/>
  <c r="BF554" i="2"/>
  <c r="BF556" i="2"/>
  <c r="BF557" i="2"/>
  <c r="BF561" i="2"/>
  <c r="BF563" i="2"/>
  <c r="BF570" i="2"/>
  <c r="BF572" i="2"/>
  <c r="BF576" i="2"/>
  <c r="BF584" i="2"/>
  <c r="BF598" i="2"/>
  <c r="BF604" i="2"/>
  <c r="BF605" i="2"/>
  <c r="BF606" i="2"/>
  <c r="BF608" i="2"/>
  <c r="BF611" i="2"/>
  <c r="BF612" i="2"/>
  <c r="BF617" i="2"/>
  <c r="BF619" i="2"/>
  <c r="BF621" i="2"/>
  <c r="BF622" i="2"/>
  <c r="BF623" i="2"/>
  <c r="BF624" i="2"/>
  <c r="BF625" i="2"/>
  <c r="BF626" i="2"/>
  <c r="BF627" i="2"/>
  <c r="J89" i="2"/>
  <c r="J150" i="2"/>
  <c r="BF162" i="2"/>
  <c r="BF166" i="2"/>
  <c r="BF168" i="2"/>
  <c r="BF173" i="2"/>
  <c r="BF176" i="2"/>
  <c r="BF177" i="2"/>
  <c r="BF178" i="2"/>
  <c r="BF182" i="2"/>
  <c r="BF188" i="2"/>
  <c r="BF189" i="2"/>
  <c r="BF190" i="2"/>
  <c r="BF196" i="2"/>
  <c r="BF197" i="2"/>
  <c r="BF200" i="2"/>
  <c r="BF202" i="2"/>
  <c r="BF204" i="2"/>
  <c r="BF214" i="2"/>
  <c r="BF215" i="2"/>
  <c r="BF216" i="2"/>
  <c r="BF224" i="2"/>
  <c r="BF230" i="2"/>
  <c r="BF239" i="2"/>
  <c r="BF242" i="2"/>
  <c r="BF244" i="2"/>
  <c r="BF250" i="2"/>
  <c r="BF255" i="2"/>
  <c r="BF256" i="2"/>
  <c r="BF266" i="2"/>
  <c r="BF272" i="2"/>
  <c r="BF273" i="2"/>
  <c r="BF279" i="2"/>
  <c r="BF281" i="2"/>
  <c r="BF284" i="2"/>
  <c r="BF286" i="2"/>
  <c r="BF295" i="2"/>
  <c r="BF297" i="2"/>
  <c r="BF305" i="2"/>
  <c r="BF311" i="2"/>
  <c r="BF315" i="2"/>
  <c r="BF316" i="2"/>
  <c r="BF318" i="2"/>
  <c r="BF320" i="2"/>
  <c r="BF326" i="2"/>
  <c r="BF327" i="2"/>
  <c r="BF333" i="2"/>
  <c r="BF335" i="2"/>
  <c r="BF337" i="2"/>
  <c r="BF344" i="2"/>
  <c r="BF346" i="2"/>
  <c r="BF348" i="2"/>
  <c r="BF355" i="2"/>
  <c r="BF356" i="2"/>
  <c r="BF367" i="2"/>
  <c r="BF371" i="2"/>
  <c r="BF373" i="2"/>
  <c r="BF376" i="2"/>
  <c r="BF377" i="2"/>
  <c r="BF379" i="2"/>
  <c r="BF385" i="2"/>
  <c r="BF386" i="2"/>
  <c r="BF390" i="2"/>
  <c r="BF403" i="2"/>
  <c r="BF405" i="2"/>
  <c r="BF408" i="2"/>
  <c r="BF409" i="2"/>
  <c r="BF410" i="2"/>
  <c r="BF416" i="2"/>
  <c r="BF417" i="2"/>
  <c r="BF419" i="2"/>
  <c r="BF427" i="2"/>
  <c r="BF429" i="2"/>
  <c r="BF431" i="2"/>
  <c r="BF432" i="2"/>
  <c r="BF435" i="2"/>
  <c r="BF437" i="2"/>
  <c r="BF439" i="2"/>
  <c r="BF441" i="2"/>
  <c r="BF454" i="2"/>
  <c r="BF456" i="2"/>
  <c r="BF470" i="2"/>
  <c r="BF478" i="2"/>
  <c r="BF484" i="2"/>
  <c r="BF485" i="2"/>
  <c r="BF488" i="2"/>
  <c r="BF492" i="2"/>
  <c r="BF494" i="2"/>
  <c r="BF496" i="2"/>
  <c r="BF497" i="2"/>
  <c r="BF500" i="2"/>
  <c r="BF503" i="2"/>
  <c r="BF504" i="2"/>
  <c r="BF509" i="2"/>
  <c r="BF512" i="2"/>
  <c r="BF514" i="2"/>
  <c r="BF525" i="2"/>
  <c r="BF526" i="2"/>
  <c r="BF527" i="2"/>
  <c r="BF531" i="2"/>
  <c r="BF532" i="2"/>
  <c r="BF533" i="2"/>
  <c r="BF535" i="2"/>
  <c r="BF543" i="2"/>
  <c r="BF544" i="2"/>
  <c r="BF547" i="2"/>
  <c r="BF549" i="2"/>
  <c r="BF553" i="2"/>
  <c r="BF555" i="2"/>
  <c r="BF569" i="2"/>
  <c r="BF571" i="2"/>
  <c r="BF574" i="2"/>
  <c r="BF579" i="2"/>
  <c r="BF580" i="2"/>
  <c r="BF581" i="2"/>
  <c r="BF583" i="2"/>
  <c r="BF585" i="2"/>
  <c r="BF586" i="2"/>
  <c r="BF588" i="2"/>
  <c r="BF590" i="2"/>
  <c r="BF591" i="2"/>
  <c r="BF597" i="2"/>
  <c r="BF599" i="2"/>
  <c r="BF600" i="2"/>
  <c r="BF602" i="2"/>
  <c r="BF609" i="2"/>
  <c r="BF610" i="2"/>
  <c r="BF159" i="2"/>
  <c r="BF161" i="2"/>
  <c r="BF165" i="2"/>
  <c r="BF172" i="2"/>
  <c r="BF180" i="2"/>
  <c r="BF183" i="2"/>
  <c r="BF187" i="2"/>
  <c r="BF191" i="2"/>
  <c r="BF192" i="2"/>
  <c r="BF205" i="2"/>
  <c r="BF206" i="2"/>
  <c r="BF223" i="2"/>
  <c r="BF225" i="2"/>
  <c r="BF227" i="2"/>
  <c r="BF229" i="2"/>
  <c r="BF233" i="2"/>
  <c r="BF234" i="2"/>
  <c r="BF247" i="2"/>
  <c r="BF248" i="2"/>
  <c r="BF252" i="2"/>
  <c r="BF257" i="2"/>
  <c r="BF270" i="2"/>
  <c r="BF280" i="2"/>
  <c r="BF283" i="2"/>
  <c r="BF285" i="2"/>
  <c r="BF288" i="2"/>
  <c r="BF291" i="2"/>
  <c r="BF292" i="2"/>
  <c r="BF294" i="2"/>
  <c r="BF298" i="2"/>
  <c r="BF304" i="2"/>
  <c r="BF307" i="2"/>
  <c r="BF310" i="2"/>
  <c r="BF321" i="2"/>
  <c r="BF323" i="2"/>
  <c r="BF330" i="2"/>
  <c r="BF332" i="2"/>
  <c r="BF339" i="2"/>
  <c r="BF343" i="2"/>
  <c r="BF349" i="2"/>
  <c r="BF354" i="2"/>
  <c r="BF359" i="2"/>
  <c r="BF363" i="2"/>
  <c r="BF364" i="2"/>
  <c r="BF368" i="2"/>
  <c r="BF369" i="2"/>
  <c r="BF374" i="2"/>
  <c r="BF380" i="2"/>
  <c r="BF381" i="2"/>
  <c r="BF384" i="2"/>
  <c r="BF391" i="2"/>
  <c r="BF393" i="2"/>
  <c r="BF396" i="2"/>
  <c r="BF397" i="2"/>
  <c r="BF402" i="2"/>
  <c r="BF404" i="2"/>
  <c r="BF411" i="2"/>
  <c r="BF414" i="2"/>
  <c r="BF421" i="2"/>
  <c r="BF422" i="2"/>
  <c r="BF424" i="2"/>
  <c r="BF428" i="2"/>
  <c r="BF433" i="2"/>
  <c r="BF444" i="2"/>
  <c r="BF445" i="2"/>
  <c r="BF449" i="2"/>
  <c r="BF453" i="2"/>
  <c r="BF459" i="2"/>
  <c r="BF462" i="2"/>
  <c r="BF465" i="2"/>
  <c r="BF472" i="2"/>
  <c r="BF474" i="2"/>
  <c r="BF483" i="2"/>
  <c r="BF486" i="2"/>
  <c r="BF490" i="2"/>
  <c r="BF491" i="2"/>
  <c r="BF493" i="2"/>
  <c r="BF498" i="2"/>
  <c r="BF513" i="2"/>
  <c r="BF515" i="2"/>
  <c r="BF520" i="2"/>
  <c r="BF522" i="2"/>
  <c r="BF534" i="2"/>
  <c r="BF536" i="2"/>
  <c r="BF539" i="2"/>
  <c r="BF540" i="2"/>
  <c r="BF542" i="2"/>
  <c r="BF546" i="2"/>
  <c r="BF550" i="2"/>
  <c r="BF551" i="2"/>
  <c r="BF558" i="2"/>
  <c r="BF559" i="2"/>
  <c r="BF560" i="2"/>
  <c r="BF565" i="2"/>
  <c r="BF568" i="2"/>
  <c r="BF573" i="2"/>
  <c r="BF575" i="2"/>
  <c r="BF582" i="2"/>
  <c r="BF595" i="2"/>
  <c r="BF601" i="2"/>
  <c r="BF607" i="2"/>
  <c r="BF615" i="2"/>
  <c r="BF156" i="2"/>
  <c r="BF160" i="2"/>
  <c r="BF163" i="2"/>
  <c r="BF167" i="2"/>
  <c r="BF170" i="2"/>
  <c r="BF174" i="2"/>
  <c r="BF179" i="2"/>
  <c r="BF185" i="2"/>
  <c r="BF186" i="2"/>
  <c r="BF198" i="2"/>
  <c r="BF199" i="2"/>
  <c r="BF207" i="2"/>
  <c r="BF209" i="2"/>
  <c r="BF211" i="2"/>
  <c r="BF212" i="2"/>
  <c r="BF213" i="2"/>
  <c r="BF217" i="2"/>
  <c r="BF219" i="2"/>
  <c r="BF220" i="2"/>
  <c r="BF221" i="2"/>
  <c r="BF226" i="2"/>
  <c r="BF238" i="2"/>
  <c r="BF241" i="2"/>
  <c r="BF245" i="2"/>
  <c r="BF253" i="2"/>
  <c r="BF258" i="2"/>
  <c r="BF259" i="2"/>
  <c r="BF260" i="2"/>
  <c r="BF267" i="2"/>
  <c r="BF269" i="2"/>
  <c r="BF271" i="2"/>
  <c r="BF275" i="2"/>
  <c r="BF276" i="2"/>
  <c r="BF299" i="2"/>
  <c r="BF300" i="2"/>
  <c r="BF301" i="2"/>
  <c r="BF303" i="2"/>
  <c r="BF306" i="2"/>
  <c r="BF309" i="2"/>
  <c r="BF314" i="2"/>
  <c r="BF317" i="2"/>
  <c r="BF319" i="2"/>
  <c r="BF324" i="2"/>
  <c r="BF325" i="2"/>
  <c r="BF329" i="2"/>
  <c r="BF331" i="2"/>
  <c r="BF334" i="2"/>
  <c r="BF336" i="2"/>
  <c r="BF340" i="2"/>
  <c r="BF341" i="2"/>
  <c r="BF350" i="2"/>
  <c r="BF352" i="2"/>
  <c r="BF353" i="2"/>
  <c r="BF357" i="2"/>
  <c r="BF358" i="2"/>
  <c r="BF361" i="2"/>
  <c r="BF362" i="2"/>
  <c r="BF375" i="2"/>
  <c r="BF378" i="2"/>
  <c r="BF383" i="2"/>
  <c r="BF399" i="2"/>
  <c r="BF400" i="2"/>
  <c r="BF401" i="2"/>
  <c r="BF407" i="2"/>
  <c r="BF415" i="2"/>
  <c r="BF420" i="2"/>
  <c r="BF423" i="2"/>
  <c r="BF426" i="2"/>
  <c r="BF430" i="2"/>
  <c r="BF438" i="2"/>
  <c r="BF443" i="2"/>
  <c r="BF450" i="2"/>
  <c r="BF451" i="2"/>
  <c r="BF455" i="2"/>
  <c r="BF463" i="2"/>
  <c r="BF467" i="2"/>
  <c r="BF468" i="2"/>
  <c r="BF469" i="2"/>
  <c r="BF471" i="2"/>
  <c r="BF473" i="2"/>
  <c r="BF479" i="2"/>
  <c r="BF501" i="2"/>
  <c r="BF502" i="2"/>
  <c r="BF506" i="2"/>
  <c r="BF508" i="2"/>
  <c r="BF516" i="2"/>
  <c r="BF518" i="2"/>
  <c r="BF521" i="2"/>
  <c r="BF524" i="2"/>
  <c r="BF530" i="2"/>
  <c r="BF537" i="2"/>
  <c r="BF541" i="2"/>
  <c r="BF545" i="2"/>
  <c r="BF562" i="2"/>
  <c r="BF564" i="2"/>
  <c r="BF566" i="2"/>
  <c r="BF567" i="2"/>
  <c r="BF577" i="2"/>
  <c r="BF578" i="2"/>
  <c r="BF587" i="2"/>
  <c r="BF589" i="2"/>
  <c r="BF592" i="2"/>
  <c r="BF593" i="2"/>
  <c r="BF594" i="2"/>
  <c r="BF596" i="2"/>
  <c r="BF614" i="2"/>
  <c r="BF618" i="2"/>
  <c r="F33" i="2"/>
  <c r="AZ95" i="1"/>
  <c r="F36" i="3"/>
  <c r="BC96" i="1"/>
  <c r="J33" i="3"/>
  <c r="AV96" i="1"/>
  <c r="F35" i="4"/>
  <c r="BB97" i="1"/>
  <c r="F36" i="5"/>
  <c r="BC98" i="1"/>
  <c r="J33" i="5"/>
  <c r="AV98" i="1"/>
  <c r="F35" i="6"/>
  <c r="BB99" i="1"/>
  <c r="F37" i="6"/>
  <c r="BD99" i="1"/>
  <c r="F36" i="7"/>
  <c r="BC100" i="1"/>
  <c r="F35" i="8"/>
  <c r="BB101" i="1"/>
  <c r="F37" i="8"/>
  <c r="BD101" i="1"/>
  <c r="F36" i="2"/>
  <c r="BC95" i="1"/>
  <c r="F37" i="2"/>
  <c r="BD95" i="1"/>
  <c r="F35" i="2"/>
  <c r="BB95" i="1"/>
  <c r="F35" i="3"/>
  <c r="BB96" i="1"/>
  <c r="F37" i="3"/>
  <c r="BD96" i="1"/>
  <c r="F36" i="4"/>
  <c r="BC97" i="1"/>
  <c r="F37" i="5"/>
  <c r="BD98" i="1"/>
  <c r="F35" i="5"/>
  <c r="BB98" i="1"/>
  <c r="F36" i="6"/>
  <c r="BC99" i="1"/>
  <c r="F33" i="6"/>
  <c r="AZ99" i="1"/>
  <c r="J33" i="7"/>
  <c r="AV100" i="1"/>
  <c r="F37" i="7"/>
  <c r="BD100" i="1"/>
  <c r="J33" i="8"/>
  <c r="AV101" i="1"/>
  <c r="J33" i="2"/>
  <c r="AV95" i="1"/>
  <c r="F33" i="3"/>
  <c r="AZ96" i="1"/>
  <c r="F33" i="4"/>
  <c r="AZ97" i="1"/>
  <c r="J33" i="4"/>
  <c r="AV97" i="1"/>
  <c r="F37" i="4"/>
  <c r="BD97" i="1"/>
  <c r="F33" i="5"/>
  <c r="AZ98" i="1"/>
  <c r="J33" i="6"/>
  <c r="AV99" i="1"/>
  <c r="F35" i="7"/>
  <c r="BB100" i="1"/>
  <c r="F33" i="7"/>
  <c r="AZ100" i="1"/>
  <c r="F33" i="8"/>
  <c r="AZ101" i="1"/>
  <c r="F36" i="8"/>
  <c r="BC101" i="1"/>
  <c r="BK127" i="5" l="1"/>
  <c r="BK121" i="6"/>
  <c r="J121" i="6" s="1"/>
  <c r="J97" i="6" s="1"/>
  <c r="P121" i="6"/>
  <c r="P120" i="6" s="1"/>
  <c r="AU99" i="1" s="1"/>
  <c r="T121" i="6"/>
  <c r="T120" i="6" s="1"/>
  <c r="R127" i="7"/>
  <c r="R126" i="7" s="1"/>
  <c r="P124" i="4"/>
  <c r="AU97" i="1" s="1"/>
  <c r="R127" i="3"/>
  <c r="R126" i="3" s="1"/>
  <c r="T125" i="4"/>
  <c r="T124" i="4" s="1"/>
  <c r="R124" i="4"/>
  <c r="R126" i="8"/>
  <c r="R125" i="8"/>
  <c r="T147" i="3"/>
  <c r="T126" i="3"/>
  <c r="T154" i="2"/>
  <c r="BK126" i="8"/>
  <c r="J126" i="8" s="1"/>
  <c r="J97" i="8" s="1"/>
  <c r="R510" i="2"/>
  <c r="P126" i="5"/>
  <c r="AU98" i="1" s="1"/>
  <c r="T263" i="2"/>
  <c r="P127" i="3"/>
  <c r="P127" i="7"/>
  <c r="P126" i="7" s="1"/>
  <c r="AU100" i="1" s="1"/>
  <c r="R127" i="5"/>
  <c r="R126" i="5"/>
  <c r="T127" i="7"/>
  <c r="T126" i="7"/>
  <c r="T127" i="5"/>
  <c r="T126" i="5"/>
  <c r="R263" i="2"/>
  <c r="P154" i="2"/>
  <c r="P126" i="8"/>
  <c r="P125" i="8"/>
  <c r="AU101" i="1" s="1"/>
  <c r="P263" i="2"/>
  <c r="P147" i="3"/>
  <c r="R154" i="2"/>
  <c r="R153" i="2" s="1"/>
  <c r="BK127" i="3"/>
  <c r="J127" i="3" s="1"/>
  <c r="J97" i="3" s="1"/>
  <c r="BK125" i="4"/>
  <c r="J125" i="4"/>
  <c r="J97" i="4" s="1"/>
  <c r="BK144" i="4"/>
  <c r="J144" i="4" s="1"/>
  <c r="J102" i="4" s="1"/>
  <c r="J127" i="8"/>
  <c r="J98" i="8"/>
  <c r="J145" i="8"/>
  <c r="J104" i="8"/>
  <c r="BK154" i="2"/>
  <c r="J154" i="2"/>
  <c r="J97" i="2" s="1"/>
  <c r="BK137" i="8"/>
  <c r="J137" i="8" s="1"/>
  <c r="J101" i="8" s="1"/>
  <c r="BK147" i="3"/>
  <c r="J147" i="3"/>
  <c r="J102" i="3" s="1"/>
  <c r="BK155" i="7"/>
  <c r="J155" i="7" s="1"/>
  <c r="J102" i="7" s="1"/>
  <c r="BK263" i="2"/>
  <c r="J263" i="2"/>
  <c r="J107" i="2" s="1"/>
  <c r="BK159" i="3"/>
  <c r="J159" i="3" s="1"/>
  <c r="J105" i="3" s="1"/>
  <c r="BK160" i="5"/>
  <c r="J160" i="5"/>
  <c r="J104" i="5" s="1"/>
  <c r="BK126" i="7"/>
  <c r="J126" i="7" s="1"/>
  <c r="J30" i="7" s="1"/>
  <c r="AG100" i="1" s="1"/>
  <c r="BK120" i="6"/>
  <c r="J120" i="6" s="1"/>
  <c r="J96" i="6" s="1"/>
  <c r="J127" i="5"/>
  <c r="J97" i="5"/>
  <c r="BK153" i="2"/>
  <c r="J153" i="2"/>
  <c r="J96" i="2" s="1"/>
  <c r="F34" i="2"/>
  <c r="BA95" i="1" s="1"/>
  <c r="J34" i="2"/>
  <c r="AW95" i="1" s="1"/>
  <c r="AT95" i="1" s="1"/>
  <c r="F34" i="3"/>
  <c r="BA96" i="1"/>
  <c r="F34" i="4"/>
  <c r="BA97" i="1"/>
  <c r="J34" i="5"/>
  <c r="AW98" i="1"/>
  <c r="AT98" i="1" s="1"/>
  <c r="F34" i="6"/>
  <c r="BA99" i="1" s="1"/>
  <c r="F34" i="7"/>
  <c r="BA100" i="1" s="1"/>
  <c r="AZ94" i="1"/>
  <c r="W29" i="1" s="1"/>
  <c r="J34" i="8"/>
  <c r="AW101" i="1" s="1"/>
  <c r="AT101" i="1" s="1"/>
  <c r="BC94" i="1"/>
  <c r="W32" i="1"/>
  <c r="J34" i="3"/>
  <c r="AW96" i="1"/>
  <c r="AT96" i="1" s="1"/>
  <c r="J34" i="4"/>
  <c r="AW97" i="1" s="1"/>
  <c r="AT97" i="1" s="1"/>
  <c r="F34" i="5"/>
  <c r="BA98" i="1"/>
  <c r="J34" i="6"/>
  <c r="AW99" i="1"/>
  <c r="AT99" i="1" s="1"/>
  <c r="J34" i="7"/>
  <c r="AW100" i="1" s="1"/>
  <c r="AT100" i="1" s="1"/>
  <c r="F34" i="8"/>
  <c r="BA101" i="1"/>
  <c r="BB94" i="1"/>
  <c r="W31" i="1"/>
  <c r="BD94" i="1"/>
  <c r="W33" i="1"/>
  <c r="P126" i="3" l="1"/>
  <c r="AU96" i="1" s="1"/>
  <c r="T153" i="2"/>
  <c r="P153" i="2"/>
  <c r="AU95" i="1"/>
  <c r="BK126" i="3"/>
  <c r="J126" i="3"/>
  <c r="J96" i="3" s="1"/>
  <c r="BK126" i="5"/>
  <c r="J126" i="5" s="1"/>
  <c r="J30" i="5" s="1"/>
  <c r="AG98" i="1" s="1"/>
  <c r="BK125" i="8"/>
  <c r="J125" i="8" s="1"/>
  <c r="J30" i="8" s="1"/>
  <c r="AG101" i="1" s="1"/>
  <c r="BK124" i="4"/>
  <c r="J124" i="4" s="1"/>
  <c r="J96" i="4" s="1"/>
  <c r="AN100" i="1"/>
  <c r="J96" i="7"/>
  <c r="J39" i="7"/>
  <c r="BA94" i="1"/>
  <c r="W30" i="1"/>
  <c r="J30" i="6"/>
  <c r="AG99" i="1"/>
  <c r="AN99" i="1"/>
  <c r="AV94" i="1"/>
  <c r="AK29" i="1" s="1"/>
  <c r="J30" i="2"/>
  <c r="AG95" i="1" s="1"/>
  <c r="AY94" i="1"/>
  <c r="AX94" i="1"/>
  <c r="J39" i="8" l="1"/>
  <c r="J39" i="5"/>
  <c r="J96" i="5"/>
  <c r="J96" i="8"/>
  <c r="J39" i="6"/>
  <c r="J39" i="2"/>
  <c r="AN95" i="1"/>
  <c r="AN98" i="1"/>
  <c r="AN101" i="1"/>
  <c r="J30" i="3"/>
  <c r="AG96" i="1" s="1"/>
  <c r="J30" i="4"/>
  <c r="AG97" i="1" s="1"/>
  <c r="AU94" i="1"/>
  <c r="AW94" i="1"/>
  <c r="AK30" i="1"/>
  <c r="J39" i="4" l="1"/>
  <c r="J39" i="3"/>
  <c r="AN96" i="1"/>
  <c r="AN97" i="1"/>
  <c r="AG94" i="1"/>
  <c r="AK26" i="1"/>
  <c r="AT94" i="1"/>
  <c r="AN94" i="1" l="1"/>
  <c r="AK35" i="1"/>
</calcChain>
</file>

<file path=xl/sharedStrings.xml><?xml version="1.0" encoding="utf-8"?>
<sst xmlns="http://schemas.openxmlformats.org/spreadsheetml/2006/main" count="9726" uniqueCount="2316">
  <si>
    <t>Export Komplet</t>
  </si>
  <si>
    <t/>
  </si>
  <si>
    <t>2.0</t>
  </si>
  <si>
    <t>False</t>
  </si>
  <si>
    <t>{b98b14d1-6a0b-4333-8890-b324b0a3e50b}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</si>
  <si>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</si>
  <si>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</si>
  <si>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</si>
  <si>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</si>
  <si>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</si>
  <si>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</si>
  <si>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</si>
  <si>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</si>
  <si>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2022/147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</si>
  <si>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</si>
  <si>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</si>
  <si>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DSS Červená Skala - výstavba nového objektu sociálnych služieb (podporované bývanie)</t>
  </si>
  <si>
    <t>JKSO:</t>
  </si>
  <si>
    <t>KS:</t>
  </si>
  <si>
    <t>Miesto:</t>
  </si>
  <si>
    <t>Šumiac, p.č. 5610</t>
  </si>
  <si>
    <t>Dátum:</t>
  </si>
  <si>
    <t>26. 6. 2023</t>
  </si>
  <si>
    <t>Objednávateľ:</t>
  </si>
  <si>
    <t>IČO:</t>
  </si>
  <si>
    <t>Domov sociálnych služieb, Pohorelá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</si>
  <si>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</si>
  <si>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</si>
  <si>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</si>
  <si>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</si>
  <si>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</si>
  <si>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</si>
  <si>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</si>
  <si>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</si>
  <si>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</si>
  <si>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</si>
  <si>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</si>
  <si>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</si>
  <si>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</si>
  <si>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</si>
  <si>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</si>
  <si>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</si>
  <si>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</si>
  <si>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</si>
  <si>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</si>
  <si>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</si>
  <si>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</si>
  <si>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</si>
  <si>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</si>
  <si>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</si>
  <si>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</si>
  <si>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</si>
  <si>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</si>
  <si>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</si>
  <si>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</si>
  <si>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</si>
  <si>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</si>
  <si>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</si>
  <si>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</si>
  <si>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</si>
  <si>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</si>
  <si>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</si>
  <si>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</si>
  <si>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</si>
  <si>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</si>
  <si>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</si>
  <si>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</si>
  <si>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</si>
  <si>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</si>
  <si>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</si>
  <si>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</si>
  <si>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</si>
  <si>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</si>
  <si>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</si>
  <si>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</si>
  <si>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</si>
  <si>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</si>
  <si>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</si>
  <si>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</si>
  <si>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</si>
  <si>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Architektúra</t>
  </si>
  <si>
    <t>STA</t>
  </si>
  <si>
    <t>1</t>
  </si>
  <si>
    <t>{34669313-e14b-4645-8bf8-370e00ee934d}</t>
  </si>
  <si>
    <t>02</t>
  </si>
  <si>
    <t>Rampy, oporne múry</t>
  </si>
  <si>
    <t>{b029f3d7-7049-4407-ac5d-bd829aea59e5}</t>
  </si>
  <si>
    <t>03</t>
  </si>
  <si>
    <t>Kanalizačná prípojka splašková</t>
  </si>
  <si>
    <t>{5178e3f5-cda7-45b9-99d2-21df26437683}</t>
  </si>
  <si>
    <t>04</t>
  </si>
  <si>
    <t>Kanalizačna prípojka dažďová</t>
  </si>
  <si>
    <t>{168124c5-d21b-4567-85db-1b5d4288599d}</t>
  </si>
  <si>
    <t>05</t>
  </si>
  <si>
    <t>NN prípojka</t>
  </si>
  <si>
    <t>{fea1297e-16b6-41fd-8121-c9912197df6b}</t>
  </si>
  <si>
    <t>06</t>
  </si>
  <si>
    <t>Vodovodná prípojka</t>
  </si>
  <si>
    <t>{ee8c3b6f-5b33-4908-814d-82c5d5f6d168}</t>
  </si>
  <si>
    <t>07</t>
  </si>
  <si>
    <t>Oplotenie</t>
  </si>
  <si>
    <t>{15755823-8ba7-403c-8df9-b99f0c86935a}</t>
  </si>
  <si>
    <t>KRYCÍ LIST ROZPOČTU</t>
  </si>
  <si>
    <t>Objekt:</t>
  </si>
  <si>
    <t>01 -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</si>
  <si>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</si>
  <si>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</si>
  <si>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</si>
  <si>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</si>
  <si>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</si>
  <si>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</si>
  <si>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</si>
  <si>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</si>
  <si>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</si>
  <si>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</si>
  <si>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</si>
  <si>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</si>
  <si>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</si>
  <si>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</si>
  <si>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</si>
  <si>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</si>
  <si>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</si>
  <si>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</si>
  <si>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Zdravotech. vnútorná kanalizácia</t>
  </si>
  <si>
    <t xml:space="preserve">    722 - Zdravotechnika - vnútorný vodovod</t>
  </si>
  <si>
    <t xml:space="preserve">    725 - Zdravotechnika - zariaďovacie predmety</t>
  </si>
  <si>
    <t xml:space="preserve">    732 - Ústredné kúrenie, strojovne</t>
  </si>
  <si>
    <t xml:space="preserve">    734 - Ústredné kúrenie - armatúry</t>
  </si>
  <si>
    <t xml:space="preserve">    735 - Ústredné kúrenie, vykurovacie telesá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</si>
  <si>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</si>
  <si>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</si>
  <si>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</si>
  <si>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</si>
  <si>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</si>
  <si>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</si>
  <si>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</si>
  <si>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</si>
  <si>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775 - Podlahy vlysové a parketové</t>
  </si>
  <si>
    <t xml:space="preserve">    781 - Dokončovacie práce a obklady</t>
  </si>
  <si>
    <t xml:space="preserve">    783 - Nátery</t>
  </si>
  <si>
    <t xml:space="preserve">    784 - Dokončovacie práce - maľby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</si>
  <si>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</si>
  <si>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</si>
  <si>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</si>
  <si>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23-M - Montáže potrubia</t>
  </si>
  <si>
    <t xml:space="preserve">    46-M - Zemné práce vykonávané pri externých montážnych prácach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</si>
  <si>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</si>
  <si>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</si>
  <si>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</si>
  <si>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</si>
  <si>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</si>
  <si>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</si>
  <si>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</si>
  <si>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</si>
  <si>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</si>
  <si>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</si>
  <si>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</si>
  <si>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</si>
  <si>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</si>
  <si>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</si>
  <si>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</si>
  <si>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</si>
  <si>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</si>
  <si>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</si>
  <si>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</t>
  </si>
  <si>
    <t>Odkopávka a prekopávka nezapažená v hornine 3</t>
  </si>
  <si>
    <t>m3</t>
  </si>
  <si>
    <t>4</t>
  </si>
  <si>
    <t>2</t>
  </si>
  <si>
    <t>121538780</t>
  </si>
  <si>
    <t>122201109</t>
  </si>
  <si>
    <t>Odkopávky a prekopávky nezapažené. Príplatok k cenám za lepivosť horniny 3</t>
  </si>
  <si>
    <t>-875764664</t>
  </si>
  <si>
    <t>3</t>
  </si>
  <si>
    <t>132201101</t>
  </si>
  <si>
    <t>Výkop ryhy do šírky 600 mm v horn.3</t>
  </si>
  <si>
    <t>-1326803763</t>
  </si>
  <si>
    <t>132201109</t>
  </si>
  <si>
    <t>Príplatok k cene za lepivosť pri hĺbení rýh šírky do 600 mm zapažených i nezapažených s urovnaním dna v hornine 3</t>
  </si>
  <si>
    <t>-807593667</t>
  </si>
  <si>
    <t>5</t>
  </si>
  <si>
    <t>162501102</t>
  </si>
  <si>
    <t>Vodorovné premiestnenie výkopku po spevnenej ceste z horniny tr.1-4, do 100 m3 na vzdialenosť do 3000 m</t>
  </si>
  <si>
    <t>2123533438</t>
  </si>
  <si>
    <t>6</t>
  </si>
  <si>
    <t>171201101.S</t>
  </si>
  <si>
    <t>Uloženie sypaniny do násypov s rozprestretím sypaniny vo vrstvách a s hrubým urovnaním nezhutnených</t>
  </si>
  <si>
    <t>-281348686</t>
  </si>
  <si>
    <t>7</t>
  </si>
  <si>
    <t>174101002.S</t>
  </si>
  <si>
    <t>Zásyp sypaninou so zhutnením jám, šachiet, rýh, zárezov alebo okolo objektov nad 100 do 1000 m3 - vykopanou zeminou</t>
  </si>
  <si>
    <t>-290773878</t>
  </si>
  <si>
    <t>8</t>
  </si>
  <si>
    <t>181101102.S</t>
  </si>
  <si>
    <t>Úprava pláne v zárezoch v hornine 1-4 so zhutnením</t>
  </si>
  <si>
    <t>m2</t>
  </si>
  <si>
    <t>-170843632</t>
  </si>
  <si>
    <t>Zakladanie</t>
  </si>
  <si>
    <t>9</t>
  </si>
  <si>
    <t>211521111.S</t>
  </si>
  <si>
    <t>Výplň odvodňovacieho rebra alebo trativodu do rýh kamenivom hrubým drveným frakcie 16-125</t>
  </si>
  <si>
    <t>-1608013970</t>
  </si>
  <si>
    <t>10</t>
  </si>
  <si>
    <t>211971110.S</t>
  </si>
  <si>
    <t>Zhotovenie opláštenia výplne z geotextílie, v ryhe alebo v záreze so stenami šikmými o skl. do 1:2,5</t>
  </si>
  <si>
    <t>-1833941224</t>
  </si>
  <si>
    <t>11</t>
  </si>
  <si>
    <t>M</t>
  </si>
  <si>
    <t>693110002000.S</t>
  </si>
  <si>
    <t>Geotextília polypropylénová netkaná 200 g/m2</t>
  </si>
  <si>
    <t>-531639309</t>
  </si>
  <si>
    <t>12</t>
  </si>
  <si>
    <t>212752127.S</t>
  </si>
  <si>
    <t>Trativody z flexodrenážnych rúr DN 160</t>
  </si>
  <si>
    <t>m</t>
  </si>
  <si>
    <t>1999023355</t>
  </si>
  <si>
    <t>13</t>
  </si>
  <si>
    <t>212971113.S</t>
  </si>
  <si>
    <t>Opláštenie drenážnych rúr filtračnou textíliou DN 160</t>
  </si>
  <si>
    <t>1627257790</t>
  </si>
  <si>
    <t>14</t>
  </si>
  <si>
    <t>271533001.S</t>
  </si>
  <si>
    <t>Násyp pod základové konštrukcie so zhutnením z  kameniva hrubého drveného fr.32-63 mm</t>
  </si>
  <si>
    <t>-1123521289</t>
  </si>
  <si>
    <t>15</t>
  </si>
  <si>
    <t>273321411.S</t>
  </si>
  <si>
    <t>Betón základových dosiek, železový (bez výstuže), tr. C 25/30</t>
  </si>
  <si>
    <t>-1988882291</t>
  </si>
  <si>
    <t>16</t>
  </si>
  <si>
    <t>273351217.S</t>
  </si>
  <si>
    <t>Debnenie stien základových dosiek, zhotovenie-tradičné</t>
  </si>
  <si>
    <t>287089661</t>
  </si>
  <si>
    <t>17</t>
  </si>
  <si>
    <t>273351218.S</t>
  </si>
  <si>
    <t>Debnenie stien základových dosiek, odstránenie-tradičné</t>
  </si>
  <si>
    <t>133563703</t>
  </si>
  <si>
    <t>18</t>
  </si>
  <si>
    <t>273362021.S</t>
  </si>
  <si>
    <t>Výstuž základových dosiek zo zvár. sietí KARI</t>
  </si>
  <si>
    <t>t</t>
  </si>
  <si>
    <t>1650310026</t>
  </si>
  <si>
    <t>19</t>
  </si>
  <si>
    <t>274271041.S</t>
  </si>
  <si>
    <t>Murivo základových pásov (m3) z betónových debniacich tvárnic s betónovou výplňou C 16/20 hrúbky 300 mm</t>
  </si>
  <si>
    <t>-237687860</t>
  </si>
  <si>
    <t>274321411.S</t>
  </si>
  <si>
    <t>Betón základových pásov, železový (bez výstuže), tr. C 25/30</t>
  </si>
  <si>
    <t>1931558234</t>
  </si>
  <si>
    <t>21</t>
  </si>
  <si>
    <t>274361821.S</t>
  </si>
  <si>
    <t>Výstuž základových pásov z ocele B500 (10505)</t>
  </si>
  <si>
    <t>-18949378</t>
  </si>
  <si>
    <t>22</t>
  </si>
  <si>
    <t>275321411.S</t>
  </si>
  <si>
    <t>Betón základových pätiek, železový (bez výstuže), tr. C 25/30</t>
  </si>
  <si>
    <t>2020395170</t>
  </si>
  <si>
    <t>23</t>
  </si>
  <si>
    <t>279100105.S</t>
  </si>
  <si>
    <t>Prestup v základoch z vláknocem. rúr, DN 80, potrubie vonk.pr. 20-40 mm - pozinkovaná tesniaca sada - jednoduchá (bez rúrky)</t>
  </si>
  <si>
    <t>ks</t>
  </si>
  <si>
    <t>-851129363</t>
  </si>
  <si>
    <t>24</t>
  </si>
  <si>
    <t>279100175.S</t>
  </si>
  <si>
    <t>Prestup v základoch, DN 150, potrubie vonk.pr. 78-111 mm</t>
  </si>
  <si>
    <t>489868921</t>
  </si>
  <si>
    <t>Zvislé a kompletné konštrukcie</t>
  </si>
  <si>
    <t>25</t>
  </si>
  <si>
    <t>311275121.S</t>
  </si>
  <si>
    <t>Murivo nosné (m3) z pórobetónových tvárnic PD pevnosti P2 až P4, nad 400 do 600 kg/m3 hrúbky 250 mm</t>
  </si>
  <si>
    <t>1629949697</t>
  </si>
  <si>
    <t>26</t>
  </si>
  <si>
    <t>311275131.S</t>
  </si>
  <si>
    <t>Murivo nosné (m3) z pórobetónových tvárnic PD pevnosti P2 až P4, nad 400 do 600 kg/m3 hrúbky 300 mm</t>
  </si>
  <si>
    <t>-563089553</t>
  </si>
  <si>
    <t>27</t>
  </si>
  <si>
    <t>317161233.S</t>
  </si>
  <si>
    <t>Pórobetónový preklad nenosný šírky 150 mm, výšky 124 mm, dĺžky 1500 mm</t>
  </si>
  <si>
    <t>748776078</t>
  </si>
  <si>
    <t>28</t>
  </si>
  <si>
    <t>317161312.S</t>
  </si>
  <si>
    <t>Pórobetónový preklad nenosný šírky 100 mm, výšky 249 mm, dĺžky 1250 mm</t>
  </si>
  <si>
    <t>-2038486300</t>
  </si>
  <si>
    <t>29</t>
  </si>
  <si>
    <t>317161314.S</t>
  </si>
  <si>
    <t>Pórobetónový preklad nenosný šírky 150 mm, výšky 249 mm, dĺžky 1250 mm</t>
  </si>
  <si>
    <t>2047694794</t>
  </si>
  <si>
    <t>30</t>
  </si>
  <si>
    <t>317161532.S</t>
  </si>
  <si>
    <t>Pórobetónový preklad nosný šírky 250 mm, výšky 249 mm, dĺžky 1500 mm</t>
  </si>
  <si>
    <t>1146097960</t>
  </si>
  <si>
    <t>31</t>
  </si>
  <si>
    <t>317161533.S</t>
  </si>
  <si>
    <t>Pórobetónový preklad nosný šírky 250 mm, výšky 249 mm, dĺžky 1750 mm</t>
  </si>
  <si>
    <t>656137368</t>
  </si>
  <si>
    <t>32</t>
  </si>
  <si>
    <t>317161552.S</t>
  </si>
  <si>
    <t>Pórobetónový preklad nosný šírky 300 mm, výšky 249 mm, dĺžky 1500 mm</t>
  </si>
  <si>
    <t>-1733880745</t>
  </si>
  <si>
    <t>33</t>
  </si>
  <si>
    <t>317161553.S</t>
  </si>
  <si>
    <t>Pórobetónový preklad nosný šírky 300 mm, výšky 249 mm, dĺžky 1750 mm</t>
  </si>
  <si>
    <t>1389154090</t>
  </si>
  <si>
    <t>34</t>
  </si>
  <si>
    <t>317161554.S</t>
  </si>
  <si>
    <t>Pórobetónový preklad nosný šírky 300 mm, výšky 249 mm, dĺžky 2000 mm</t>
  </si>
  <si>
    <t>-1429581075</t>
  </si>
  <si>
    <t>35</t>
  </si>
  <si>
    <t>317161555.S</t>
  </si>
  <si>
    <t>Pórobetónový preklad nosný šírky 300 mm, výšky 249 mm, dĺžky 2250 mm</t>
  </si>
  <si>
    <t>1068566838</t>
  </si>
  <si>
    <t>36</t>
  </si>
  <si>
    <t>342272031.S</t>
  </si>
  <si>
    <t>Priečky z pórobetónových tvárnic hladkých s objemovou hmotnosťou do 600 kg/m3 hrúbky 100 mm</t>
  </si>
  <si>
    <t>-241719437</t>
  </si>
  <si>
    <t>37</t>
  </si>
  <si>
    <t>342272051.S</t>
  </si>
  <si>
    <t>Priečky z pórobetónových tvárnic hladkých s objemovou hmotnosťou do 600 kg/m3 hrúbky 150 mm</t>
  </si>
  <si>
    <t>1347186921</t>
  </si>
  <si>
    <t>Vodorovné konštrukcie</t>
  </si>
  <si>
    <t>38</t>
  </si>
  <si>
    <t>417270300.S</t>
  </si>
  <si>
    <t>U profil pórobetónový 300x599x249</t>
  </si>
  <si>
    <t>-1446319744</t>
  </si>
  <si>
    <t>39</t>
  </si>
  <si>
    <t>417321515.S</t>
  </si>
  <si>
    <t>Betón stužujúcich pásov a vencov železový tr. C 25/30</t>
  </si>
  <si>
    <t>500087457</t>
  </si>
  <si>
    <t>40</t>
  </si>
  <si>
    <t>417351115.S</t>
  </si>
  <si>
    <t>Debnenie bočníc stužujúcich pásov a vencov vrátane vzpier zhotovenie</t>
  </si>
  <si>
    <t>-888784465</t>
  </si>
  <si>
    <t>41</t>
  </si>
  <si>
    <t>417351116.S</t>
  </si>
  <si>
    <t>Debnenie bočníc stužujúcich pásov a vencov vrátane vzpier odstránenie</t>
  </si>
  <si>
    <t>234737114</t>
  </si>
  <si>
    <t>42</t>
  </si>
  <si>
    <t>417361821.S</t>
  </si>
  <si>
    <t>Výstuž stužujúcich pásov a vencov z betonárskej ocele B500 (10505)</t>
  </si>
  <si>
    <t>390644656</t>
  </si>
  <si>
    <t>43</t>
  </si>
  <si>
    <t>417391151.S</t>
  </si>
  <si>
    <t>Montáž obkladu betónových konštrukcií vykonaný súčasne s betónovaním extrudovaným polystyrénom</t>
  </si>
  <si>
    <t>-1583785700</t>
  </si>
  <si>
    <t>44</t>
  </si>
  <si>
    <t>283750000700.S</t>
  </si>
  <si>
    <t>Doska XPS hr. 50 mm, zateplenie soklov, suterénov, podláh</t>
  </si>
  <si>
    <t>1359973308</t>
  </si>
  <si>
    <t>Komunikácie</t>
  </si>
  <si>
    <t>45</t>
  </si>
  <si>
    <t>564752111.S</t>
  </si>
  <si>
    <t>Podklad alebo kryt z kameniva hrubého drveného veľ. 32-63 mm (vibr.štrk) po zhut.hr. 150 mm</t>
  </si>
  <si>
    <t>-2001446625</t>
  </si>
  <si>
    <t>46</t>
  </si>
  <si>
    <t>564791111.S</t>
  </si>
  <si>
    <t>Podklad spevnenej plochy z kameniva drveného so zhutnením frakcie 0-63 mm</t>
  </si>
  <si>
    <t>-1622468581</t>
  </si>
  <si>
    <t>47</t>
  </si>
  <si>
    <t>564871111.S</t>
  </si>
  <si>
    <t>Podklad zo štrkodrviny s rozprestretím a zhutnením, po zhutnení hr. 250 mm</t>
  </si>
  <si>
    <t>1189707040</t>
  </si>
  <si>
    <t>48</t>
  </si>
  <si>
    <t>581120115.S</t>
  </si>
  <si>
    <t>Kryt cementobetónový cestných komunikácií skupiny CB I pre TDZ I a II, hr. 150 mm</t>
  </si>
  <si>
    <t>-1743289106</t>
  </si>
  <si>
    <t>49</t>
  </si>
  <si>
    <t>596911161.S</t>
  </si>
  <si>
    <t>Kladenie betónovej zámkovej dlažby komunikácií pre peších hr. 80 mm pre peších so zriadením lôžka z kameniva hr. 30 mm</t>
  </si>
  <si>
    <t>929655523</t>
  </si>
  <si>
    <t>50</t>
  </si>
  <si>
    <t>592460008500.S</t>
  </si>
  <si>
    <t>Dlažba betónová škárová, rozmer hr. 80 mm, prírodná</t>
  </si>
  <si>
    <t>1261568111</t>
  </si>
  <si>
    <t>Úpravy povrchov, podlahy, osadenie</t>
  </si>
  <si>
    <t>51</t>
  </si>
  <si>
    <t>611460303.S</t>
  </si>
  <si>
    <t>Vnútorná stierka stropov sadrová, hr. 3 mm</t>
  </si>
  <si>
    <t>-1296757221</t>
  </si>
  <si>
    <t>52</t>
  </si>
  <si>
    <t>612403399</t>
  </si>
  <si>
    <t>Hrubá výplň rýh na stenách akoukoľvek maltou, akejkoľvek šírky ryhy</t>
  </si>
  <si>
    <t>-17457737</t>
  </si>
  <si>
    <t>53</t>
  </si>
  <si>
    <t>612460111.S</t>
  </si>
  <si>
    <t>Príprava vnútorného podkladu stien na silno a nerovnomerne nasiakavé podklady regulátorom nasiakavosti</t>
  </si>
  <si>
    <t>-1754317604</t>
  </si>
  <si>
    <t>54</t>
  </si>
  <si>
    <t>612460121.S</t>
  </si>
  <si>
    <t>Príprava vnútorného podkladu stien penetráciou základnou</t>
  </si>
  <si>
    <t>-898587595</t>
  </si>
  <si>
    <t>55</t>
  </si>
  <si>
    <t>612460124.S</t>
  </si>
  <si>
    <t>Príprava vnútorného podkladu stien penetráciou pod omietky a nátery</t>
  </si>
  <si>
    <t>1291653954</t>
  </si>
  <si>
    <t>56</t>
  </si>
  <si>
    <t>612460372.S</t>
  </si>
  <si>
    <t>Vnútorná omietka stien vápennocementová tenkovrstvová, hr. 6 mm</t>
  </si>
  <si>
    <t>-1537877094</t>
  </si>
  <si>
    <t>57</t>
  </si>
  <si>
    <t>612481119.S</t>
  </si>
  <si>
    <t>Potiahnutie vnútorných stien sklotextilnou mriežkou s celoplošným prilepením</t>
  </si>
  <si>
    <t>1668038371</t>
  </si>
  <si>
    <t>58</t>
  </si>
  <si>
    <t>620991121.S</t>
  </si>
  <si>
    <t>Zakrývanie výplní vonkajších otvorov s rámami a zárubňami, zábradlí, oplechovania, atď. zhotovené z lešenia akýmkoľvek spôsobom</t>
  </si>
  <si>
    <t>-230650540</t>
  </si>
  <si>
    <t>59</t>
  </si>
  <si>
    <t>621460114.S</t>
  </si>
  <si>
    <t>Príprava vonkajšieho podkladu podhľadov na hladké nenasiakavé podklady adhéznym mostíkom</t>
  </si>
  <si>
    <t>-1329739872</t>
  </si>
  <si>
    <t>60</t>
  </si>
  <si>
    <t>621460121.S</t>
  </si>
  <si>
    <t>Príprava vonkajšieho podkladu podhľadov penetráciou základnou</t>
  </si>
  <si>
    <t>803894224</t>
  </si>
  <si>
    <t>61</t>
  </si>
  <si>
    <t>621460124.S</t>
  </si>
  <si>
    <t>Príprava vonkajšieho podkladu podhľadov penetráciou pod omietky a nátery</t>
  </si>
  <si>
    <t>-478306326</t>
  </si>
  <si>
    <t>62</t>
  </si>
  <si>
    <t>621461035.S</t>
  </si>
  <si>
    <t>Vonkajšia omietka podhľadov pastovitá silikátová roztieraná, hr. 3 mm</t>
  </si>
  <si>
    <t>189104713</t>
  </si>
  <si>
    <t>63</t>
  </si>
  <si>
    <t>621481119.S</t>
  </si>
  <si>
    <t>Potiahnutie vonkajších podhľadov sklotextílnou mriežkou s celoplošným prilepením</t>
  </si>
  <si>
    <t>-1475048036</t>
  </si>
  <si>
    <t>64</t>
  </si>
  <si>
    <t>622460121.S</t>
  </si>
  <si>
    <t>Príprava vonkajšieho podkladu stien penetráciou základnou</t>
  </si>
  <si>
    <t>-1510943550</t>
  </si>
  <si>
    <t>65</t>
  </si>
  <si>
    <t>622460124.S</t>
  </si>
  <si>
    <t>Príprava vonkajšieho podkladu stien penetráciou pod omietky a nátery</t>
  </si>
  <si>
    <t>-805358492</t>
  </si>
  <si>
    <t>66</t>
  </si>
  <si>
    <t>622461035.S</t>
  </si>
  <si>
    <t>Vonkajšia omietka stien pastovitá silikátová roztieraná, hr. 3 mm</t>
  </si>
  <si>
    <t>-828225286</t>
  </si>
  <si>
    <t>67</t>
  </si>
  <si>
    <t>622481119.S</t>
  </si>
  <si>
    <t>Potiahnutie vonkajších stien sklotextilnou mriežkou s celoplošným prilepením</t>
  </si>
  <si>
    <t>-1582874749</t>
  </si>
  <si>
    <t>68</t>
  </si>
  <si>
    <t>625250598.S</t>
  </si>
  <si>
    <t>Kontaktný zatepľovací systém soklovej alebo vodou namáhanej časti hr. 200 mm, zatĺkacie kotvy</t>
  </si>
  <si>
    <t>-1965261580</t>
  </si>
  <si>
    <t>69</t>
  </si>
  <si>
    <t>625250613.S</t>
  </si>
  <si>
    <t>Kontaktný zatepľovací systém soklovej alebo vodou namáhanej časti ostenia hr. 30 mm</t>
  </si>
  <si>
    <t>-323002993</t>
  </si>
  <si>
    <t>70</t>
  </si>
  <si>
    <t>625250743.S</t>
  </si>
  <si>
    <t>Kontaktný zatepľovací systém z minerálnej vlny hr. 200 mm, zatĺkacie kotvy</t>
  </si>
  <si>
    <t>110822589</t>
  </si>
  <si>
    <t>71</t>
  </si>
  <si>
    <t>632452221.S</t>
  </si>
  <si>
    <t>Cementový poter, pevnosti v tlaku 20 MPa, hr. 60 mm</t>
  </si>
  <si>
    <t>1892255234</t>
  </si>
  <si>
    <t>Rúrové vedenie</t>
  </si>
  <si>
    <t>72</t>
  </si>
  <si>
    <t>871211004.S</t>
  </si>
  <si>
    <t>Montáž vodovodného potrubia z dvojvsrtvového PE 100 SDR11/PN16 zváraných natupo D 50x4,6 mm</t>
  </si>
  <si>
    <t>1468151799</t>
  </si>
  <si>
    <t>73</t>
  </si>
  <si>
    <t>286130033600.S</t>
  </si>
  <si>
    <t>Rúra HDPE na vodu PE100 PN16 SDR11 50x4,6x100 m</t>
  </si>
  <si>
    <t>1758321622</t>
  </si>
  <si>
    <t>74</t>
  </si>
  <si>
    <t>286530020300.S</t>
  </si>
  <si>
    <t>Koleno 90° na tupo PE 100, na vodu, plyn a kanalizáciu, SDR 11 D 50 mm</t>
  </si>
  <si>
    <t>-605410159</t>
  </si>
  <si>
    <t>Ostatné konštrukcie a práce-búranie</t>
  </si>
  <si>
    <t>75</t>
  </si>
  <si>
    <t>916362112.S</t>
  </si>
  <si>
    <t>Osadenie cestného obrubníka betónového stojatého do lôžka z betónu prostého tr. C 16/20 s bočnou oporou</t>
  </si>
  <si>
    <t>1465340881</t>
  </si>
  <si>
    <t>76</t>
  </si>
  <si>
    <t>592170002100.S</t>
  </si>
  <si>
    <t>Obrubník cestný, lxšxv 1000x100x200 mm, skosenie 15/15 mm</t>
  </si>
  <si>
    <t>-1333321664</t>
  </si>
  <si>
    <t>77</t>
  </si>
  <si>
    <t>592170002400.S</t>
  </si>
  <si>
    <t>Obrubník cestný nábehový, lxšxv 1000x200x150(100) mm</t>
  </si>
  <si>
    <t>903615826</t>
  </si>
  <si>
    <t>78</t>
  </si>
  <si>
    <t>916561112.S</t>
  </si>
  <si>
    <t>Osadenie záhonového alebo parkového obrubníka betón., do lôžka z bet. pros. tr. C 16/20 s bočnou oporou</t>
  </si>
  <si>
    <t>61495161</t>
  </si>
  <si>
    <t>79</t>
  </si>
  <si>
    <t>592170001500.S</t>
  </si>
  <si>
    <t>Obrubník parkový, lxšxv 1000x50x200 mm, farebný</t>
  </si>
  <si>
    <t>551774475</t>
  </si>
  <si>
    <t>80</t>
  </si>
  <si>
    <t>919735111.S</t>
  </si>
  <si>
    <t>Rezanie existujúceho asfaltového krytu alebo podkladu hĺbky do 50 mm</t>
  </si>
  <si>
    <t>-1980710976</t>
  </si>
  <si>
    <t>81</t>
  </si>
  <si>
    <t>935114414.S</t>
  </si>
  <si>
    <t>Osadenie odvodňovacieho betónového žľabu univerzálneho s ochrannou hranou svetlej šírky 100 mm a s roštom triedy D 400</t>
  </si>
  <si>
    <t>-194409390</t>
  </si>
  <si>
    <t>82</t>
  </si>
  <si>
    <t>592270006200.S</t>
  </si>
  <si>
    <t>Čelná koncová stena, pre žľaby betónové s ochrannou hranou svetlej šírky 100 mm</t>
  </si>
  <si>
    <t>704309240</t>
  </si>
  <si>
    <t>83</t>
  </si>
  <si>
    <t>592270011100.S</t>
  </si>
  <si>
    <t>Liatinový rošt, štrbiny 18x120 mm, dĺ. 0,5 m, D 400, s rýchlouzáverom, pre žľaby betónové s ochrannou hranou svetlej šírky 100 mm</t>
  </si>
  <si>
    <t>-1790039876</t>
  </si>
  <si>
    <t>84</t>
  </si>
  <si>
    <t>592270020000.S</t>
  </si>
  <si>
    <t>Odvodňovací žľab betónový univerzálny s ochrannou hranou, svetlá šírka 100 mm, dĺžky 1 m, bez spádu</t>
  </si>
  <si>
    <t>632957598</t>
  </si>
  <si>
    <t>85</t>
  </si>
  <si>
    <t>941941041.S</t>
  </si>
  <si>
    <t>Montáž lešenia ľahkého pracovného radového s podlahami šírky nad 1,00 do 1,20 m, výšky do 10 m</t>
  </si>
  <si>
    <t>-2077071363</t>
  </si>
  <si>
    <t>86</t>
  </si>
  <si>
    <t>941941291.S</t>
  </si>
  <si>
    <t>Príplatok za prvý a každý ďalší i začatý mesiac použitia lešenia ľahkého pracovného radového s podlahami šírky nad 1,00 do 1,20 m, výšky do 10 m</t>
  </si>
  <si>
    <t>-1459750879</t>
  </si>
  <si>
    <t>87</t>
  </si>
  <si>
    <t>941941841.S</t>
  </si>
  <si>
    <t>Demontáž lešenia ľahkého pracovného radového s podlahami šírky nad 1,00 do 1,20 m, výšky do 10 m</t>
  </si>
  <si>
    <t>1188242044</t>
  </si>
  <si>
    <t>88</t>
  </si>
  <si>
    <t>941955001.S</t>
  </si>
  <si>
    <t>Lešenie ľahké pracovné pomocné, s výškou lešeňovej podlahy do 1,20 m</t>
  </si>
  <si>
    <t>-909929444</t>
  </si>
  <si>
    <t>89</t>
  </si>
  <si>
    <t>944944103.S</t>
  </si>
  <si>
    <t>Ochranná sieť na boku lešenia</t>
  </si>
  <si>
    <t>1082812312</t>
  </si>
  <si>
    <t>90</t>
  </si>
  <si>
    <t>944944803.S</t>
  </si>
  <si>
    <t>Demontáž ochrannej siete na boku lešenia</t>
  </si>
  <si>
    <t>-1935933327</t>
  </si>
  <si>
    <t>91</t>
  </si>
  <si>
    <t>953945351.S</t>
  </si>
  <si>
    <t>Hliníkový rohový ochranný profil s integrovanou mriežkou</t>
  </si>
  <si>
    <t>1665141036</t>
  </si>
  <si>
    <t>92</t>
  </si>
  <si>
    <t>953996121</t>
  </si>
  <si>
    <t>PCI okenný APU profil s integrovanou tkaninou</t>
  </si>
  <si>
    <t>448056252</t>
  </si>
  <si>
    <t>93</t>
  </si>
  <si>
    <t>974029121</t>
  </si>
  <si>
    <t>Vysekanie rýh v murive do hĺbky 30 mm a š. do 30 mm,  -0,00200t</t>
  </si>
  <si>
    <t>-126375010</t>
  </si>
  <si>
    <t>94</t>
  </si>
  <si>
    <t>979081111.S</t>
  </si>
  <si>
    <t>Odvoz sutiny a vybúraných hmôt na skládku do 1 km</t>
  </si>
  <si>
    <t>1534435145</t>
  </si>
  <si>
    <t>95</t>
  </si>
  <si>
    <t>979081121.S</t>
  </si>
  <si>
    <t>Odvoz sutiny a vybúraných hmôt na skládku za každý ďalší 1 km</t>
  </si>
  <si>
    <t>-1311991003</t>
  </si>
  <si>
    <t>96</t>
  </si>
  <si>
    <t>979082111.S</t>
  </si>
  <si>
    <t>Vnútrostavenisková doprava sutiny a vybúraných hmôt do 10 m</t>
  </si>
  <si>
    <t>1677187052</t>
  </si>
  <si>
    <t>97</t>
  </si>
  <si>
    <t>979082121.S</t>
  </si>
  <si>
    <t>Vnútrostavenisková doprava sutiny a vybúraných hmôt za každých ďalších 5 m</t>
  </si>
  <si>
    <t>736209203</t>
  </si>
  <si>
    <t>98</t>
  </si>
  <si>
    <t>979089012.S</t>
  </si>
  <si>
    <t>Poplatok za skladovanie - betón, tehly, dlaždice (17 01) ostatné</t>
  </si>
  <si>
    <t>-2054281793</t>
  </si>
  <si>
    <t>99</t>
  </si>
  <si>
    <t>Presun hmôt HSV</t>
  </si>
  <si>
    <t>998011001.S</t>
  </si>
  <si>
    <t>Presun hmôt pre budovy (801, 803, 812), zvislá konštr. z tehál, tvárnic, z kovu výšky do 6 m</t>
  </si>
  <si>
    <t>-721895611</t>
  </si>
  <si>
    <t>PSV</t>
  </si>
  <si>
    <t>Práce a dodávky PSV</t>
  </si>
  <si>
    <t>711</t>
  </si>
  <si>
    <t>Izolácie proti vode a vlhkosti</t>
  </si>
  <si>
    <t>100</t>
  </si>
  <si>
    <t>711111001.S</t>
  </si>
  <si>
    <t>Zhotovenie izolácie proti zemnej vlhkosti vodorovná náterom penetračným za studena</t>
  </si>
  <si>
    <t>-858273040</t>
  </si>
  <si>
    <t>101</t>
  </si>
  <si>
    <t>246170000900.S</t>
  </si>
  <si>
    <t>Lak asfaltový penetračný</t>
  </si>
  <si>
    <t>-480385502</t>
  </si>
  <si>
    <t>102</t>
  </si>
  <si>
    <t>711112001.S</t>
  </si>
  <si>
    <t>Zhotovenie  izolácie proti zemnej vlhkosti zvislá penetračným náterom za studena</t>
  </si>
  <si>
    <t>1119076311</t>
  </si>
  <si>
    <t>103</t>
  </si>
  <si>
    <t>711132107.S</t>
  </si>
  <si>
    <t>Zhotovenie izolácie proti zemnej vlhkosti nopovou fóloiu položenou voľne na ploche zvislej</t>
  </si>
  <si>
    <t>-76309815</t>
  </si>
  <si>
    <t>104</t>
  </si>
  <si>
    <t>283230002700.S</t>
  </si>
  <si>
    <t>Nopová HDPE fólia hrúbky 0,5 mm, výška nopu 8 mm, proti zemnej vlhkosti s radónovou ochranou, pre spodnú stavbu</t>
  </si>
  <si>
    <t>312501324</t>
  </si>
  <si>
    <t>105</t>
  </si>
  <si>
    <t>711141559.S</t>
  </si>
  <si>
    <t>Zhotovenie  izolácie proti zemnej vlhkosti a tlakovej vode vodorovná NAIP pritavením</t>
  </si>
  <si>
    <t>1430274088</t>
  </si>
  <si>
    <t>106</t>
  </si>
  <si>
    <t>628310001000.S</t>
  </si>
  <si>
    <t>Pás asfaltový s posypom hr. 3,5 mm vystužený sklenenou rohožou</t>
  </si>
  <si>
    <t>715507004</t>
  </si>
  <si>
    <t>107</t>
  </si>
  <si>
    <t>711142559.S</t>
  </si>
  <si>
    <t>Zhotovenie  izolácie proti zemnej vlhkosti a tlakovej vode zvislá NAIP pritavením</t>
  </si>
  <si>
    <t>-586751871</t>
  </si>
  <si>
    <t>108</t>
  </si>
  <si>
    <t>552586051</t>
  </si>
  <si>
    <t>109</t>
  </si>
  <si>
    <t>711190010.S</t>
  </si>
  <si>
    <t>Ukončujúci profil profilovaných fólií</t>
  </si>
  <si>
    <t>1526124122</t>
  </si>
  <si>
    <t>110</t>
  </si>
  <si>
    <t>711211001.S</t>
  </si>
  <si>
    <t>Jednozlož. hydroizolačná hmota disperzná, náter na vnútorne použitie vodorovná</t>
  </si>
  <si>
    <t>-1806822204</t>
  </si>
  <si>
    <t>111</t>
  </si>
  <si>
    <t>711212001.S</t>
  </si>
  <si>
    <t>Jednozlož. hydroizolačná hmota disperzná, náter na vnútorne použitie zvislá</t>
  </si>
  <si>
    <t>451321650</t>
  </si>
  <si>
    <t>112</t>
  </si>
  <si>
    <t>998711201.S</t>
  </si>
  <si>
    <t>Presun hmôt pre izoláciu proti vode v objektoch výšky do 6 m</t>
  </si>
  <si>
    <t>%</t>
  </si>
  <si>
    <t>-301106414</t>
  </si>
  <si>
    <t>713</t>
  </si>
  <si>
    <t>Izolácie tepelné</t>
  </si>
  <si>
    <t>113</t>
  </si>
  <si>
    <t>713111121.S</t>
  </si>
  <si>
    <t>Montáž tepelnej izolácie stropov rovných minerálnou vlnou, spodkom s úpravou viazacím drôtom</t>
  </si>
  <si>
    <t>-430349057</t>
  </si>
  <si>
    <t>114</t>
  </si>
  <si>
    <t>631640001500.S</t>
  </si>
  <si>
    <t>Pás zo sklenej vlny hr. 200 mm, pre šikmé strechy, podkrovia, stropy a ľahké podlahy</t>
  </si>
  <si>
    <t>-1130301889</t>
  </si>
  <si>
    <t>115</t>
  </si>
  <si>
    <t>713112125.S</t>
  </si>
  <si>
    <t>Montáž tepelnej izolácie stropov rovných polystyrénom, spodkom prilepením</t>
  </si>
  <si>
    <t>182358438</t>
  </si>
  <si>
    <t>116</t>
  </si>
  <si>
    <t>283750000500.S</t>
  </si>
  <si>
    <t>Doska XPS hr. 30 mm, zateplenie soklov, suterénov, podláh</t>
  </si>
  <si>
    <t>-1287692</t>
  </si>
  <si>
    <t>117</t>
  </si>
  <si>
    <t>713120010.S</t>
  </si>
  <si>
    <t>Zakrývanie tepelnej izolácie podláh fóliou</t>
  </si>
  <si>
    <t>888820681</t>
  </si>
  <si>
    <t>118</t>
  </si>
  <si>
    <t>283230011400.S</t>
  </si>
  <si>
    <t>Krycia PE fólia hr. 0,12 mm, pre podlahové vykurovanie</t>
  </si>
  <si>
    <t>-1224853229</t>
  </si>
  <si>
    <t>119</t>
  </si>
  <si>
    <t>713122121.S</t>
  </si>
  <si>
    <t>Montáž tepelnej izolácie podláh polystyrénom, kladeným voľne v dvoch vrstvách</t>
  </si>
  <si>
    <t>933162511</t>
  </si>
  <si>
    <t>120</t>
  </si>
  <si>
    <t>283720008800.S</t>
  </si>
  <si>
    <t>Doska EPS hr. 60 mm, pevnosť v tlaku 150 kPa, na zateplenie podláh a plochých striech</t>
  </si>
  <si>
    <t>1898799986</t>
  </si>
  <si>
    <t>121</t>
  </si>
  <si>
    <t>713191122.S</t>
  </si>
  <si>
    <t>Izolácie tepelné, doplnky, podláh, stropov zvrchu,striech prekrytím pásom do výšky 100mm A500/H</t>
  </si>
  <si>
    <t>-1600898366</t>
  </si>
  <si>
    <t>122</t>
  </si>
  <si>
    <t>998713201.S</t>
  </si>
  <si>
    <t>Presun hmôt pre izolácie tepelné v objektoch výšky do 6 m</t>
  </si>
  <si>
    <t>1290379832</t>
  </si>
  <si>
    <t>721</t>
  </si>
  <si>
    <t>Zdravotech. vnútorná kanalizácia</t>
  </si>
  <si>
    <t>123</t>
  </si>
  <si>
    <t>721171308.S</t>
  </si>
  <si>
    <t>Potrubie z rúr PE-HD Dxt 110x4,3 mm ležaté</t>
  </si>
  <si>
    <t>-2000512715</t>
  </si>
  <si>
    <t>124</t>
  </si>
  <si>
    <t>721171309.S</t>
  </si>
  <si>
    <t>Potrubie z rúr PE-HD Dxt 125x4,9 mm ležaté</t>
  </si>
  <si>
    <t>-434047931</t>
  </si>
  <si>
    <t>125</t>
  </si>
  <si>
    <t>721172296.S</t>
  </si>
  <si>
    <t>Montáž kolena HT potrubia DN 100</t>
  </si>
  <si>
    <t>1853478096</t>
  </si>
  <si>
    <t>126</t>
  </si>
  <si>
    <t>286540002300</t>
  </si>
  <si>
    <t>Koleno HT DN 100/45°, PP systém pre beztlakový rozvod vnútorného odpadu, PIPELIFE</t>
  </si>
  <si>
    <t>200268778</t>
  </si>
  <si>
    <t>127</t>
  </si>
  <si>
    <t>721172299.S</t>
  </si>
  <si>
    <t>Montáž kolena HT potrubia DN 125</t>
  </si>
  <si>
    <t>162392128</t>
  </si>
  <si>
    <t>128</t>
  </si>
  <si>
    <t>286540002800</t>
  </si>
  <si>
    <t>Koleno HT DN 125/45°, PP systém pre beztlakový rozvod vnútorného odpadu, PIPELIFE</t>
  </si>
  <si>
    <t>-999810505</t>
  </si>
  <si>
    <t>129</t>
  </si>
  <si>
    <t>721172318.S</t>
  </si>
  <si>
    <t>Montáž odbočky HT potrubia DN 125</t>
  </si>
  <si>
    <t>2066880730</t>
  </si>
  <si>
    <t>130</t>
  </si>
  <si>
    <t>286540011100</t>
  </si>
  <si>
    <t>Odbočka HT DN 125/125/45°, PP systém pre beztlakový rozvod vnútorného odpadu, PIPELIFE</t>
  </si>
  <si>
    <t>533300080</t>
  </si>
  <si>
    <t>131</t>
  </si>
  <si>
    <t>286530140800.S</t>
  </si>
  <si>
    <t>Odbočka kanalizačná PE-HD, D 125/110 mm</t>
  </si>
  <si>
    <t>770465076</t>
  </si>
  <si>
    <t>132</t>
  </si>
  <si>
    <t>721172333.S</t>
  </si>
  <si>
    <t>Montáž redukcie HT potrubia DN 100</t>
  </si>
  <si>
    <t>1657265124</t>
  </si>
  <si>
    <t>133</t>
  </si>
  <si>
    <t>286540006800.S</t>
  </si>
  <si>
    <t>Redukcia HT DN 100, PP systém pre beztlakový rozvod vnútorného odpadu</t>
  </si>
  <si>
    <t>-488510744</t>
  </si>
  <si>
    <t>134</t>
  </si>
  <si>
    <t>721172339.S</t>
  </si>
  <si>
    <t>Montáž redukcie HT potrubia DN 150</t>
  </si>
  <si>
    <t>-842306782</t>
  </si>
  <si>
    <t>135</t>
  </si>
  <si>
    <t>286540005900.S</t>
  </si>
  <si>
    <t>Redukcia HT DN 150, PP systém pre beztlakový rozvod vnútorného odpadu</t>
  </si>
  <si>
    <t>-314423963</t>
  </si>
  <si>
    <t>136</t>
  </si>
  <si>
    <t>721242120.S</t>
  </si>
  <si>
    <t>Lapač strešných splavenín plastový univerzálny priamy DN 110</t>
  </si>
  <si>
    <t>-1016334983</t>
  </si>
  <si>
    <t>137</t>
  </si>
  <si>
    <t>721991</t>
  </si>
  <si>
    <t>Zriadenie kompletného odpadového pripojenia pre umývadlo, pisoár, výlevku, práčku, umývačku riadu - vrátane všetkých búracích, montážnych a stavebných prác</t>
  </si>
  <si>
    <t>1621639484</t>
  </si>
  <si>
    <t>138</t>
  </si>
  <si>
    <t>721992</t>
  </si>
  <si>
    <t>Zriadenie kompletného odpadového pripojenia pre WC - vrátane všetkých búracích, montážnych a stavebných prác</t>
  </si>
  <si>
    <t>-731715541</t>
  </si>
  <si>
    <t>139</t>
  </si>
  <si>
    <t>721993</t>
  </si>
  <si>
    <t>Zriadenie kompletného odpadového pripojenia pre sprchový kút a vaňu - vrátane všetkých búracích, montážnych a stavebných prác</t>
  </si>
  <si>
    <t>563775166</t>
  </si>
  <si>
    <t>140</t>
  </si>
  <si>
    <t>998721201.S</t>
  </si>
  <si>
    <t>Presun hmôt pre vnútornú kanalizáciu v objektoch výšky do 6 m</t>
  </si>
  <si>
    <t>1386464419</t>
  </si>
  <si>
    <t>722</t>
  </si>
  <si>
    <t>Zdravotechnika - vnútorný vodovod</t>
  </si>
  <si>
    <t>141</t>
  </si>
  <si>
    <t>722991</t>
  </si>
  <si>
    <t>Zriadenie kompletného pripojenia na rozvod studenej vody pre pisoár, WC, práčku a umývačku riadu - vrátane všetkých búracích, montážnych a stavebných prác</t>
  </si>
  <si>
    <t>1913562184</t>
  </si>
  <si>
    <t>142</t>
  </si>
  <si>
    <t>722992</t>
  </si>
  <si>
    <t>Zriadenie kompletného pripojenia na rozvod studenej a teplej vody pre umývadlo, výlevku - vrátane všetkých búracích, montážnych a stavebných prác</t>
  </si>
  <si>
    <t>2024923136</t>
  </si>
  <si>
    <t>143</t>
  </si>
  <si>
    <t>722993</t>
  </si>
  <si>
    <t>Zriadenie kompletného pripojenia na rozvod studenej a teplej vody pre sprchový kút, vaňu - vrátane všetkých búracích, montážnych a stavebných prác</t>
  </si>
  <si>
    <t>1974253027</t>
  </si>
  <si>
    <t>725</t>
  </si>
  <si>
    <t>Zdravotechnika - zariaďovacie predmety</t>
  </si>
  <si>
    <t>144</t>
  </si>
  <si>
    <t>725119410</t>
  </si>
  <si>
    <t>Montáž záchodovej misy zavesenej s rovným odpadom</t>
  </si>
  <si>
    <t>-1984523129</t>
  </si>
  <si>
    <t>145</t>
  </si>
  <si>
    <t>642360004900</t>
  </si>
  <si>
    <t>Misa záchodová keramická závesná bezbariérová Nova Pro, hlboké splachovanie, lxšxv 700x350x340 mm, technológia Rimfree, GEBERIT KOLO</t>
  </si>
  <si>
    <t>697533915</t>
  </si>
  <si>
    <t>146</t>
  </si>
  <si>
    <t>725119721</t>
  </si>
  <si>
    <t>Montáž predstenového systému záchodov do ľahkých stien s kovovou konštrukciou (napr.GEBERIT, AlcaPlast)</t>
  </si>
  <si>
    <t>súb.</t>
  </si>
  <si>
    <t>-1132601682</t>
  </si>
  <si>
    <t>147</t>
  </si>
  <si>
    <t>552370000600</t>
  </si>
  <si>
    <t>Predstenový systém DuoFix pre závesné WC, výška 1120 mm, rohový so splachovacou podomietkovou nádržou Sigma 12, bezbariérový, výškovo nastaviteľné WC, plast, GEBERIT</t>
  </si>
  <si>
    <t>45005202</t>
  </si>
  <si>
    <t>148</t>
  </si>
  <si>
    <t>725219401.S</t>
  </si>
  <si>
    <t>Montáž umývadla keramického na skrutky do muriva, bez výtokovej armatúry</t>
  </si>
  <si>
    <t>1611202962</t>
  </si>
  <si>
    <t>149</t>
  </si>
  <si>
    <t>642110004300.S</t>
  </si>
  <si>
    <t>Umývadlo keramické - pre imobilných</t>
  </si>
  <si>
    <t>-1305625123</t>
  </si>
  <si>
    <t>429</t>
  </si>
  <si>
    <t>642110004301.S</t>
  </si>
  <si>
    <t>Umývadlo keramické bežný typ</t>
  </si>
  <si>
    <t>1285573243</t>
  </si>
  <si>
    <t>430</t>
  </si>
  <si>
    <t>642110002731.S</t>
  </si>
  <si>
    <t>Umývadlo keramické malé</t>
  </si>
  <si>
    <t>1002602382</t>
  </si>
  <si>
    <t>150</t>
  </si>
  <si>
    <t>725291112</t>
  </si>
  <si>
    <t>Montáž doplnkov zariadení kúpeľní a záchodov, toaletná doska, tlačitko</t>
  </si>
  <si>
    <t>-1509973360</t>
  </si>
  <si>
    <t>151</t>
  </si>
  <si>
    <t>554330000200</t>
  </si>
  <si>
    <t>Záchodové sedadlo s poklopom, s automatickým pozvoľným sklápaním, rozmer 376x436 mm, duroplast s antibakteriálnou úpravou, biela</t>
  </si>
  <si>
    <t>2046908737</t>
  </si>
  <si>
    <t>152</t>
  </si>
  <si>
    <t>6420145010r</t>
  </si>
  <si>
    <t>Tlačítko pre Geberit WC alebo ekvivalent</t>
  </si>
  <si>
    <t>-57319525</t>
  </si>
  <si>
    <t>153</t>
  </si>
  <si>
    <t>725291114.S</t>
  </si>
  <si>
    <t>Montáž doplnkov zariadení kúpeľní a záchodov, madlá</t>
  </si>
  <si>
    <t>-2089529657</t>
  </si>
  <si>
    <t>154</t>
  </si>
  <si>
    <t>552380012400.S</t>
  </si>
  <si>
    <t>Madlo nerezové k WC, sklopné</t>
  </si>
  <si>
    <t>786712457</t>
  </si>
  <si>
    <t>431</t>
  </si>
  <si>
    <t>552380012401.S</t>
  </si>
  <si>
    <t>Madlo nerezové univerzálne pevné do sprchy a k umývadlam</t>
  </si>
  <si>
    <t>-1245393512</t>
  </si>
  <si>
    <t>155</t>
  </si>
  <si>
    <t>725291115.S</t>
  </si>
  <si>
    <t>Montáž doplnkov zariadení kúpeľní a záchodov, sedačka do sprchy alebo vane</t>
  </si>
  <si>
    <t>-999872840</t>
  </si>
  <si>
    <t>156</t>
  </si>
  <si>
    <t>552260002600.S</t>
  </si>
  <si>
    <t>Sprchová sedačka nástenná sklápacia, nerez/plast</t>
  </si>
  <si>
    <t>-132659937</t>
  </si>
  <si>
    <t>157</t>
  </si>
  <si>
    <t>725319113</t>
  </si>
  <si>
    <t>Montáž kuchynských drezov jednoduchých, hranatých, s rozmerom  do 800 x 600 mm, bez výtokových armatúr</t>
  </si>
  <si>
    <t>-1287825834</t>
  </si>
  <si>
    <t>158</t>
  </si>
  <si>
    <t>552310001200.S</t>
  </si>
  <si>
    <t>Kuchynský drez nerezový 840x460 mm na zapustenie do dosky</t>
  </si>
  <si>
    <t>152555275</t>
  </si>
  <si>
    <t>159</t>
  </si>
  <si>
    <t>725829601</t>
  </si>
  <si>
    <t>Montáž batérií umývadlových stojankových pákových alebo klasických</t>
  </si>
  <si>
    <t>-612565813</t>
  </si>
  <si>
    <t>160</t>
  </si>
  <si>
    <t>5513006040</t>
  </si>
  <si>
    <t>Umývadlová stojanková batéria</t>
  </si>
  <si>
    <t>-1314417308</t>
  </si>
  <si>
    <t>161</t>
  </si>
  <si>
    <t>551450000500</t>
  </si>
  <si>
    <t>Batéria drezová stojanková páková Mio s výsuvnou sprchou a otočným výtokovým ramienkom, rozmer 417x340 mm, chróm</t>
  </si>
  <si>
    <t>671880756</t>
  </si>
  <si>
    <t>162</t>
  </si>
  <si>
    <t>725849201</t>
  </si>
  <si>
    <t>Montáž batérie sprchovej nástennej pákovej, klasickej</t>
  </si>
  <si>
    <t>469888618</t>
  </si>
  <si>
    <t>163</t>
  </si>
  <si>
    <t>551450002400</t>
  </si>
  <si>
    <t>Batéria sprchová nástenná kohútiková, rozteč 150 mm, bez sprchovej sady, chróm</t>
  </si>
  <si>
    <t>-2091554407</t>
  </si>
  <si>
    <t>164</t>
  </si>
  <si>
    <t>725849205</t>
  </si>
  <si>
    <t>Montáž batérie sprchovej nástennej, držiak sprchy s nastaviteľnou výškou sprchy</t>
  </si>
  <si>
    <t>135419330</t>
  </si>
  <si>
    <t>165</t>
  </si>
  <si>
    <t>552260002100</t>
  </si>
  <si>
    <t>Sprchová sada, 1000x200x100 mm, pochrómovaný plast</t>
  </si>
  <si>
    <t>1809440053</t>
  </si>
  <si>
    <t>166</t>
  </si>
  <si>
    <t>725869301</t>
  </si>
  <si>
    <t>Montáž zápachovej uzávierky pre zariaďovacie predmety, umývadlovej do D 40</t>
  </si>
  <si>
    <t>-769405302</t>
  </si>
  <si>
    <t>167</t>
  </si>
  <si>
    <t>551620005800</t>
  </si>
  <si>
    <t>Zápachová uzávierka kolenová pre umývadlá a bidety, d 40 mm, G 1 1/4", vodorovný odtok, alpská biela, plast</t>
  </si>
  <si>
    <t>-2076452618</t>
  </si>
  <si>
    <t>168</t>
  </si>
  <si>
    <t>725869311</t>
  </si>
  <si>
    <t>Montáž zápachovej uzávierky pre zariaďovacie predmety, drezová do D 50 (pre jeden drez)</t>
  </si>
  <si>
    <t>-695343609</t>
  </si>
  <si>
    <t>169</t>
  </si>
  <si>
    <t>551620007100</t>
  </si>
  <si>
    <t>Zápachová uzávierka kolenová pre jednodielne drezy, d 50 mm, G 1 1/2", vodorovný odtok, úsporný, s uhlovou hadicovou prípojkou, plast, GEBERIT alebo ekvivalent</t>
  </si>
  <si>
    <t>-535793383</t>
  </si>
  <si>
    <t>170</t>
  </si>
  <si>
    <t>725869380</t>
  </si>
  <si>
    <t>Montáž zápachovej uzávierky pre zariaďovacie predmety, ostatných typov do D 32</t>
  </si>
  <si>
    <t>-1639434146</t>
  </si>
  <si>
    <t>171</t>
  </si>
  <si>
    <t>4849110100</t>
  </si>
  <si>
    <t>Sada odtokového lievika  HL 21 alebo ekvivalent</t>
  </si>
  <si>
    <t>640972370</t>
  </si>
  <si>
    <t>172</t>
  </si>
  <si>
    <t>998725201</t>
  </si>
  <si>
    <t>Presun hmôt pre zariaďovacie predmety v objektoch výšky do 6 m</t>
  </si>
  <si>
    <t>-454240213</t>
  </si>
  <si>
    <t>732</t>
  </si>
  <si>
    <t>Ústredné kúrenie, strojovne</t>
  </si>
  <si>
    <t>173</t>
  </si>
  <si>
    <t>732331003.S</t>
  </si>
  <si>
    <t>Montáž expanznej nádoby tlak do 6 bar s membránou 12l</t>
  </si>
  <si>
    <t>1773137851</t>
  </si>
  <si>
    <t>174</t>
  </si>
  <si>
    <t>ZK02937</t>
  </si>
  <si>
    <t>membránová expanzná nádoba 10 l</t>
  </si>
  <si>
    <t>-415203171</t>
  </si>
  <si>
    <t>175</t>
  </si>
  <si>
    <t>732331015.S</t>
  </si>
  <si>
    <t>Montáž expanznej nádoby tlak do 6 bar s membránou 50 l</t>
  </si>
  <si>
    <t>-1892218146</t>
  </si>
  <si>
    <t>176</t>
  </si>
  <si>
    <t>484630006500.S</t>
  </si>
  <si>
    <t>Nádoba expanzná s membránou, objem 50 l, 3/1,5 bar, 6/1,5 bar</t>
  </si>
  <si>
    <t>-1139595767</t>
  </si>
  <si>
    <t>177</t>
  </si>
  <si>
    <t>732351000</t>
  </si>
  <si>
    <t>Montáž akumulačného zásobníka vykurovacej vody tepelnými čerpadlami objem do 400 l</t>
  </si>
  <si>
    <t>-479957222</t>
  </si>
  <si>
    <t>178</t>
  </si>
  <si>
    <t>Z021899</t>
  </si>
  <si>
    <t>Vitocell 100-W CVWA 390l</t>
  </si>
  <si>
    <t>-975520127</t>
  </si>
  <si>
    <t>179</t>
  </si>
  <si>
    <t>Z018470</t>
  </si>
  <si>
    <t>Vitocell 100-W SVWA 200L, biela</t>
  </si>
  <si>
    <t>-1779789958</t>
  </si>
  <si>
    <t>180</t>
  </si>
  <si>
    <t>732460025.1</t>
  </si>
  <si>
    <t>Montáž tepelného čerpadla monoblok bez chladenia 11 kW (vzduch-voda)</t>
  </si>
  <si>
    <t>1802192544</t>
  </si>
  <si>
    <t>181</t>
  </si>
  <si>
    <t>4847200005.1</t>
  </si>
  <si>
    <t>Zostava TČ vzduch-voda, elektr.ohr.teleso, snímač teploty zás., vonk.teploty, diaľkové ovládanie, expanzomat, poistná skupina UK</t>
  </si>
  <si>
    <t>597061778</t>
  </si>
  <si>
    <t>182</t>
  </si>
  <si>
    <t>3899006620.1</t>
  </si>
  <si>
    <t>Ponorný snímač teploty bez ochr. púzdra, NTC10k, -30...125°C</t>
  </si>
  <si>
    <t>-83845643</t>
  </si>
  <si>
    <t>183</t>
  </si>
  <si>
    <t>4849111350.1</t>
  </si>
  <si>
    <t xml:space="preserve">Samostatne stojaca konzola pre vonk.jednotku </t>
  </si>
  <si>
    <t>1358158638</t>
  </si>
  <si>
    <t>184</t>
  </si>
  <si>
    <t>4849111350.2</t>
  </si>
  <si>
    <t>Betónový základ pod stojankovú konzolu vonkajšej jednotky TČ /1,50x1,20x0,25/m</t>
  </si>
  <si>
    <t>sub</t>
  </si>
  <si>
    <t>1874743880</t>
  </si>
  <si>
    <t>185</t>
  </si>
  <si>
    <t>3451360000.1</t>
  </si>
  <si>
    <t>Elektrický výhrevný pás pre vaňu kondenzácie</t>
  </si>
  <si>
    <t>-1369138644</t>
  </si>
  <si>
    <t>186</t>
  </si>
  <si>
    <t>3162154525.1</t>
  </si>
  <si>
    <t>Dvojica izolovaných potrubí chladiva D16/10</t>
  </si>
  <si>
    <t>2029952820</t>
  </si>
  <si>
    <t>187</t>
  </si>
  <si>
    <t>3899009640.1</t>
  </si>
  <si>
    <t xml:space="preserve">Montážna sada pre doplnkovú sadu </t>
  </si>
  <si>
    <t>357033481</t>
  </si>
  <si>
    <t>188</t>
  </si>
  <si>
    <t>7438702.1</t>
  </si>
  <si>
    <t>ponorný snímač teploty NTC 10k Ohm</t>
  </si>
  <si>
    <t>1464784161</t>
  </si>
  <si>
    <t>189</t>
  </si>
  <si>
    <t>7426463</t>
  </si>
  <si>
    <t>príložný snímač teploty NTC č. 2 l=5800</t>
  </si>
  <si>
    <t>-392148370</t>
  </si>
  <si>
    <t>190</t>
  </si>
  <si>
    <t>7438702</t>
  </si>
  <si>
    <t>194581862</t>
  </si>
  <si>
    <t>191</t>
  </si>
  <si>
    <t>ZK02945</t>
  </si>
  <si>
    <t>inštalačná sada s medenými rúrami 10/16</t>
  </si>
  <si>
    <t>-533361390</t>
  </si>
  <si>
    <t>192</t>
  </si>
  <si>
    <t>998732201</t>
  </si>
  <si>
    <t>Presun hmôt pre strojovne v objektoch výšky do 6 m</t>
  </si>
  <si>
    <t>-1929962942</t>
  </si>
  <si>
    <t>734</t>
  </si>
  <si>
    <t>Ústredné kúrenie - armatúry</t>
  </si>
  <si>
    <t>193</t>
  </si>
  <si>
    <t>734223230</t>
  </si>
  <si>
    <t>Montáž termostatickej hlavice kvapalinovej PN 10 do 110°C so vstavaným snímačom</t>
  </si>
  <si>
    <t>-1105180917</t>
  </si>
  <si>
    <t>194</t>
  </si>
  <si>
    <t>551280001400</t>
  </si>
  <si>
    <t xml:space="preserve">Termostatická hlavica </t>
  </si>
  <si>
    <t>-1405625859</t>
  </si>
  <si>
    <t>195</t>
  </si>
  <si>
    <t>998734201.S</t>
  </si>
  <si>
    <t>Presun hmôt pre armatúry v objektoch výšky do 6 m</t>
  </si>
  <si>
    <t>1844072379</t>
  </si>
  <si>
    <t>735</t>
  </si>
  <si>
    <t>Ústredné kúrenie, vykurovacie telesá</t>
  </si>
  <si>
    <t>196</t>
  </si>
  <si>
    <t>735000912</t>
  </si>
  <si>
    <t>Vyregulovanie dvojregulačného ventilu s termostatickým ovládaním</t>
  </si>
  <si>
    <t>-508811378</t>
  </si>
  <si>
    <t>197</t>
  </si>
  <si>
    <t>735162150.S</t>
  </si>
  <si>
    <t>Montáž vykurovacieho telesa rúrkového výšky 1820 mm</t>
  </si>
  <si>
    <t>2140340929</t>
  </si>
  <si>
    <t>198</t>
  </si>
  <si>
    <t>484520002500.S</t>
  </si>
  <si>
    <t>Teleso vykurovacie rebríkové oceľové, lxvxhĺ 600x1820x30-61 mm, pripojenie G 1/2" vnútorné</t>
  </si>
  <si>
    <t>27139554</t>
  </si>
  <si>
    <t>199</t>
  </si>
  <si>
    <t>735191910</t>
  </si>
  <si>
    <t>Napustenie vody do vykurovacieho systému vrátane potrubia o v. pl. vykurovacích telies</t>
  </si>
  <si>
    <t>1692275750</t>
  </si>
  <si>
    <t>200</t>
  </si>
  <si>
    <t>735311221.S</t>
  </si>
  <si>
    <t>Podlahové kúrenie so systémovou doskou z PS fólie s výstupkami, bez kročajovej izolácie, potrubie 17x2,0 rozteč 150 mm</t>
  </si>
  <si>
    <t>610020197</t>
  </si>
  <si>
    <t>201</t>
  </si>
  <si>
    <t>735311550.S</t>
  </si>
  <si>
    <t>Montáž zostavy rozdeľovač / zberač na stenu typ 6 cestný</t>
  </si>
  <si>
    <t>-415958837</t>
  </si>
  <si>
    <t>202</t>
  </si>
  <si>
    <t>484650035800.S</t>
  </si>
  <si>
    <t>Rozdeľovač s prietokomermi z ušľachtilej ocele, šxvxhĺ 396x341x89 mm, 6 vykurovacích okruhov, ušľachtilá oceľ</t>
  </si>
  <si>
    <t>1073894032</t>
  </si>
  <si>
    <t>203</t>
  </si>
  <si>
    <t>551240012000.S</t>
  </si>
  <si>
    <t>Set guľových kohútov 1“ (2 ks rohové 90°) na pripojenie k rozdeľovaču</t>
  </si>
  <si>
    <t>960597401</t>
  </si>
  <si>
    <t>204</t>
  </si>
  <si>
    <t>735311560.S</t>
  </si>
  <si>
    <t>Montáž zostavy rozdeľovač / zberač na stenu typ 7 cestný</t>
  </si>
  <si>
    <t>904999211</t>
  </si>
  <si>
    <t>205</t>
  </si>
  <si>
    <t>484650035900.S</t>
  </si>
  <si>
    <t>Rozdeľovač s prietokomermi z ušľachtilej ocele, šxvxhĺ 446x341x89 mm, 7 vykurovacích okruhov, ušľachtilá oceľ</t>
  </si>
  <si>
    <t>745471548</t>
  </si>
  <si>
    <t>206</t>
  </si>
  <si>
    <t>-530506530</t>
  </si>
  <si>
    <t>207</t>
  </si>
  <si>
    <t>735311570.S</t>
  </si>
  <si>
    <t>Montáž zostavy rozdeľovač / zberač na stenu typ 8 cestný</t>
  </si>
  <si>
    <t>-716661106</t>
  </si>
  <si>
    <t>208</t>
  </si>
  <si>
    <t>484650036000.S</t>
  </si>
  <si>
    <t>Rozdeľovač s prietokomermi z ušľachtilej ocele, šxvxhĺ 496x341x89 mm, 8 vykurovacích okruhov, ušľachtilá oceľ</t>
  </si>
  <si>
    <t>2000279756</t>
  </si>
  <si>
    <t>209</t>
  </si>
  <si>
    <t>551240011900.S</t>
  </si>
  <si>
    <t>Set guľových kohútov 1“ (2 ks priame) na pripojenie k rozdeľovaču</t>
  </si>
  <si>
    <t>-2138557276</t>
  </si>
  <si>
    <t>210</t>
  </si>
  <si>
    <t>735311760.S</t>
  </si>
  <si>
    <t>Montáž skrinky rozdeľovača pod omietku 5-8 okruhov</t>
  </si>
  <si>
    <t>-1785920020</t>
  </si>
  <si>
    <t>211</t>
  </si>
  <si>
    <t>484650041700.S</t>
  </si>
  <si>
    <t>Skrinka rozdelovača pre montáž pod omietku, 5 - 8 okruhov, šxvxhĺ 750x715-895x110-150 mm, oceľový plech</t>
  </si>
  <si>
    <t>99412589</t>
  </si>
  <si>
    <t>212</t>
  </si>
  <si>
    <t>998735101</t>
  </si>
  <si>
    <t>Presun hmôt pre vykurovacie telesá v objektoch výšky do 6 m</t>
  </si>
  <si>
    <t>-917188623</t>
  </si>
  <si>
    <t>762</t>
  </si>
  <si>
    <t>Konštrukcie tesárske</t>
  </si>
  <si>
    <t>213</t>
  </si>
  <si>
    <t>762332140.S</t>
  </si>
  <si>
    <t>Montáž viazaných konštrukcií krovov striech z reziva priemernej plochy 288 - 450 cm2</t>
  </si>
  <si>
    <t>120846982</t>
  </si>
  <si>
    <t>214</t>
  </si>
  <si>
    <t>605120006900.S</t>
  </si>
  <si>
    <t>Rezivo krov</t>
  </si>
  <si>
    <t>1784824516</t>
  </si>
  <si>
    <t>215</t>
  </si>
  <si>
    <t>762341251.S</t>
  </si>
  <si>
    <t>Montáž lát a  kontralát pre sklon do 22°</t>
  </si>
  <si>
    <t>1860551038</t>
  </si>
  <si>
    <t>216</t>
  </si>
  <si>
    <t>605120002800.S</t>
  </si>
  <si>
    <t>Hranoly z mäkkého reziva neopracované nehranené akosť II, prierez 25-100 cm2</t>
  </si>
  <si>
    <t>134694070</t>
  </si>
  <si>
    <t>217</t>
  </si>
  <si>
    <t>762395000.S</t>
  </si>
  <si>
    <t>Spojovacie prostriedky pre viazané konštrukcie krovov, debnenie a laťovanie, nadstrešné konštr., spádové kliny - svorky, dosky, klince, pásová oceľ, vruty</t>
  </si>
  <si>
    <t>1592972194</t>
  </si>
  <si>
    <t>218</t>
  </si>
  <si>
    <t>762421306.S</t>
  </si>
  <si>
    <t>Obloženie stropov alebo strešných podhľadov z dosiek OSB skrutkovaných na zraz hr. dosky 25 mm</t>
  </si>
  <si>
    <t>-1359653757</t>
  </si>
  <si>
    <t>219</t>
  </si>
  <si>
    <t>762512235.S</t>
  </si>
  <si>
    <t>Položenie podláh  z drevotrieskových dosiek na teplenu izoláciu so škárou</t>
  </si>
  <si>
    <t>1332661205</t>
  </si>
  <si>
    <t>220</t>
  </si>
  <si>
    <t>607260000450.S</t>
  </si>
  <si>
    <t>Doska OSB nebrúsená hr. 25 mm</t>
  </si>
  <si>
    <t>-948242016</t>
  </si>
  <si>
    <t>221</t>
  </si>
  <si>
    <t>998762202.S</t>
  </si>
  <si>
    <t>Presun hmôt pre konštrukcie tesárske v objektoch výšky do 12 m</t>
  </si>
  <si>
    <t>-1301222659</t>
  </si>
  <si>
    <t>763</t>
  </si>
  <si>
    <t>Konštrukcie - drevostavby</t>
  </si>
  <si>
    <t>222</t>
  </si>
  <si>
    <t>763120010.S</t>
  </si>
  <si>
    <t>Sadrokartónová inštalačná predstena pre sanitárne zariadenia, kca CD+UD, jednoducho opláštená doskou impregnovanou H2 12,5 mm</t>
  </si>
  <si>
    <t>706816474</t>
  </si>
  <si>
    <t>223</t>
  </si>
  <si>
    <t>763138221.S</t>
  </si>
  <si>
    <t>Podhľad SDK závesný na dvojúrovňovej oceľovej podkonštrukcií CD+UD, doska protipožiarna DF 12.5 mm s parozábranou</t>
  </si>
  <si>
    <t>1591989354</t>
  </si>
  <si>
    <t>224</t>
  </si>
  <si>
    <t>763733002.S</t>
  </si>
  <si>
    <t>Montáž priestorovo viazaných väzníkov na strechu valbovú RD</t>
  </si>
  <si>
    <t>1550457950</t>
  </si>
  <si>
    <t>225</t>
  </si>
  <si>
    <t>612220000200.S</t>
  </si>
  <si>
    <t>Väzník strešný drevený priehradový pre valbové strechy, pre rodiné domy</t>
  </si>
  <si>
    <t>1667150347</t>
  </si>
  <si>
    <t>226</t>
  </si>
  <si>
    <t>763793111.S</t>
  </si>
  <si>
    <t>Montáž ostatných dielcov oceľov. spojovacích prostriedkov kotevných želiez, príložiek, pätiek,tiahel</t>
  </si>
  <si>
    <t>-1263150451</t>
  </si>
  <si>
    <t>227</t>
  </si>
  <si>
    <t>7639901247</t>
  </si>
  <si>
    <t>Noha pre stĺp na kotvenie</t>
  </si>
  <si>
    <t>-2064200571</t>
  </si>
  <si>
    <t>228</t>
  </si>
  <si>
    <t>998763201.S</t>
  </si>
  <si>
    <t>Presun hmôt pre drevostavby v objektoch výšky do 12 m</t>
  </si>
  <si>
    <t>661828516</t>
  </si>
  <si>
    <t>764</t>
  </si>
  <si>
    <t>Konštrukcie klampiarske</t>
  </si>
  <si>
    <t>229</t>
  </si>
  <si>
    <t>764352427.S</t>
  </si>
  <si>
    <t>Žľaby z pozinkovaného farbeného PZf plechu, pododkvapové polkruhové r.š. 330 mm</t>
  </si>
  <si>
    <t>736831185</t>
  </si>
  <si>
    <t>230</t>
  </si>
  <si>
    <t>764359411.S</t>
  </si>
  <si>
    <t>Kotlík kónický z pozinkovaného farbeného PZf plechu, pre rúry s priemerom do 100 mm</t>
  </si>
  <si>
    <t>-626880122</t>
  </si>
  <si>
    <t>231</t>
  </si>
  <si>
    <t>764410450.S</t>
  </si>
  <si>
    <t>Oplechovanie parapetov z pozinkovaného farbeného PZf plechu, vrátane rohov r.š. 330 mm</t>
  </si>
  <si>
    <t>-1552295921</t>
  </si>
  <si>
    <t>232</t>
  </si>
  <si>
    <t>764454453.S</t>
  </si>
  <si>
    <t>Zvodové rúry z pozinkovaného farbeného PZf plechu, kruhové priemer 100 mm</t>
  </si>
  <si>
    <t>-924947582</t>
  </si>
  <si>
    <t>233</t>
  </si>
  <si>
    <t>998764201.S</t>
  </si>
  <si>
    <t>Presun hmôt pre konštrukcie klampiarske v objektoch výšky do 6 m</t>
  </si>
  <si>
    <t>2020764809</t>
  </si>
  <si>
    <t>765</t>
  </si>
  <si>
    <t>Konštrukcie - krytiny tvrdé</t>
  </si>
  <si>
    <t>234</t>
  </si>
  <si>
    <t>765331621.S</t>
  </si>
  <si>
    <t>Prirezanie a uchytenie rezaných škridiel betónových, sklon do 35°</t>
  </si>
  <si>
    <t>2113254393</t>
  </si>
  <si>
    <t>235</t>
  </si>
  <si>
    <t>765331741.S</t>
  </si>
  <si>
    <t>Odkvapová hrana pre plochú krytinu</t>
  </si>
  <si>
    <t>1736741107</t>
  </si>
  <si>
    <t>236</t>
  </si>
  <si>
    <t>765331823.S</t>
  </si>
  <si>
    <t>Protisnehový komplet pre krytinu betónovú, dĺžka 3 m</t>
  </si>
  <si>
    <t>889342211</t>
  </si>
  <si>
    <t>237</t>
  </si>
  <si>
    <t>765332165.S</t>
  </si>
  <si>
    <t>Úžľabie - hliníkový pás, r.š. 500 mm</t>
  </si>
  <si>
    <t>-668999231</t>
  </si>
  <si>
    <t>238</t>
  </si>
  <si>
    <t>765334209.S</t>
  </si>
  <si>
    <t>Betónová krytina hladká, jednoduchých striech, sklon do 35°</t>
  </si>
  <si>
    <t>1793454367</t>
  </si>
  <si>
    <t>239</t>
  </si>
  <si>
    <t>765334501.S</t>
  </si>
  <si>
    <t>Hrebeň s použitím vetracieho pásu so samolepiacim okrajom pre betónovú krytinu, sklon do 35°</t>
  </si>
  <si>
    <t>385808517</t>
  </si>
  <si>
    <t>240</t>
  </si>
  <si>
    <t>765334541.S</t>
  </si>
  <si>
    <t>Nárožie s použitím vetracieho pásu so samolepiacim okrajom pre betónovú krytinu, sklon do 35°</t>
  </si>
  <si>
    <t>920464141</t>
  </si>
  <si>
    <t>241</t>
  </si>
  <si>
    <t>765334645.S</t>
  </si>
  <si>
    <t>Strešné okno výlezové pre nevykurované priestory, 460 x 550 mm</t>
  </si>
  <si>
    <t>-1362390055</t>
  </si>
  <si>
    <t>242</t>
  </si>
  <si>
    <t>765363991.S</t>
  </si>
  <si>
    <t>Montáž zastrešenia z polykarbonátu</t>
  </si>
  <si>
    <t>1687319639</t>
  </si>
  <si>
    <t>243</t>
  </si>
  <si>
    <t>283170001100.S</t>
  </si>
  <si>
    <t>Doska komôrková z polykarbonátu, hr. 16 mm, počet stien 7, pre zasklievanie, presvetľovanie a zastrešenie vr. líšt a doplnkov</t>
  </si>
  <si>
    <t>2018639623</t>
  </si>
  <si>
    <t>244</t>
  </si>
  <si>
    <t>765901343.S</t>
  </si>
  <si>
    <t>Strešná fólia paropriepustná, na krokvy, sklon od 22° do 35°, plošná hmotnosť 140 g/m2</t>
  </si>
  <si>
    <t>-669922985</t>
  </si>
  <si>
    <t>245</t>
  </si>
  <si>
    <t>998765201.S</t>
  </si>
  <si>
    <t>Presun hmôt pre tvrdé krytiny v objektoch výšky do 6 m</t>
  </si>
  <si>
    <t>-1085347826</t>
  </si>
  <si>
    <t>766</t>
  </si>
  <si>
    <t>Konštrukcie stolárske</t>
  </si>
  <si>
    <t>246</t>
  </si>
  <si>
    <t>766231001.S</t>
  </si>
  <si>
    <t>Montáž stropných sklápacích schodov do vopred pripraveného otvoru</t>
  </si>
  <si>
    <t>-289828216</t>
  </si>
  <si>
    <t>247</t>
  </si>
  <si>
    <t>612330000700.S</t>
  </si>
  <si>
    <t>Schody stropné sklápacie skladacie zateplené 600x1200 mm s požiarnou odolnosťou min. 15min.</t>
  </si>
  <si>
    <t>1407646175</t>
  </si>
  <si>
    <t>248</t>
  </si>
  <si>
    <t>766621400.S</t>
  </si>
  <si>
    <t>Montáž okien plastových s hydroizolačnými ISO páskami (exteriérová a interiérová)</t>
  </si>
  <si>
    <t>230297265</t>
  </si>
  <si>
    <t>249</t>
  </si>
  <si>
    <t>283290006100.S</t>
  </si>
  <si>
    <t>Tesniaca paropriepustná fólia polymér-flísová, š. 290 mm, dĺ. 30 m, pre tesnenie pripájacej škáry okenného rámu a muriva z exteriéru</t>
  </si>
  <si>
    <t>-97635229</t>
  </si>
  <si>
    <t>250</t>
  </si>
  <si>
    <t>283290006200.S</t>
  </si>
  <si>
    <t>Tesniaca paronepriepustná fólia polymér-flísová, š. 70 mm, dĺ. 30 m, pre tesnenie pripájacej škáry okenného rámu a muriva z interiéru</t>
  </si>
  <si>
    <t>2056075811</t>
  </si>
  <si>
    <t>251</t>
  </si>
  <si>
    <t>766001</t>
  </si>
  <si>
    <t>Plastové okno 1500x1000mm - O1</t>
  </si>
  <si>
    <t>1443379047</t>
  </si>
  <si>
    <t>252</t>
  </si>
  <si>
    <t>766002</t>
  </si>
  <si>
    <t>Plastové okno 3500x1250mm - O2</t>
  </si>
  <si>
    <t>1071147668</t>
  </si>
  <si>
    <t>253</t>
  </si>
  <si>
    <t>766003</t>
  </si>
  <si>
    <t>Plastové okno 1500x1250mm - O3</t>
  </si>
  <si>
    <t>960714995</t>
  </si>
  <si>
    <t>254</t>
  </si>
  <si>
    <t>766004</t>
  </si>
  <si>
    <t>Plastové okno 1500x750mm - O4</t>
  </si>
  <si>
    <t>929849539</t>
  </si>
  <si>
    <t>255</t>
  </si>
  <si>
    <t>766005</t>
  </si>
  <si>
    <t>Plastové okno 1750x1600mm - O5</t>
  </si>
  <si>
    <t>-1482332482</t>
  </si>
  <si>
    <t>256</t>
  </si>
  <si>
    <t>766621405.S</t>
  </si>
  <si>
    <t>Montáž zdvižno posuvných a sklopno posuvných plastových dverí s hydroizolačnými ISO páskami (exteriérová a interiérová)</t>
  </si>
  <si>
    <t>1907459668</t>
  </si>
  <si>
    <t>257</t>
  </si>
  <si>
    <t>-301907158</t>
  </si>
  <si>
    <t>258</t>
  </si>
  <si>
    <t>-255298042</t>
  </si>
  <si>
    <t>259</t>
  </si>
  <si>
    <t>766101</t>
  </si>
  <si>
    <t>Plastová zasklenná stena 2250x2300mm - O6</t>
  </si>
  <si>
    <t>-154263863</t>
  </si>
  <si>
    <t>260</t>
  </si>
  <si>
    <t>766102</t>
  </si>
  <si>
    <t>Plastová zasklenná stena 1500x2300mm - O7</t>
  </si>
  <si>
    <t>212185501</t>
  </si>
  <si>
    <t>261</t>
  </si>
  <si>
    <t>766641161.S</t>
  </si>
  <si>
    <t>Montáž dverí plastových, vchodových, 1 m obvodu dverí</t>
  </si>
  <si>
    <t>1167111002</t>
  </si>
  <si>
    <t>262</t>
  </si>
  <si>
    <t>-19662047</t>
  </si>
  <si>
    <t>263</t>
  </si>
  <si>
    <t>808910538</t>
  </si>
  <si>
    <t>264</t>
  </si>
  <si>
    <t>766201</t>
  </si>
  <si>
    <t>Plastové vchodové dvere 2000x2300mm - DV1</t>
  </si>
  <si>
    <t>274623639</t>
  </si>
  <si>
    <t>265</t>
  </si>
  <si>
    <t>766202</t>
  </si>
  <si>
    <t>Plastové vchodové dvere 1100x2300mm - DV2</t>
  </si>
  <si>
    <t>750989719</t>
  </si>
  <si>
    <t>266</t>
  </si>
  <si>
    <t>766662112.S</t>
  </si>
  <si>
    <t>Montáž dverového krídla otočného jednokrídlového poldrážkového, do existujúcej zárubne, vrátane kovania</t>
  </si>
  <si>
    <t>-356573091</t>
  </si>
  <si>
    <t>267</t>
  </si>
  <si>
    <t>549150000600.S</t>
  </si>
  <si>
    <t>Kľučka dverová a rozeta 2x, nehrdzavejúca oceľ, povrch nerez brúsený</t>
  </si>
  <si>
    <t>932075152</t>
  </si>
  <si>
    <t>268</t>
  </si>
  <si>
    <t>611610000401.S</t>
  </si>
  <si>
    <t>Dvere vnútorné jednokrídlové, šírka viď PD,plné, mechanický odolné s magnetickým zámkom</t>
  </si>
  <si>
    <t>2143368</t>
  </si>
  <si>
    <t>269</t>
  </si>
  <si>
    <t>766694142.S</t>
  </si>
  <si>
    <t>Montáž parapetnej dosky plastovej šírky do 300 mm, dĺžky 1000-1600 mm</t>
  </si>
  <si>
    <t>224901284</t>
  </si>
  <si>
    <t>270</t>
  </si>
  <si>
    <t>611560000400.S</t>
  </si>
  <si>
    <t>Parapetná doska plastová, šírka 300 mm, komôrková vnútorná, zlatý dub, mramor, mahagon, svetlý buk, orech</t>
  </si>
  <si>
    <t>1056942981</t>
  </si>
  <si>
    <t>271</t>
  </si>
  <si>
    <t>766694143.S</t>
  </si>
  <si>
    <t>Montáž parapetnej dosky plastovej šírky do 300 mm, dĺžky 1600-2600 mm</t>
  </si>
  <si>
    <t>-1968780919</t>
  </si>
  <si>
    <t>272</t>
  </si>
  <si>
    <t>622384795</t>
  </si>
  <si>
    <t>273</t>
  </si>
  <si>
    <t>766702111.S</t>
  </si>
  <si>
    <t>Montáž zárubní obložkových pre dvere jednokrídlové</t>
  </si>
  <si>
    <t>1087769707</t>
  </si>
  <si>
    <t>274</t>
  </si>
  <si>
    <t>611810002200.S</t>
  </si>
  <si>
    <t>Zárubňa vnútorná obložková, šírka viď PD, výška 1970 mm, pre stenu hrúbky 60-170 mm, pre jednokrídlové dvere</t>
  </si>
  <si>
    <t>639655123</t>
  </si>
  <si>
    <t>275</t>
  </si>
  <si>
    <t>611810002300.S</t>
  </si>
  <si>
    <t>Zárubňa vnútorná obložková, šírka viď PD, výška 1970 mm, pre stenu hrúbky 180-250 mm, pre jednokrídlové dvere</t>
  </si>
  <si>
    <t>959695987</t>
  </si>
  <si>
    <t>276</t>
  </si>
  <si>
    <t>611810002400.S</t>
  </si>
  <si>
    <t>Zárubňa vnútorná obložková, šírka viď PD, výška 1970 mm, pre stenu hrúbky 260-350 mm, pre jednokrídlové dvere</t>
  </si>
  <si>
    <t>2070734709</t>
  </si>
  <si>
    <t>277</t>
  </si>
  <si>
    <t>998766201.S</t>
  </si>
  <si>
    <t>Presun hmot pre konštrukcie stolárske v objektoch výšky do 6 m</t>
  </si>
  <si>
    <t>526373101</t>
  </si>
  <si>
    <t>767</t>
  </si>
  <si>
    <t>Konštrukcie doplnkové kovové</t>
  </si>
  <si>
    <t>278</t>
  </si>
  <si>
    <t>767163060.S</t>
  </si>
  <si>
    <t>Montáž zábradlia na francúzske okná, výplň rebrovanie, kotvenie do fasády</t>
  </si>
  <si>
    <t>944523523</t>
  </si>
  <si>
    <t>279</t>
  </si>
  <si>
    <t>553520003300.S</t>
  </si>
  <si>
    <t>Zábradlie na francúzske okná, vertikálna výplň rebrovanie, výška do 1200 mm, kotvenie do fasády, madlo hliníkové eloxované, exteriérové</t>
  </si>
  <si>
    <t>1445056312</t>
  </si>
  <si>
    <t>280</t>
  </si>
  <si>
    <t>767330303.S</t>
  </si>
  <si>
    <t>Montáž oblúkovej striešky na stenu nad vchodové dvere z komorového polykarbonátu resp. akrylátu dĺžky nad 2000 do 2500 mm</t>
  </si>
  <si>
    <t>-991384924</t>
  </si>
  <si>
    <t>281</t>
  </si>
  <si>
    <t>553580017306.S</t>
  </si>
  <si>
    <t>Strieška oblúková hliníková z komorového polykarbonátu hr. 4,5 mm, šxhĺ 2500x1300 mm</t>
  </si>
  <si>
    <t>-1195344672</t>
  </si>
  <si>
    <t>282</t>
  </si>
  <si>
    <t>998767201.S</t>
  </si>
  <si>
    <t>Presun hmôt pre kovové stavebné doplnkové konštrukcie v objektoch výšky do 6 m</t>
  </si>
  <si>
    <t>1473833566</t>
  </si>
  <si>
    <t>769</t>
  </si>
  <si>
    <t>Montáže vzduchotechnických zariadení</t>
  </si>
  <si>
    <t>283</t>
  </si>
  <si>
    <t>769011030.S</t>
  </si>
  <si>
    <t>Montáž ventilátora malého axiálneho nástenného do stropu veľkosť: 100</t>
  </si>
  <si>
    <t>-1033613660</t>
  </si>
  <si>
    <t>284</t>
  </si>
  <si>
    <t>429110000200</t>
  </si>
  <si>
    <t>Ventilátor malý, axiálny, tichý SILENT 100 CRZ Silver DESIGN, IP45, ELEKTRODESIGN</t>
  </si>
  <si>
    <t>-575728338</t>
  </si>
  <si>
    <t>285</t>
  </si>
  <si>
    <t>769021000.S</t>
  </si>
  <si>
    <t>Montáž spiro potrubia do DN 100</t>
  </si>
  <si>
    <t>1732178046</t>
  </si>
  <si>
    <t>286</t>
  </si>
  <si>
    <t>429810000200.S</t>
  </si>
  <si>
    <t>Potrubie kruhové spiro DN 100, dĺžka 1000 mm</t>
  </si>
  <si>
    <t>-1456666030</t>
  </si>
  <si>
    <t>287</t>
  </si>
  <si>
    <t>769021006.S</t>
  </si>
  <si>
    <t>Montáž spiro potrubia DN 160-180</t>
  </si>
  <si>
    <t>1601867842</t>
  </si>
  <si>
    <t>288</t>
  </si>
  <si>
    <t>429810000500.S</t>
  </si>
  <si>
    <t>Potrubie kruhové spiro DN 160, dĺžka 1000 mm</t>
  </si>
  <si>
    <t>-417981057</t>
  </si>
  <si>
    <t>289</t>
  </si>
  <si>
    <t>769021299.S</t>
  </si>
  <si>
    <t>Montáž tvaroviek na VZT potrubie</t>
  </si>
  <si>
    <t>-960251402</t>
  </si>
  <si>
    <t>290</t>
  </si>
  <si>
    <t>429850000600.S</t>
  </si>
  <si>
    <t>Tvarovky na VZT potrubie</t>
  </si>
  <si>
    <t>-793762517</t>
  </si>
  <si>
    <t>291</t>
  </si>
  <si>
    <t>769051501.S</t>
  </si>
  <si>
    <t>Montáž malej lokálnej vetracej jednotky s rekuperáciou tepla do steny hr. 300 mm, max. prietok vzduchu do 60 m3/h</t>
  </si>
  <si>
    <t>-642527858</t>
  </si>
  <si>
    <t>292</t>
  </si>
  <si>
    <t>429530030400.S</t>
  </si>
  <si>
    <t>Malá lokálna vetracia jednotka s rekuperáciou tepla s jedným ventilátorom, s bezdrôtovým ovládaním, max. prietok vzduchu do 60 m3/h</t>
  </si>
  <si>
    <t>-813896142</t>
  </si>
  <si>
    <t>293</t>
  </si>
  <si>
    <t>429530033100.S</t>
  </si>
  <si>
    <t>Diaľkový bezdrôtový ovládač so senzorom vlhkosti pre malé vetracie jednotky s rekuperáciou tepla</t>
  </si>
  <si>
    <t>307816389</t>
  </si>
  <si>
    <t>294</t>
  </si>
  <si>
    <t>429530033111.S</t>
  </si>
  <si>
    <t>Regulátor sMOVE s4</t>
  </si>
  <si>
    <t>2091989027</t>
  </si>
  <si>
    <t>295</t>
  </si>
  <si>
    <t>769051599.S</t>
  </si>
  <si>
    <t>Napojenie, príslušenstvo</t>
  </si>
  <si>
    <t>-1662541250</t>
  </si>
  <si>
    <t>296</t>
  </si>
  <si>
    <t>769052098.S</t>
  </si>
  <si>
    <t>Nerozpočtované práce a materiály</t>
  </si>
  <si>
    <t>202799871</t>
  </si>
  <si>
    <t>297</t>
  </si>
  <si>
    <t>769052099.S</t>
  </si>
  <si>
    <t>Pomocne práce a napojenia na ELI a ZTI</t>
  </si>
  <si>
    <t>1724986115</t>
  </si>
  <si>
    <t>298</t>
  </si>
  <si>
    <t>998769201.S</t>
  </si>
  <si>
    <t>Presun hmôt pre montáž vzduchotechnických zariadení v stavbe (objekte) výšky do 7 m</t>
  </si>
  <si>
    <t>-401078924</t>
  </si>
  <si>
    <t>771</t>
  </si>
  <si>
    <t>Podlahy z dlaždíc</t>
  </si>
  <si>
    <t>299</t>
  </si>
  <si>
    <t>771575109</t>
  </si>
  <si>
    <t>Montáž podláh z dlaždíc keramických do tmelu vr. soklíkov</t>
  </si>
  <si>
    <t>-697041234</t>
  </si>
  <si>
    <t>300</t>
  </si>
  <si>
    <t>5976455002</t>
  </si>
  <si>
    <t xml:space="preserve">Dlaždice keramické s protišmykovým povrchom líca úprava </t>
  </si>
  <si>
    <t>-1012406346</t>
  </si>
  <si>
    <t>301</t>
  </si>
  <si>
    <t>5856111950</t>
  </si>
  <si>
    <t>Škárovacia hmota CERESIT CE 33</t>
  </si>
  <si>
    <t>kg</t>
  </si>
  <si>
    <t>-1141228232</t>
  </si>
  <si>
    <t>302</t>
  </si>
  <si>
    <t>5859482693</t>
  </si>
  <si>
    <t xml:space="preserve">Lepidlo na obklady a dlažby </t>
  </si>
  <si>
    <t>-1758942773</t>
  </si>
  <si>
    <t>303</t>
  </si>
  <si>
    <t>998771201</t>
  </si>
  <si>
    <t>Presun hmôt pre podlahy z dlaždíc v objektoch výšky do 6m</t>
  </si>
  <si>
    <t>-299951701</t>
  </si>
  <si>
    <t>775</t>
  </si>
  <si>
    <t>Podlahy vlysové a parketové</t>
  </si>
  <si>
    <t>304</t>
  </si>
  <si>
    <t>775550110.S</t>
  </si>
  <si>
    <t>Montáž podlahy z laminátových a drevených parkiet, click spoj, položená voľne vr. líšt</t>
  </si>
  <si>
    <t>1796847641</t>
  </si>
  <si>
    <t>305</t>
  </si>
  <si>
    <t>611980003005.S</t>
  </si>
  <si>
    <t>Podlaha laminátová, hrúbka 8 mm</t>
  </si>
  <si>
    <t>-2055959286</t>
  </si>
  <si>
    <t>306</t>
  </si>
  <si>
    <t>775592111.S</t>
  </si>
  <si>
    <t>Montáž parozábrany pod plávajúce podlahy - fólia PE</t>
  </si>
  <si>
    <t>-186588024</t>
  </si>
  <si>
    <t>307</t>
  </si>
  <si>
    <t>283230007150.S</t>
  </si>
  <si>
    <t>Parozábrana špeciálna, PE fólia bez spevňujúcej mriežky</t>
  </si>
  <si>
    <t>-1543420940</t>
  </si>
  <si>
    <t>308</t>
  </si>
  <si>
    <t>775592141.S</t>
  </si>
  <si>
    <t>Montáž podložky vyrovnávacej a tlmiacej penovej hr. 3 mm pod plávajúce podlahy</t>
  </si>
  <si>
    <t>-676033025</t>
  </si>
  <si>
    <t>309</t>
  </si>
  <si>
    <t>283230008600.S</t>
  </si>
  <si>
    <t>Podložka z penového PE pod plávajúce podlahy, hr. 3 mm</t>
  </si>
  <si>
    <t>1123138471</t>
  </si>
  <si>
    <t>310</t>
  </si>
  <si>
    <t>998775202.S</t>
  </si>
  <si>
    <t>Presun hmôt pre podlahy vlysové a parketové v objektoch výšky nad 6 do 12 m</t>
  </si>
  <si>
    <t>-1438809644</t>
  </si>
  <si>
    <t>781</t>
  </si>
  <si>
    <t>Dokončovacie práce a obklady</t>
  </si>
  <si>
    <t>311</t>
  </si>
  <si>
    <t>781445062</t>
  </si>
  <si>
    <t>Montáž obkladov stien z obkladačiek hutných, keramických do tmelu</t>
  </si>
  <si>
    <t>396153265</t>
  </si>
  <si>
    <t>312</t>
  </si>
  <si>
    <t>5976559000</t>
  </si>
  <si>
    <t xml:space="preserve">Obkladačky keramické </t>
  </si>
  <si>
    <t>-1800312179</t>
  </si>
  <si>
    <t>313</t>
  </si>
  <si>
    <t>5856111950.1</t>
  </si>
  <si>
    <t>CERESIT škárovacia hmota CE 33</t>
  </si>
  <si>
    <t>1918778402</t>
  </si>
  <si>
    <t>314</t>
  </si>
  <si>
    <t>5858400020</t>
  </si>
  <si>
    <t>Lepidlo na obklady a dlažby</t>
  </si>
  <si>
    <t>-1823396906</t>
  </si>
  <si>
    <t>315</t>
  </si>
  <si>
    <t>781545210.S</t>
  </si>
  <si>
    <t>Montáž obkladov ostenia z obkladačiek hutných, polohutných do tmelu,rámovky</t>
  </si>
  <si>
    <t>-1061257972</t>
  </si>
  <si>
    <t>316</t>
  </si>
  <si>
    <t>612878093</t>
  </si>
  <si>
    <t>317</t>
  </si>
  <si>
    <t>781764460.S</t>
  </si>
  <si>
    <t>Montáž obkladov vonkajších stien hr. 30 mm</t>
  </si>
  <si>
    <t>-2046495071</t>
  </si>
  <si>
    <t>318</t>
  </si>
  <si>
    <t>632310000100.S</t>
  </si>
  <si>
    <t>Vonkajší obklad, hrúbka 30 mm</t>
  </si>
  <si>
    <t>-180475562</t>
  </si>
  <si>
    <t>319</t>
  </si>
  <si>
    <t>998781201</t>
  </si>
  <si>
    <t>Presun hmôt pre obklady keramické v objektoch výšky do 6 m</t>
  </si>
  <si>
    <t>2070982031</t>
  </si>
  <si>
    <t>783</t>
  </si>
  <si>
    <t>Nátery</t>
  </si>
  <si>
    <t>320</t>
  </si>
  <si>
    <t>783894612.S</t>
  </si>
  <si>
    <t>Náter farbami akrylátovými ekologickými riediteľnými vodou, biely náter sadrokartónových stropov 2x</t>
  </si>
  <si>
    <t>1606970105</t>
  </si>
  <si>
    <t>784</t>
  </si>
  <si>
    <t>Dokončovacie práce - maľby</t>
  </si>
  <si>
    <t>321</t>
  </si>
  <si>
    <t>784410100</t>
  </si>
  <si>
    <t>Penetrovanie jednonásobné jemnozrnných podkladov výšky do 3, 80 m</t>
  </si>
  <si>
    <t>-1402801411</t>
  </si>
  <si>
    <t>322</t>
  </si>
  <si>
    <t>784452472</t>
  </si>
  <si>
    <t xml:space="preserve">Maľby z maliarskych zmesí Primalex, Farmal, ručne nanášané tónované s bielym stropom dvojnásobné na jemnozrnný podklad výšky do 3, 80 m   </t>
  </si>
  <si>
    <t>-295668438</t>
  </si>
  <si>
    <t>Práce a dodávky M</t>
  </si>
  <si>
    <t>21-M</t>
  </si>
  <si>
    <t>Elektromontáže</t>
  </si>
  <si>
    <t>323</t>
  </si>
  <si>
    <t>210010027.S</t>
  </si>
  <si>
    <t>Rúrka ohybná elektroinštalačná z PVC typ FXP 32, uložená pevne</t>
  </si>
  <si>
    <t>-159532636</t>
  </si>
  <si>
    <t>324</t>
  </si>
  <si>
    <t>345710009300.S</t>
  </si>
  <si>
    <t>Rúrka ohybná vlnitá pancierová so strednou mechanickou odolnosťou z PVC-U, D 32</t>
  </si>
  <si>
    <t>-1478257744</t>
  </si>
  <si>
    <t>325</t>
  </si>
  <si>
    <t>345710018000.S</t>
  </si>
  <si>
    <t>Spojka nasúvacia z PVC pre elektroinštal. rúrky, D 32 mm</t>
  </si>
  <si>
    <t>-1931647519</t>
  </si>
  <si>
    <t>326</t>
  </si>
  <si>
    <t>210010313.S</t>
  </si>
  <si>
    <t>Krabica (KU 125) odbočná s viečkom, bez zapojenia, štvorcová</t>
  </si>
  <si>
    <t>-245674090</t>
  </si>
  <si>
    <t>327</t>
  </si>
  <si>
    <t>345410000500.S</t>
  </si>
  <si>
    <t>Krabica odbočná z PVC s viečkom pod omietku KU 125</t>
  </si>
  <si>
    <t>-999887442</t>
  </si>
  <si>
    <t>328</t>
  </si>
  <si>
    <t>210010321</t>
  </si>
  <si>
    <t>Krabica (1903, KR 68) odbočná s viečkom, svorkovnicou vrátane zapojenia, kruhová</t>
  </si>
  <si>
    <t>-2034906221</t>
  </si>
  <si>
    <t>329</t>
  </si>
  <si>
    <t>345410002600</t>
  </si>
  <si>
    <t>Krabica univerzálna z PVC s viečkom a svorkovnicou pod omietku KU 68-1903, Dxh 73x42 mm</t>
  </si>
  <si>
    <t>-1484712526</t>
  </si>
  <si>
    <t>330</t>
  </si>
  <si>
    <t>210110041</t>
  </si>
  <si>
    <t>Spínač polozapustený a zapustený vrátane zapojenia jednopólový - radenie 1</t>
  </si>
  <si>
    <t>1504265211</t>
  </si>
  <si>
    <t>331</t>
  </si>
  <si>
    <t>345340004500</t>
  </si>
  <si>
    <t xml:space="preserve">Prístroj spínača </t>
  </si>
  <si>
    <t>1710119129</t>
  </si>
  <si>
    <t>332</t>
  </si>
  <si>
    <t>345350001500</t>
  </si>
  <si>
    <t xml:space="preserve">Kryt spínača tlačidlový </t>
  </si>
  <si>
    <t>733334219</t>
  </si>
  <si>
    <t>333</t>
  </si>
  <si>
    <t>345350002300</t>
  </si>
  <si>
    <t xml:space="preserve">Rámček  1-násobný </t>
  </si>
  <si>
    <t>1999394604</t>
  </si>
  <si>
    <t>334</t>
  </si>
  <si>
    <t>210110043</t>
  </si>
  <si>
    <t xml:space="preserve">Spínač polozapustený a zapustený vrátane zapojenia sériový prep.stried. - radenie 5 </t>
  </si>
  <si>
    <t>1011570942</t>
  </si>
  <si>
    <t>335</t>
  </si>
  <si>
    <t>345330003300</t>
  </si>
  <si>
    <t>Prístroj prepínača  radenie 5</t>
  </si>
  <si>
    <t>-806303352</t>
  </si>
  <si>
    <t>336</t>
  </si>
  <si>
    <t>345350001800</t>
  </si>
  <si>
    <t xml:space="preserve">Kryt spínača delený </t>
  </si>
  <si>
    <t>-122403787</t>
  </si>
  <si>
    <t>337</t>
  </si>
  <si>
    <t>-314414782</t>
  </si>
  <si>
    <t>338</t>
  </si>
  <si>
    <t>210110045</t>
  </si>
  <si>
    <t>Spínač polozapustený a zapustený vrátane zapojenia stried.prep.- radenie 6</t>
  </si>
  <si>
    <t>-1897002450</t>
  </si>
  <si>
    <t>339</t>
  </si>
  <si>
    <t>345330003000</t>
  </si>
  <si>
    <t>Prístroj prepínača radenie 6</t>
  </si>
  <si>
    <t>-923759107</t>
  </si>
  <si>
    <t>340</t>
  </si>
  <si>
    <t>345350001700</t>
  </si>
  <si>
    <t>Kryt spínača</t>
  </si>
  <si>
    <t>1813999000</t>
  </si>
  <si>
    <t>341</t>
  </si>
  <si>
    <t>-948209953</t>
  </si>
  <si>
    <t>342</t>
  </si>
  <si>
    <t>210110046</t>
  </si>
  <si>
    <t>Spínač polozapustený a zapustený vrátane zapojenia krížový prep.- radenie 7</t>
  </si>
  <si>
    <t>1889450390</t>
  </si>
  <si>
    <t>343</t>
  </si>
  <si>
    <t>345330003100</t>
  </si>
  <si>
    <t>Prístroj prepínača radenie 7</t>
  </si>
  <si>
    <t>39158611</t>
  </si>
  <si>
    <t>344</t>
  </si>
  <si>
    <t>-1052795363</t>
  </si>
  <si>
    <t>345</t>
  </si>
  <si>
    <t>-1150375011</t>
  </si>
  <si>
    <t>346</t>
  </si>
  <si>
    <t>210111004.S</t>
  </si>
  <si>
    <t>Zásuvka vstavaná 230 V / 16A vrátane zapojenia, vyhotovenie 3P</t>
  </si>
  <si>
    <t>-1496130547</t>
  </si>
  <si>
    <t>347</t>
  </si>
  <si>
    <t>345540004300.S</t>
  </si>
  <si>
    <t>Zásuvka  230 V,16 A,IP 54</t>
  </si>
  <si>
    <t>-1954891413</t>
  </si>
  <si>
    <t>348</t>
  </si>
  <si>
    <t>210111031</t>
  </si>
  <si>
    <t>Domová zásuvka v krabici pre vonkajšie prostredie 10/16 A 250 V 2P + Z</t>
  </si>
  <si>
    <t>2131261913</t>
  </si>
  <si>
    <t>349</t>
  </si>
  <si>
    <t>345510005600</t>
  </si>
  <si>
    <t>Zásuvka 16A,230V,IP20</t>
  </si>
  <si>
    <t>1889708127</t>
  </si>
  <si>
    <t>350</t>
  </si>
  <si>
    <t>210111032</t>
  </si>
  <si>
    <t>Domová zásuvka v krabici pre vonkajšie prostredie 10/16 A 250 V 2P + Z 2 x zapojenie</t>
  </si>
  <si>
    <t>911013140</t>
  </si>
  <si>
    <t>351</t>
  </si>
  <si>
    <t>345510005601</t>
  </si>
  <si>
    <t>Zásuvka dvojita 16A,230V, IP20</t>
  </si>
  <si>
    <t>-1324238177</t>
  </si>
  <si>
    <t>352</t>
  </si>
  <si>
    <t>210111042</t>
  </si>
  <si>
    <t>Zásuvka s plochými kontaktmi v krabici pre prostredie obyč., 48 V, 250 V, 400 V, 10 A 2P + Z</t>
  </si>
  <si>
    <t>-1311311332</t>
  </si>
  <si>
    <t>353</t>
  </si>
  <si>
    <t>345540009100</t>
  </si>
  <si>
    <t>Zásuvka 400V,16A,IP54</t>
  </si>
  <si>
    <t>-1366909449</t>
  </si>
  <si>
    <t>354</t>
  </si>
  <si>
    <t>210160293</t>
  </si>
  <si>
    <t>Montáž a dodávka rozvádzača RH s prístrojmi - podľa PD</t>
  </si>
  <si>
    <t>1565700748</t>
  </si>
  <si>
    <t>355</t>
  </si>
  <si>
    <t>210160294</t>
  </si>
  <si>
    <t>Montáž a dodávka rozvádzača RE s prístrojmi - podľa PD</t>
  </si>
  <si>
    <t>-81119953</t>
  </si>
  <si>
    <t>356</t>
  </si>
  <si>
    <t>210201011</t>
  </si>
  <si>
    <t>Montáž a zapojenie svietidla nástenného</t>
  </si>
  <si>
    <t>1128577638</t>
  </si>
  <si>
    <t>357</t>
  </si>
  <si>
    <t>348120001201</t>
  </si>
  <si>
    <t>Svietidlo nastené LED 25W,230V,IP43</t>
  </si>
  <si>
    <t>73644977</t>
  </si>
  <si>
    <t>358</t>
  </si>
  <si>
    <t>210201510.S</t>
  </si>
  <si>
    <t>Montáž a zapojenie svietidla 1x svetelný zdroj, núdzového, LED - núdzový režim</t>
  </si>
  <si>
    <t>-322037529</t>
  </si>
  <si>
    <t>359</t>
  </si>
  <si>
    <t>348150000600.S</t>
  </si>
  <si>
    <t xml:space="preserve">LED svietidlo núdzové </t>
  </si>
  <si>
    <t>-1242960416</t>
  </si>
  <si>
    <t>360</t>
  </si>
  <si>
    <t>210203051</t>
  </si>
  <si>
    <t>Montáž a zapojenie svietidla stropného</t>
  </si>
  <si>
    <t>1880746710</t>
  </si>
  <si>
    <t>361</t>
  </si>
  <si>
    <t>348130002400</t>
  </si>
  <si>
    <t>Svietidlo stropné LED 25W,230V,IP43</t>
  </si>
  <si>
    <t>1213543395</t>
  </si>
  <si>
    <t>362</t>
  </si>
  <si>
    <t>348130002401</t>
  </si>
  <si>
    <t>Svietidlo stropné LED 25W,230V,IP20</t>
  </si>
  <si>
    <t>940861294</t>
  </si>
  <si>
    <t>363</t>
  </si>
  <si>
    <t>348130002402</t>
  </si>
  <si>
    <t>Svietidlo stropné LED 36W,230V,IP20</t>
  </si>
  <si>
    <t>-100713113</t>
  </si>
  <si>
    <t>364</t>
  </si>
  <si>
    <t>210220001.S</t>
  </si>
  <si>
    <t>Uzemňovacie vedenie na povrchu FeZn drôt zvodový Ø 8-10</t>
  </si>
  <si>
    <t>1454995175</t>
  </si>
  <si>
    <t>365</t>
  </si>
  <si>
    <t>354410054700.S</t>
  </si>
  <si>
    <t>Drôt bleskozvodový FeZn, d 8 mm</t>
  </si>
  <si>
    <t>-656780697</t>
  </si>
  <si>
    <t>366</t>
  </si>
  <si>
    <t>210220002.S</t>
  </si>
  <si>
    <t>Uzemňovacie vedenie na povrchu FeZn páska uzemňovacia do 120 mm2</t>
  </si>
  <si>
    <t>234597703</t>
  </si>
  <si>
    <t>367</t>
  </si>
  <si>
    <t>354410058800.S</t>
  </si>
  <si>
    <t>Pásovina uzemňovacia FeZn 30 x 4 mm</t>
  </si>
  <si>
    <t>-680324558</t>
  </si>
  <si>
    <t>368</t>
  </si>
  <si>
    <t>210222001.S</t>
  </si>
  <si>
    <t>Uzemňovacie vedenie na povrchu FeZn, pre vonkajšie práce</t>
  </si>
  <si>
    <t>-850096544</t>
  </si>
  <si>
    <t>369</t>
  </si>
  <si>
    <t>354410054800.S</t>
  </si>
  <si>
    <t>Drôt bleskozvodový FeZn, d 10 mm</t>
  </si>
  <si>
    <t>-115301941</t>
  </si>
  <si>
    <t>370</t>
  </si>
  <si>
    <t>210222031.S</t>
  </si>
  <si>
    <t>Ekvipotenciálna svorkovnica EPS 2 v krabici KO 125 E, pre vonkajšie práce</t>
  </si>
  <si>
    <t>-357197678</t>
  </si>
  <si>
    <t>371</t>
  </si>
  <si>
    <t>345410000400.S</t>
  </si>
  <si>
    <t>Krabica odbočná z PVC s viečkom pod omietku KO 125 E</t>
  </si>
  <si>
    <t>-1477527152</t>
  </si>
  <si>
    <t>372</t>
  </si>
  <si>
    <t>345610005100.S</t>
  </si>
  <si>
    <t>Svorkovnica ekvipotencionálna EPS 2, z PP</t>
  </si>
  <si>
    <t>68277851</t>
  </si>
  <si>
    <t>373</t>
  </si>
  <si>
    <t>210222101.S</t>
  </si>
  <si>
    <t>Podpery vedenia FeZn na plochú strechu PV21, pre vonkajšie práce</t>
  </si>
  <si>
    <t>-251364620</t>
  </si>
  <si>
    <t>374</t>
  </si>
  <si>
    <t>354410034800.S</t>
  </si>
  <si>
    <t>Podpera vedenia FeZn na ploché strechy označenie PV 21 oceľ</t>
  </si>
  <si>
    <t>-1798341959</t>
  </si>
  <si>
    <t>375</t>
  </si>
  <si>
    <t>354410034900.S</t>
  </si>
  <si>
    <t>Podložka plastová k podpere vedenia FeZn označenie podložka k PV 21</t>
  </si>
  <si>
    <t>1843659244</t>
  </si>
  <si>
    <t>376</t>
  </si>
  <si>
    <t>210222102</t>
  </si>
  <si>
    <t>Podpery vedenia FeZn na vrchol krovu PV15 A-F +UNI, pre vonkajšie práce</t>
  </si>
  <si>
    <t>429327269</t>
  </si>
  <si>
    <t>377</t>
  </si>
  <si>
    <t>354410033000</t>
  </si>
  <si>
    <t>Podpera vedenia FeZn na vrchol krovu označenie PV 15 A</t>
  </si>
  <si>
    <t>-1455859066</t>
  </si>
  <si>
    <t>378</t>
  </si>
  <si>
    <t>210222110</t>
  </si>
  <si>
    <t>Podpery vedenia FeZn pod krytinu na svahu PV12-13, pre vonkajšie práce</t>
  </si>
  <si>
    <t>1632321148</t>
  </si>
  <si>
    <t>379</t>
  </si>
  <si>
    <t>354410032700</t>
  </si>
  <si>
    <t>Podpera vedenia FeZn pod škridľovú strechu označenie PV 12</t>
  </si>
  <si>
    <t>754427669</t>
  </si>
  <si>
    <t>380</t>
  </si>
  <si>
    <t>210222204</t>
  </si>
  <si>
    <t>Zachytávacia tyč FeZn bez osadenia a s osadením JP10-30, pre vonkajšie práce</t>
  </si>
  <si>
    <t>-1614372732</t>
  </si>
  <si>
    <t>381</t>
  </si>
  <si>
    <t>354410023100</t>
  </si>
  <si>
    <t>Tyč zachytávacia FeZn na upevnenie do muriva označenie JP 15</t>
  </si>
  <si>
    <t>-1276253578</t>
  </si>
  <si>
    <t>382</t>
  </si>
  <si>
    <t>210222243</t>
  </si>
  <si>
    <t>Svorka FeZn spojovacia SS, pre vonkajšie práce</t>
  </si>
  <si>
    <t>-363084262</t>
  </si>
  <si>
    <t>383</t>
  </si>
  <si>
    <t>354410003400</t>
  </si>
  <si>
    <t>Svorka FeZn spojovacia označenie SS 2 skrutky s príložkou</t>
  </si>
  <si>
    <t>1574218763</t>
  </si>
  <si>
    <t>384</t>
  </si>
  <si>
    <t>210222246</t>
  </si>
  <si>
    <t>Svorka FeZn na odkvapový žľab SO, pre vonkajšie práce</t>
  </si>
  <si>
    <t>-1891192337</t>
  </si>
  <si>
    <t>385</t>
  </si>
  <si>
    <t>354410004200</t>
  </si>
  <si>
    <t>Svorka FeZn odkvapová označenie SO</t>
  </si>
  <si>
    <t>-1977450751</t>
  </si>
  <si>
    <t>386</t>
  </si>
  <si>
    <t>210222247</t>
  </si>
  <si>
    <t>Svorka FeZn skúšobná SZ, pre vonkajšie práce</t>
  </si>
  <si>
    <t>1672696548</t>
  </si>
  <si>
    <t>387</t>
  </si>
  <si>
    <t>354410004300</t>
  </si>
  <si>
    <t>Svorka FeZn skúšobná označenie SZ</t>
  </si>
  <si>
    <t>1669318998</t>
  </si>
  <si>
    <t>388</t>
  </si>
  <si>
    <t>210222280</t>
  </si>
  <si>
    <t>Uzemňovacia tyč FeZn ZT, pre vonkajšie práce</t>
  </si>
  <si>
    <t>1800453514</t>
  </si>
  <si>
    <t>389</t>
  </si>
  <si>
    <t>354410055700</t>
  </si>
  <si>
    <t>Tyč uzemňovacia FeZn označenie ZT 2 m</t>
  </si>
  <si>
    <t>-823275290</t>
  </si>
  <si>
    <t>390</t>
  </si>
  <si>
    <t>210800107</t>
  </si>
  <si>
    <t>Kábel medený uložený voľne CYKY 450/750 V 3x1,5</t>
  </si>
  <si>
    <t>-4544707</t>
  </si>
  <si>
    <t>391</t>
  </si>
  <si>
    <t>KPE000000672</t>
  </si>
  <si>
    <t xml:space="preserve">Kábel pevný CHKE-R 3x1,5 </t>
  </si>
  <si>
    <t>-671018392</t>
  </si>
  <si>
    <t>392</t>
  </si>
  <si>
    <t>KPE000000493</t>
  </si>
  <si>
    <t>Kábel pevný CHKE-R 3Ax1,5</t>
  </si>
  <si>
    <t>-530711962</t>
  </si>
  <si>
    <t>393</t>
  </si>
  <si>
    <t>210800108</t>
  </si>
  <si>
    <t>Kábel medený uložený voľne CYKY 450/750 V 3x2,5</t>
  </si>
  <si>
    <t>382833902</t>
  </si>
  <si>
    <t>394</t>
  </si>
  <si>
    <t>341110000801</t>
  </si>
  <si>
    <t>Kábel medený CHKE-R 3x2,5</t>
  </si>
  <si>
    <t>-1409074148</t>
  </si>
  <si>
    <t>395</t>
  </si>
  <si>
    <t>210800120.S</t>
  </si>
  <si>
    <t>Kábel medený uložený voľne CYKY 450/750 V 5x2,5</t>
  </si>
  <si>
    <t>661694098</t>
  </si>
  <si>
    <t>396</t>
  </si>
  <si>
    <t>341110002000.S</t>
  </si>
  <si>
    <t>Kábel medený CYKY 5x2,5 mm2</t>
  </si>
  <si>
    <t>1813939653</t>
  </si>
  <si>
    <t>397</t>
  </si>
  <si>
    <t>210800122</t>
  </si>
  <si>
    <t>Kábel medený uložený voľne 5x6</t>
  </si>
  <si>
    <t>7328285</t>
  </si>
  <si>
    <t>398</t>
  </si>
  <si>
    <t>341110002200</t>
  </si>
  <si>
    <t>Kábel medený CHKE-R 5x6 mm2</t>
  </si>
  <si>
    <t>344964171</t>
  </si>
  <si>
    <t>399</t>
  </si>
  <si>
    <t>210800203.S</t>
  </si>
  <si>
    <t>Kábel medený uložený v rúrke CYKY 450/750 V 5x16</t>
  </si>
  <si>
    <t>1949348740</t>
  </si>
  <si>
    <t>400</t>
  </si>
  <si>
    <t>341110002400.S</t>
  </si>
  <si>
    <t>Kábel medený CYKY 5x16 mm2</t>
  </si>
  <si>
    <t>367470557</t>
  </si>
  <si>
    <t>401</t>
  </si>
  <si>
    <t>210800613</t>
  </si>
  <si>
    <t>Vodič medený uložený voľne H07V-K (CYA)  450/750 V 6</t>
  </si>
  <si>
    <t>1144332216</t>
  </si>
  <si>
    <t>402</t>
  </si>
  <si>
    <t>341310009100</t>
  </si>
  <si>
    <t>Vodič medený flexibilný H07V-K 6 mm2</t>
  </si>
  <si>
    <t>2078322278</t>
  </si>
  <si>
    <t>403</t>
  </si>
  <si>
    <t>210800614.S</t>
  </si>
  <si>
    <t>Vodič medený uložený voľne H07V-K (CYA)  450/750 V 10</t>
  </si>
  <si>
    <t>-1127763514</t>
  </si>
  <si>
    <t>404</t>
  </si>
  <si>
    <t>341310009200.S</t>
  </si>
  <si>
    <t>Vodič medený flexibilný H07V-K 10 mm2</t>
  </si>
  <si>
    <t>-768338194</t>
  </si>
  <si>
    <t>405</t>
  </si>
  <si>
    <t>210800615</t>
  </si>
  <si>
    <t>Vodič medený uložený voľne H07V-K (CYA)  450/750 V 16</t>
  </si>
  <si>
    <t>2108390214</t>
  </si>
  <si>
    <t>406</t>
  </si>
  <si>
    <t>341310009300</t>
  </si>
  <si>
    <t>Vodič medený flexibilný H07V-K 16 mm2</t>
  </si>
  <si>
    <t>-786321879</t>
  </si>
  <si>
    <t>407</t>
  </si>
  <si>
    <t>210881175.S</t>
  </si>
  <si>
    <t>Kábel bezhalogénový, medený uložený voľne 1-CHKE-V 0,6/1,0 kV  3x2,5</t>
  </si>
  <si>
    <t>192789431</t>
  </si>
  <si>
    <t>408</t>
  </si>
  <si>
    <t>341610021000.S</t>
  </si>
  <si>
    <t>Kábel medený bezhalogenový 1-CHKE-V 3x2,5 mm2</t>
  </si>
  <si>
    <t>-613975843</t>
  </si>
  <si>
    <t>409</t>
  </si>
  <si>
    <t>210881191.S</t>
  </si>
  <si>
    <t>Kábel bezhalogénový, medený uložený voľne 1-CHKE-V 0,6/1,0 kV  5x2,5</t>
  </si>
  <si>
    <t>-696711142</t>
  </si>
  <si>
    <t>410</t>
  </si>
  <si>
    <t>341610022600.S</t>
  </si>
  <si>
    <t>Kábel medený bezhalogenový CHKE-R 5x2,5 mm2</t>
  </si>
  <si>
    <t>-1034068865</t>
  </si>
  <si>
    <t>411</t>
  </si>
  <si>
    <t>210902381.S</t>
  </si>
  <si>
    <t>Kábel hliníkový silový, uložený v rúrke NAYY 0,6/1 kV 4x25</t>
  </si>
  <si>
    <t>97536063</t>
  </si>
  <si>
    <t>412</t>
  </si>
  <si>
    <t>341110034000.S</t>
  </si>
  <si>
    <t>Kábel hliníkový NAYY 4x25 mm2</t>
  </si>
  <si>
    <t>1551123015</t>
  </si>
  <si>
    <t>413</t>
  </si>
  <si>
    <t>PPV000116</t>
  </si>
  <si>
    <t>Drobný inštalačný materiál a práca</t>
  </si>
  <si>
    <t>489792764</t>
  </si>
  <si>
    <t>22-M</t>
  </si>
  <si>
    <t>Montáže oznamovacích a zabezpečovacích zariadení</t>
  </si>
  <si>
    <t>436</t>
  </si>
  <si>
    <t>220490043.S</t>
  </si>
  <si>
    <t>Montáž a dodávka telefónneho bytového zariadenia-hlasitá, zapojenie,vyskúš.a vysvetlenie manipuláci</t>
  </si>
  <si>
    <t>-166074476</t>
  </si>
  <si>
    <t>432</t>
  </si>
  <si>
    <t>220511001.S</t>
  </si>
  <si>
    <t>Montáž zásuvky 1xRJ45 pod omietku</t>
  </si>
  <si>
    <t>1488961982</t>
  </si>
  <si>
    <t>433</t>
  </si>
  <si>
    <t>383150000100.S</t>
  </si>
  <si>
    <t>Zásuvka dátová RJ45 Cat 5e FTP</t>
  </si>
  <si>
    <t>-1996411511</t>
  </si>
  <si>
    <t>434</t>
  </si>
  <si>
    <t>220511020.S</t>
  </si>
  <si>
    <t>Zapojenie zásuvky 1xRJ45</t>
  </si>
  <si>
    <t>-1603335414</t>
  </si>
  <si>
    <t>414</t>
  </si>
  <si>
    <t>220511031.S</t>
  </si>
  <si>
    <t>Kábel v rúrkach - internet +TV</t>
  </si>
  <si>
    <t>-199359970</t>
  </si>
  <si>
    <t>415</t>
  </si>
  <si>
    <t>341230000800.S</t>
  </si>
  <si>
    <t>Kábel medený dátový UTP 4x2x0,5 mm2</t>
  </si>
  <si>
    <t>1934869465</t>
  </si>
  <si>
    <t>416</t>
  </si>
  <si>
    <t>KPS000001355</t>
  </si>
  <si>
    <t>Kábel prepojovací SB0103 HDMI 3m PVC čierny</t>
  </si>
  <si>
    <t>1571446739</t>
  </si>
  <si>
    <t>435</t>
  </si>
  <si>
    <t>220512130.S</t>
  </si>
  <si>
    <t>Značenie zásuviek</t>
  </si>
  <si>
    <t>-1780983433</t>
  </si>
  <si>
    <t>437</t>
  </si>
  <si>
    <t>220512199.S</t>
  </si>
  <si>
    <t>RACK skriňa s príslušenstvom a internetovým pripojením</t>
  </si>
  <si>
    <t>-1168141077</t>
  </si>
  <si>
    <t>23-M</t>
  </si>
  <si>
    <t>Montáže potrubia</t>
  </si>
  <si>
    <t>417</t>
  </si>
  <si>
    <t>230203594.S</t>
  </si>
  <si>
    <t>Montáž prechodka PE/oceľ s vonkajším závitom PE 100 SDR11 D 50/1 1/2"</t>
  </si>
  <si>
    <t>-104669418</t>
  </si>
  <si>
    <t>418</t>
  </si>
  <si>
    <t>286220027400.S</t>
  </si>
  <si>
    <t>Prechodka PE/oceľ s vonkajším závitom PE 100 SDR 11 D 50/1 1/2"</t>
  </si>
  <si>
    <t>-1012166476</t>
  </si>
  <si>
    <t>46-M</t>
  </si>
  <si>
    <t>Zemné práce vykonávané pri externých montážnych prácach</t>
  </si>
  <si>
    <t>419</t>
  </si>
  <si>
    <t>460200163.S</t>
  </si>
  <si>
    <t>Hĺbenie káblovej ryhy ručne 35 cm širokej a 80 cm hlbokej, v zemine triedy 3</t>
  </si>
  <si>
    <t>-40870104</t>
  </si>
  <si>
    <t>420</t>
  </si>
  <si>
    <t>460420001.S</t>
  </si>
  <si>
    <t>Zriadenie káblového lôžka z preosiatej zeminy v ryhe šírky do 65 cm, hrúbky vrstvy 5 cm.</t>
  </si>
  <si>
    <t>-877805985</t>
  </si>
  <si>
    <t>421</t>
  </si>
  <si>
    <t>460560163.S</t>
  </si>
  <si>
    <t>Ručný zásyp nezap. káblovej ryhy bez zhutn. zeminy, 35 cm širokej, 80 cm hlbokej v zemine tr. 3</t>
  </si>
  <si>
    <t>-1137923985</t>
  </si>
  <si>
    <t>HZS</t>
  </si>
  <si>
    <t>Hodinové zúčtovacie sadzby</t>
  </si>
  <si>
    <t>422</t>
  </si>
  <si>
    <t>HZS000113.2</t>
  </si>
  <si>
    <t>Drobný elektromateriál k vykurovaniu</t>
  </si>
  <si>
    <t>262144</t>
  </si>
  <si>
    <t>974366945</t>
  </si>
  <si>
    <t>423</t>
  </si>
  <si>
    <t>HZS000114</t>
  </si>
  <si>
    <t>Revízna správa</t>
  </si>
  <si>
    <t>hod</t>
  </si>
  <si>
    <t>512</t>
  </si>
  <si>
    <t>-953160641</t>
  </si>
  <si>
    <t>424</t>
  </si>
  <si>
    <t>HZS000114.1</t>
  </si>
  <si>
    <t>Uvedenie do prevádzky tepelného čerpadla</t>
  </si>
  <si>
    <t>1078189894</t>
  </si>
  <si>
    <t>425</t>
  </si>
  <si>
    <t>HZS000115.1</t>
  </si>
  <si>
    <t>Vykurovacia skúška</t>
  </si>
  <si>
    <t>-1593789888</t>
  </si>
  <si>
    <t>426</t>
  </si>
  <si>
    <t>HZS000119.S</t>
  </si>
  <si>
    <t>Nepredvídané práce</t>
  </si>
  <si>
    <t>2138739399</t>
  </si>
  <si>
    <t>427</t>
  </si>
  <si>
    <t>HZS000213</t>
  </si>
  <si>
    <t>Uvedenie technológie a zariadení do prevádzky, spustenie a nastavenie čerpadla podlahovkového okruhu</t>
  </si>
  <si>
    <t>561791694</t>
  </si>
  <si>
    <t>428</t>
  </si>
  <si>
    <t>HZS000312</t>
  </si>
  <si>
    <t>Skúšobná prevádzka vykurovacieho systému, vyregulovanie</t>
  </si>
  <si>
    <t>-335906244</t>
  </si>
  <si>
    <t>02 - Rampy, oporne múry</t>
  </si>
  <si>
    <t xml:space="preserve">    777 - Podlahy syntetické</t>
  </si>
  <si>
    <t>-259385828</t>
  </si>
  <si>
    <t>-1413400643</t>
  </si>
  <si>
    <t>508545017</t>
  </si>
  <si>
    <t>1992612917</t>
  </si>
  <si>
    <t>713095381</t>
  </si>
  <si>
    <t>-1196055277</t>
  </si>
  <si>
    <t>-1757585034</t>
  </si>
  <si>
    <t>274271031.S</t>
  </si>
  <si>
    <t>Murivo základových pásov (m3) z betónových debniacich tvárnic s betónovou výplňou C 16/20 hrúbky 250 mm</t>
  </si>
  <si>
    <t>-770122919</t>
  </si>
  <si>
    <t>474244876</t>
  </si>
  <si>
    <t>Výstuž základových konštrukcií z ocele B500 (10505)</t>
  </si>
  <si>
    <t>-1343904565</t>
  </si>
  <si>
    <t>341311410.S</t>
  </si>
  <si>
    <t>Betón stien, priečok  prostý tr. C 25/30</t>
  </si>
  <si>
    <t>150942692</t>
  </si>
  <si>
    <t>341351105.S</t>
  </si>
  <si>
    <t>Debnenie stien a priečok obojstranné zhotovenie-dielce</t>
  </si>
  <si>
    <t>-1571792345</t>
  </si>
  <si>
    <t>341351106.S</t>
  </si>
  <si>
    <t>Debnenie stien a priečok obojstranné odstránenie-dielce</t>
  </si>
  <si>
    <t>588480276</t>
  </si>
  <si>
    <t>341352203.S</t>
  </si>
  <si>
    <t>Denný prenájom žeriavového systémového debnenia na debnenie šácht, pre výšku debniaceho panela 3300 mm</t>
  </si>
  <si>
    <t>1084806927</t>
  </si>
  <si>
    <t>-1580018245</t>
  </si>
  <si>
    <t>767163035.S</t>
  </si>
  <si>
    <t>Montáž zábradlia z nehrdzavejúcej oceľe na terasu a rovné plochy, výplň rebrovanie, kotvenie do podlahy</t>
  </si>
  <si>
    <t>1076554723</t>
  </si>
  <si>
    <t>553520002900.S</t>
  </si>
  <si>
    <t>Zábradlie na terasu a rovné plochy, vertikálna výplň rebrovanie, výška do 1200 mm, nehrdzavejúca oceľ, kotvenie do podlahy, vhodné do interiéru aj exteriéru</t>
  </si>
  <si>
    <t>-522462810</t>
  </si>
  <si>
    <t>767163100.S</t>
  </si>
  <si>
    <t>Montáž zábradlia nerezové na terasy a balkóny, výplň rebrovanie, kotvenie do podlahy - vhodné pre imobilných</t>
  </si>
  <si>
    <t>-1390267885</t>
  </si>
  <si>
    <t>553520000800.S</t>
  </si>
  <si>
    <t>Zábradlie nerezové s nrezovým madlom, horizontálna výplň nerez, vvhodné pre imobilných, kotvenie do podlahy</t>
  </si>
  <si>
    <t>1558465142</t>
  </si>
  <si>
    <t>767164111.S</t>
  </si>
  <si>
    <t>Montáž madla prídavného</t>
  </si>
  <si>
    <t>496870978</t>
  </si>
  <si>
    <t>611930001000.S</t>
  </si>
  <si>
    <t>Madlo prídavné na zábradlie pre invalidov a vozíčkarov, nerezové</t>
  </si>
  <si>
    <t>-910700451</t>
  </si>
  <si>
    <t>885603511</t>
  </si>
  <si>
    <t>777</t>
  </si>
  <si>
    <t>Podlahy syntetické</t>
  </si>
  <si>
    <t>777610100.S</t>
  </si>
  <si>
    <t>Epoxidový penetračný náter jednonásobný</t>
  </si>
  <si>
    <t>-580885470</t>
  </si>
  <si>
    <t>777610235.S</t>
  </si>
  <si>
    <t>Epoxidový uzatvárací náter, 1x náter</t>
  </si>
  <si>
    <t>-1795574568</t>
  </si>
  <si>
    <t>220080121.S</t>
  </si>
  <si>
    <t>DEVI vykurovanie rampy</t>
  </si>
  <si>
    <t>1185153601</t>
  </si>
  <si>
    <t>03 - Kanalizačná prípojka splašková</t>
  </si>
  <si>
    <t xml:space="preserve">    46-M - Zemné práce pri extr.mont.prácach</t>
  </si>
  <si>
    <t>132201201</t>
  </si>
  <si>
    <t>Výkop ryhy šírky 600-2000mm horn.3 do 100m3</t>
  </si>
  <si>
    <t>-2126688053</t>
  </si>
  <si>
    <t>132201209</t>
  </si>
  <si>
    <t>Príplatok k cenám za lepivosť pri hĺbení rýh š. nad 600 do 2 000 mm zapaž. i nezapažených, s urovnaním dna v hornine 3</t>
  </si>
  <si>
    <t>1086799192</t>
  </si>
  <si>
    <t>162301101</t>
  </si>
  <si>
    <t>Vodorovné premiestnenie výkopku po spevnenej ceste z horniny tr.1-4, do 100 m3 na vzdialenosť do 500 m</t>
  </si>
  <si>
    <t>1433828095</t>
  </si>
  <si>
    <t>174101001</t>
  </si>
  <si>
    <t>Zásyp sypaninou so zhutnením jám, šachiet, rýh, zárezov alebo okolo objektov do 100 m3</t>
  </si>
  <si>
    <t>-1866858026</t>
  </si>
  <si>
    <t>175101102</t>
  </si>
  <si>
    <t>Obsyp potrubia sypaninou z vhodných hornín 1 až 4 s prehodením sypaniny</t>
  </si>
  <si>
    <t>-100964555</t>
  </si>
  <si>
    <t>581530000300.S</t>
  </si>
  <si>
    <t>Piesok technický triedený</t>
  </si>
  <si>
    <t>-676690265</t>
  </si>
  <si>
    <t>451541111</t>
  </si>
  <si>
    <t>Lôžko pod potrubie, stoky a drobné objekty, v otvorenom výkope zo štrkodrvy 0-63 mm</t>
  </si>
  <si>
    <t>296506921</t>
  </si>
  <si>
    <t>871324004</t>
  </si>
  <si>
    <t>Montáž kanalizačného PP potrubia hladkého plnostenného SN 10 DN 160</t>
  </si>
  <si>
    <t>532701050</t>
  </si>
  <si>
    <t>286140001000.S</t>
  </si>
  <si>
    <t>Rúra hladká PP pre gravitačnú kanalizáciu DN 160, SN 10, dĺ. 1 m</t>
  </si>
  <si>
    <t>1324823499</t>
  </si>
  <si>
    <t>286140001200.S</t>
  </si>
  <si>
    <t>Rúra hladká PP pre gravitačnú kanalizáciu DN 160, SN 10, dĺ. 5 m</t>
  </si>
  <si>
    <t>242075240</t>
  </si>
  <si>
    <t>877324004</t>
  </si>
  <si>
    <t>Montáž kanalizačného PP kolena DN 160</t>
  </si>
  <si>
    <t>-96867776</t>
  </si>
  <si>
    <t>286540069700</t>
  </si>
  <si>
    <t>Koleno KG 2000 PP, DN 160x45° hladké pre gravitačnú kanalizáciu, WAVIN</t>
  </si>
  <si>
    <t>1493624116</t>
  </si>
  <si>
    <t>892311000</t>
  </si>
  <si>
    <t>Skúška tesnosti kanalizácie D 150</t>
  </si>
  <si>
    <t>-720540285</t>
  </si>
  <si>
    <t>998276101</t>
  </si>
  <si>
    <t>Presun hmôt pre rúrové vedenie hĺbené z rúr z plast., hmôt alebo sklolamin. v otvorenom výkope</t>
  </si>
  <si>
    <t>239636165</t>
  </si>
  <si>
    <t>230230121r</t>
  </si>
  <si>
    <t>Príprava na tlakovú skúšku kanalizácie a vody</t>
  </si>
  <si>
    <t>úsek</t>
  </si>
  <si>
    <t>-1590315809</t>
  </si>
  <si>
    <t>Zemné práce pri extr.mont.prácach</t>
  </si>
  <si>
    <t>460490012</t>
  </si>
  <si>
    <t>Rozvinutie a uloženie výstražnej fólie z PVC do ryhy, šírka 33 cm</t>
  </si>
  <si>
    <t>-488298572</t>
  </si>
  <si>
    <t>2830010610</t>
  </si>
  <si>
    <t>Výstražná fólia HNEDÁ - KANALIZÁCIA, 1 kotúč=500m</t>
  </si>
  <si>
    <t>-7543387</t>
  </si>
  <si>
    <t>04 - Kanalizačna prípojka dažďová</t>
  </si>
  <si>
    <t xml:space="preserve">    724 - Zdravotechnika - strojné vybavenie</t>
  </si>
  <si>
    <t>131201101</t>
  </si>
  <si>
    <t>Výkop nezapaženej jamy v hornine 3, do 100 m3</t>
  </si>
  <si>
    <t>1945806333</t>
  </si>
  <si>
    <t>131201109</t>
  </si>
  <si>
    <t>Hĺbenie nezapažených jám a zárezov. Príplatok za lepivosť horniny 3</t>
  </si>
  <si>
    <t>-1284890837</t>
  </si>
  <si>
    <t>-103926801</t>
  </si>
  <si>
    <t>576488281</t>
  </si>
  <si>
    <t>1428937617</t>
  </si>
  <si>
    <t>-1643523436</t>
  </si>
  <si>
    <t>-507349752</t>
  </si>
  <si>
    <t>-733070502</t>
  </si>
  <si>
    <t>485792975</t>
  </si>
  <si>
    <t>452311146.S</t>
  </si>
  <si>
    <t>Dosky, bloky, sedlá z betónu v otvorenom výkope tr. C 20/25</t>
  </si>
  <si>
    <t>2063563155</t>
  </si>
  <si>
    <t>-482153668</t>
  </si>
  <si>
    <t>286140001200</t>
  </si>
  <si>
    <t>Rúra KG 2000 PP, SN 10, DN 160 dĺ. 5 m hladká pre gravitačnú kanalizáciu, WAVIN</t>
  </si>
  <si>
    <t>-91970067</t>
  </si>
  <si>
    <t>1128328592</t>
  </si>
  <si>
    <t>1028014306</t>
  </si>
  <si>
    <t>877324028</t>
  </si>
  <si>
    <t>Montáž kanalizačnej PP odbočky DN 160</t>
  </si>
  <si>
    <t>913149134</t>
  </si>
  <si>
    <t>286540118200</t>
  </si>
  <si>
    <t>Odbočka 45° KG 2000 PP, DN 160/160 hladká pre gravitačnú kanalizáciu, WAVIN</t>
  </si>
  <si>
    <t>2067287696</t>
  </si>
  <si>
    <t>1307256416</t>
  </si>
  <si>
    <t>894170032.S</t>
  </si>
  <si>
    <t>Montáž filtračno-usadzovacej šachty DN 400, výška 1800 mm</t>
  </si>
  <si>
    <t>-815327604</t>
  </si>
  <si>
    <t>286610047500.S</t>
  </si>
  <si>
    <t>Filtračno-usadzovacia šachta s poklopom, DN 400, výška 1,8 m</t>
  </si>
  <si>
    <t>-735205026</t>
  </si>
  <si>
    <t>894170109.S</t>
  </si>
  <si>
    <t>Osadenie podzemnej plastovej nádrže na dažďovú vodu od 5000 do 8000 l</t>
  </si>
  <si>
    <t>1323701494</t>
  </si>
  <si>
    <t>RWBL7600</t>
  </si>
  <si>
    <t>Valcová nádrž 7600 l, cylindrická nádrž typ BlueLine, DAKSYS</t>
  </si>
  <si>
    <t>2003352707</t>
  </si>
  <si>
    <t>894170127.S</t>
  </si>
  <si>
    <t>Montáž filtra pre nádrže na dažďovú vodu</t>
  </si>
  <si>
    <t>1264499307</t>
  </si>
  <si>
    <t>562410001460.S</t>
  </si>
  <si>
    <t>Univerzálny filter 3 vonkajší pochôdzny, veľkosť oka sieťky 0,35 mm, variabilná inštalácia do hĺbky od 600–1050 mm s využitím teleskopického poklopu</t>
  </si>
  <si>
    <t>-178371078</t>
  </si>
  <si>
    <t>1243968755</t>
  </si>
  <si>
    <t>724</t>
  </si>
  <si>
    <t>Zdravotechnika - strojné vybavenie</t>
  </si>
  <si>
    <t>724149101.S</t>
  </si>
  <si>
    <t>Montáž čerpadla vodovodného ponorného na pitnu vodu, bez potrubia a príslušenstva</t>
  </si>
  <si>
    <t>143429300</t>
  </si>
  <si>
    <t>84901</t>
  </si>
  <si>
    <t>Gardena 5500/5 inox premium</t>
  </si>
  <si>
    <t>-1224805064</t>
  </si>
  <si>
    <t>-2074883318</t>
  </si>
  <si>
    <t>1459765429</t>
  </si>
  <si>
    <t>913816798</t>
  </si>
  <si>
    <t>05 - NN prípojka</t>
  </si>
  <si>
    <t xml:space="preserve">    95-M - Revízie</t>
  </si>
  <si>
    <t>210010164.S</t>
  </si>
  <si>
    <t>Rúrka tuhá elektroinštalačná z HDPE, D 110 uložená voľne</t>
  </si>
  <si>
    <t>1650337125</t>
  </si>
  <si>
    <t>286130072900.S</t>
  </si>
  <si>
    <t>Chránička tuhá dvojplášťová korugovaná DN 110, HDPE</t>
  </si>
  <si>
    <t>1877117800</t>
  </si>
  <si>
    <t>286530130100.S</t>
  </si>
  <si>
    <t>Spojka nasúvacia 02110 pre korudované elektroinštal. rúrky z HDPE, D 110 mm</t>
  </si>
  <si>
    <t>932337732</t>
  </si>
  <si>
    <t>210192729.S</t>
  </si>
  <si>
    <t>Zapojenie a kompletáž v rozvádzači</t>
  </si>
  <si>
    <t>-1446852403</t>
  </si>
  <si>
    <t>210193006.S</t>
  </si>
  <si>
    <t>Rozpájacia a istiaca plastová skriňa pilierová</t>
  </si>
  <si>
    <t>-1758092491</t>
  </si>
  <si>
    <t>357110005300.S</t>
  </si>
  <si>
    <t>Skriňa rozpájacia a istiaca, plastová, pilierová</t>
  </si>
  <si>
    <t>1874342278</t>
  </si>
  <si>
    <t>210800108.S</t>
  </si>
  <si>
    <t>-1661741223</t>
  </si>
  <si>
    <t>341110000800.S</t>
  </si>
  <si>
    <t>Kábel medený CYKY 3x2,5 mm2</t>
  </si>
  <si>
    <t>-2062072852</t>
  </si>
  <si>
    <t>210800197.S</t>
  </si>
  <si>
    <t>Kábel medený uložený v rúrke CYKY 450/750 V 4x16</t>
  </si>
  <si>
    <t>-1004201767</t>
  </si>
  <si>
    <t>341110001800.S</t>
  </si>
  <si>
    <t>Kábel medený CYKY 4x16 mm2</t>
  </si>
  <si>
    <t>2073836971</t>
  </si>
  <si>
    <t>210800199.S</t>
  </si>
  <si>
    <t>Kábel medený uložený v rúrke CYKY 450/750 V 5x2,5</t>
  </si>
  <si>
    <t>-907600381</t>
  </si>
  <si>
    <t>1924623994</t>
  </si>
  <si>
    <t>-1479101369</t>
  </si>
  <si>
    <t>-1482650433</t>
  </si>
  <si>
    <t>-1927148011</t>
  </si>
  <si>
    <t>460420021.S</t>
  </si>
  <si>
    <t>Zriadenie, rekonšt. káblového lôžka z piesku bez zakrytia, v ryhe šír. do 65 cm, hrúbky vrstvy 5 cm</t>
  </si>
  <si>
    <t>594466845</t>
  </si>
  <si>
    <t>583110000300.S</t>
  </si>
  <si>
    <t>Drvina vápencová frakcia 0-4 mm</t>
  </si>
  <si>
    <t>264626267</t>
  </si>
  <si>
    <t>460490012.S</t>
  </si>
  <si>
    <t>Rozvinutie a uloženie výstražnej fólie z PE do ryhy, šírka do 33 cm</t>
  </si>
  <si>
    <t>-879924898</t>
  </si>
  <si>
    <t>283230008000.S</t>
  </si>
  <si>
    <t>Výstražná fóla PE, š. 300, farba červená</t>
  </si>
  <si>
    <t>-158627983</t>
  </si>
  <si>
    <t>1777844026</t>
  </si>
  <si>
    <t>460620013.S</t>
  </si>
  <si>
    <t>Proviz. úprava terénu v zemine tr. 3, aby nerovnosti terénu neboli väčšie ako 2 cm od vodor.hladiny</t>
  </si>
  <si>
    <t>-973481424</t>
  </si>
  <si>
    <t>95-M</t>
  </si>
  <si>
    <t>Revízie</t>
  </si>
  <si>
    <t>950101002.S</t>
  </si>
  <si>
    <t>Revízia NN prípojky</t>
  </si>
  <si>
    <t>-361570133</t>
  </si>
  <si>
    <t>06 - Vodovodná prípojka</t>
  </si>
  <si>
    <t xml:space="preserve">      46-M - Zemné práce pri extr.mont.prácach</t>
  </si>
  <si>
    <t>-487513291</t>
  </si>
  <si>
    <t>1527898024</t>
  </si>
  <si>
    <t>838098189</t>
  </si>
  <si>
    <t>2143908103</t>
  </si>
  <si>
    <t>-383997856</t>
  </si>
  <si>
    <t>606403838</t>
  </si>
  <si>
    <t>1929771027</t>
  </si>
  <si>
    <t>198731253</t>
  </si>
  <si>
    <t>842844649</t>
  </si>
  <si>
    <t>-277925808</t>
  </si>
  <si>
    <t>871171000</t>
  </si>
  <si>
    <t>Montáž vodovodného potrubia z dvojvsrtvového PE 100 SDR11/PN16 zváraných natupo D 32x3,0 mm</t>
  </si>
  <si>
    <t>-1608618419</t>
  </si>
  <si>
    <t>286130033400</t>
  </si>
  <si>
    <t>Rúra HDPE na vodu PE100 PN16 SDR11 32x3,0x100 m, WAVIN</t>
  </si>
  <si>
    <t>479476831</t>
  </si>
  <si>
    <t>286530020100</t>
  </si>
  <si>
    <t>Koleno 90° na tupo PE 100, na vodu, plyn a kanalizáciu, SDR 11 L D 32 mm, WAVIN</t>
  </si>
  <si>
    <t>-348282005</t>
  </si>
  <si>
    <t>800081123</t>
  </si>
  <si>
    <t>-1114918411</t>
  </si>
  <si>
    <t>134559154</t>
  </si>
  <si>
    <t>892233111.</t>
  </si>
  <si>
    <t>Preplach a dezinfekcia vodovodného potrubia DN 40</t>
  </si>
  <si>
    <t>1070202469</t>
  </si>
  <si>
    <t>892241111</t>
  </si>
  <si>
    <t>Ostatné práce na rúrovom vedení, tlakové skúšky vodovodného potrubia DN do 80</t>
  </si>
  <si>
    <t>-1155602995</t>
  </si>
  <si>
    <t>893301003.S</t>
  </si>
  <si>
    <t>Osadenie požiarnej nádrže železobetónovej, hmotnosti nad 6 do 9 t</t>
  </si>
  <si>
    <t>1291621189</t>
  </si>
  <si>
    <t>KLPN22</t>
  </si>
  <si>
    <t>Požiarna nádrž KL PN 22, KLARTEC</t>
  </si>
  <si>
    <t>-916991663</t>
  </si>
  <si>
    <t>893353001.S</t>
  </si>
  <si>
    <t>Osadenie prefabrikovanej vodomernej šachty hranatej, pôdorysnej plochy do 4,2 m2, hĺbky do 2,0 m</t>
  </si>
  <si>
    <t>-200768058</t>
  </si>
  <si>
    <t>VŠ 1</t>
  </si>
  <si>
    <t>Vodomerná šachta 1500x1400x180 mm, so stropom</t>
  </si>
  <si>
    <t>-825006646</t>
  </si>
  <si>
    <t>-729045185</t>
  </si>
  <si>
    <t>722263416</t>
  </si>
  <si>
    <t>Montáž vodomernej zostavy a vodomeru závit. jednovtokového suchobežného G 3/4 (2 m3.h-1)</t>
  </si>
  <si>
    <t>-126960182</t>
  </si>
  <si>
    <t>35068</t>
  </si>
  <si>
    <t>Vodomerná zostava DN1-1" prípojková so šraubením, kohútikmi, filtrom a spätnou klapkou, voda a kanál</t>
  </si>
  <si>
    <t>-780896398</t>
  </si>
  <si>
    <t>388240001400</t>
  </si>
  <si>
    <t>Vodomer domový ZENNER MNK-N Q3=4 L=165 DN20 R3/4“ (závit G1") R80</t>
  </si>
  <si>
    <t>-660265746</t>
  </si>
  <si>
    <t>230170001</t>
  </si>
  <si>
    <t>Príprava pre skúšku tesnosti DN do - 40</t>
  </si>
  <si>
    <t>-1268921292</t>
  </si>
  <si>
    <t>230170011</t>
  </si>
  <si>
    <t>Skúška tesnosti potrubia podľa STN 13 0020 DN do - 40</t>
  </si>
  <si>
    <t>1484844971</t>
  </si>
  <si>
    <t>230170012.S</t>
  </si>
  <si>
    <t>Skúška tesnosti potrubia podľa STN 13 0020 DN 50 - 80</t>
  </si>
  <si>
    <t>-445938370</t>
  </si>
  <si>
    <t>-1866987992</t>
  </si>
  <si>
    <t>283230008100</t>
  </si>
  <si>
    <t>Výstražná fólia PE, š. 300 mm, pre vodovod, farba biela, CAMPRI</t>
  </si>
  <si>
    <t>776192177</t>
  </si>
  <si>
    <t>07 - Oplotenie</t>
  </si>
  <si>
    <t>OST - Ostatné</t>
  </si>
  <si>
    <t>162201102.S</t>
  </si>
  <si>
    <t>Vodorovné premiestnenie výkopku z horniny 1-4 nad 20-50m</t>
  </si>
  <si>
    <t>700609112</t>
  </si>
  <si>
    <t>183101115.S</t>
  </si>
  <si>
    <t>Hĺbenie jamky v rovine alebo na svahu do 1:5, objem nad 0,125 do 0,40 m3</t>
  </si>
  <si>
    <t>-1398754061</t>
  </si>
  <si>
    <t>338131155.S</t>
  </si>
  <si>
    <t>Osadzovanie stĺpikov plotových železobetónových výšky 2,75 m so zabetónovaním</t>
  </si>
  <si>
    <t>-1325833955</t>
  </si>
  <si>
    <t>592310001300.S</t>
  </si>
  <si>
    <t>Stĺpik betónový plotový priebežný hladký, pre plot výšky 2000 mm, šxvxl 120x115x2750 mm, sivý</t>
  </si>
  <si>
    <t>251471467</t>
  </si>
  <si>
    <t>348941112.S</t>
  </si>
  <si>
    <t>Osadzovanie rámového oplotenia, výška rámu 1500-2500 mm</t>
  </si>
  <si>
    <t>693294935</t>
  </si>
  <si>
    <t>553510025000.S</t>
  </si>
  <si>
    <t>Panel pre panelový plotový systém, vxl 1,8x2,48 m, poplastovaný na pozinkovanej oceli</t>
  </si>
  <si>
    <t>-599281756</t>
  </si>
  <si>
    <t>998151111.S</t>
  </si>
  <si>
    <t>Presun hmôt pre obj.8152, 8153,8159,zvislá nosná konštr.z tehál,tvárnic,blokov výšky do 10 m</t>
  </si>
  <si>
    <t>1013884275</t>
  </si>
  <si>
    <t>767920110.S</t>
  </si>
  <si>
    <t>Montáž vrát a vrátok k oploteniu osadzovaných na stĺpiky murované alebo betónované, do 2 m2</t>
  </si>
  <si>
    <t>22322813</t>
  </si>
  <si>
    <t>767111001</t>
  </si>
  <si>
    <t>Bránička pre peších</t>
  </si>
  <si>
    <t>-342073232</t>
  </si>
  <si>
    <t>767920130.S</t>
  </si>
  <si>
    <t>Montáž vrát a vrátok k oploteniu osadzovaných na stĺpiky murované alebo betónované, 4-6 m2</t>
  </si>
  <si>
    <t>-1417166822</t>
  </si>
  <si>
    <t>553410061300.R</t>
  </si>
  <si>
    <t>Brána pre autá</t>
  </si>
  <si>
    <t>-1642332281</t>
  </si>
  <si>
    <t>-1583753949</t>
  </si>
  <si>
    <t>210140651.S</t>
  </si>
  <si>
    <t>Elektrický zvonček vodotesný</t>
  </si>
  <si>
    <t>204425844</t>
  </si>
  <si>
    <t>404840000100.S</t>
  </si>
  <si>
    <t xml:space="preserve">Zvonček vodotesný </t>
  </si>
  <si>
    <t>-1206380851</t>
  </si>
  <si>
    <t>210290782.S</t>
  </si>
  <si>
    <t xml:space="preserve">Montáž automatického pohonu na bránu </t>
  </si>
  <si>
    <t>-280212608</t>
  </si>
  <si>
    <t>359210002600.S</t>
  </si>
  <si>
    <t>Elektrický pohon na dvojkrídlovú bránu</t>
  </si>
  <si>
    <t>-1603824302</t>
  </si>
  <si>
    <t>359210003400.S</t>
  </si>
  <si>
    <t>Stĺpik na fotobunku pre elektrické brány</t>
  </si>
  <si>
    <t>192789492</t>
  </si>
  <si>
    <t>210800112.R</t>
  </si>
  <si>
    <t>Elektromontážne práce a materiál k bráne a zvončeku</t>
  </si>
  <si>
    <t>658752855</t>
  </si>
  <si>
    <t>OST</t>
  </si>
  <si>
    <t>Ostatné</t>
  </si>
  <si>
    <t>OST001</t>
  </si>
  <si>
    <t>Nádoby na odpad, plastové 120l - dodávka a osadenie</t>
  </si>
  <si>
    <t>615696735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</si>
</sst>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3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2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3" t="s">
        <v>13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00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5" t="s">
        <v>16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01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01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201"/>
      <c r="BS8" s="14" t="s">
        <v>6</v>
      </c>
    </row>
    <row r="9" spans="1:74" s="1" customFormat="1" ht="14.45" customHeight="1">
      <c r="B9" s="17"/>
      <c r="AR9" s="17"/>
      <c r="BE9" s="201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201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201"/>
      <c r="BS11" s="14" t="s">
        <v>6</v>
      </c>
    </row>
    <row r="12" spans="1:74" s="1" customFormat="1" ht="6.95" customHeight="1">
      <c r="B12" s="17"/>
      <c r="AR12" s="17"/>
      <c r="BE12" s="201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201"/>
      <c r="BS13" s="14" t="s">
        <v>6</v>
      </c>
    </row>
    <row r="14" spans="1:74" ht="12.75">
      <c r="B14" s="17"/>
      <c r="E14" s="206" t="s">
        <v>28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4" t="s">
        <v>26</v>
      </c>
      <c r="AN14" s="26" t="s">
        <v>28</v>
      </c>
      <c r="AR14" s="17"/>
      <c r="BE14" s="201"/>
      <c r="BS14" s="14" t="s">
        <v>6</v>
      </c>
    </row>
    <row r="15" spans="1:74" s="1" customFormat="1" ht="6.95" customHeight="1">
      <c r="B15" s="17"/>
      <c r="AR15" s="17"/>
      <c r="BE15" s="201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201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201"/>
      <c r="BS17" s="14" t="s">
        <v>31</v>
      </c>
    </row>
    <row r="18" spans="1:71" s="1" customFormat="1" ht="6.95" customHeight="1">
      <c r="B18" s="17"/>
      <c r="AR18" s="17"/>
      <c r="BE18" s="201"/>
      <c r="BS18" s="14" t="s">
        <v>6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1</v>
      </c>
      <c r="AR19" s="17"/>
      <c r="BE19" s="201"/>
      <c r="BS19" s="14" t="s">
        <v>6</v>
      </c>
    </row>
    <row r="20" spans="1:71" s="1" customFormat="1" ht="18.399999999999999" customHeight="1">
      <c r="B20" s="17"/>
      <c r="E20" s="22" t="s">
        <v>30</v>
      </c>
      <c r="AK20" s="24" t="s">
        <v>26</v>
      </c>
      <c r="AN20" s="22" t="s">
        <v>1</v>
      </c>
      <c r="AR20" s="17"/>
      <c r="BE20" s="201"/>
      <c r="BS20" s="14" t="s">
        <v>31</v>
      </c>
    </row>
    <row r="21" spans="1:71" s="1" customFormat="1" ht="6.95" customHeight="1">
      <c r="B21" s="17"/>
      <c r="AR21" s="17"/>
      <c r="BE21" s="201"/>
    </row>
    <row r="22" spans="1:71" s="1" customFormat="1" ht="12" customHeight="1">
      <c r="B22" s="17"/>
      <c r="D22" s="24" t="s">
        <v>33</v>
      </c>
      <c r="AR22" s="17"/>
      <c r="BE22" s="201"/>
    </row>
    <row r="23" spans="1:71" s="1" customFormat="1" ht="16.5" customHeight="1">
      <c r="B23" s="17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7"/>
      <c r="BE23" s="201"/>
    </row>
    <row r="24" spans="1:71" s="1" customFormat="1" ht="6.95" customHeight="1">
      <c r="B24" s="17"/>
      <c r="AR24" s="17"/>
      <c r="BE24" s="20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1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09">
        <f>ROUND(AG94,2)</f>
        <v>0</v>
      </c>
      <c r="AL26" s="210"/>
      <c r="AM26" s="210"/>
      <c r="AN26" s="210"/>
      <c r="AO26" s="210"/>
      <c r="AP26" s="29"/>
      <c r="AQ26" s="29"/>
      <c r="AR26" s="30"/>
      <c r="BE26" s="20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1" t="s">
        <v>35</v>
      </c>
      <c r="M28" s="211"/>
      <c r="N28" s="211"/>
      <c r="O28" s="211"/>
      <c r="P28" s="211"/>
      <c r="Q28" s="29"/>
      <c r="R28" s="29"/>
      <c r="S28" s="29"/>
      <c r="T28" s="29"/>
      <c r="U28" s="29"/>
      <c r="V28" s="29"/>
      <c r="W28" s="211" t="s">
        <v>36</v>
      </c>
      <c r="X28" s="211"/>
      <c r="Y28" s="211"/>
      <c r="Z28" s="211"/>
      <c r="AA28" s="211"/>
      <c r="AB28" s="211"/>
      <c r="AC28" s="211"/>
      <c r="AD28" s="211"/>
      <c r="AE28" s="211"/>
      <c r="AF28" s="29"/>
      <c r="AG28" s="29"/>
      <c r="AH28" s="29"/>
      <c r="AI28" s="29"/>
      <c r="AJ28" s="29"/>
      <c r="AK28" s="211" t="s">
        <v>37</v>
      </c>
      <c r="AL28" s="211"/>
      <c r="AM28" s="211"/>
      <c r="AN28" s="211"/>
      <c r="AO28" s="211"/>
      <c r="AP28" s="29"/>
      <c r="AQ28" s="29"/>
      <c r="AR28" s="30"/>
      <c r="BE28" s="201"/>
    </row>
    <row r="29" spans="1:71" s="3" customFormat="1" ht="14.45" customHeight="1">
      <c r="B29" s="34"/>
      <c r="D29" s="24" t="s">
        <v>38</v>
      </c>
      <c r="F29" s="35" t="s">
        <v>39</v>
      </c>
      <c r="L29" s="214">
        <v>0.2</v>
      </c>
      <c r="M29" s="213"/>
      <c r="N29" s="213"/>
      <c r="O29" s="213"/>
      <c r="P29" s="213"/>
      <c r="Q29" s="36"/>
      <c r="R29" s="36"/>
      <c r="S29" s="36"/>
      <c r="T29" s="36"/>
      <c r="U29" s="36"/>
      <c r="V29" s="36"/>
      <c r="W29" s="212">
        <f>ROUND(AZ94, 2)</f>
        <v>0</v>
      </c>
      <c r="X29" s="213"/>
      <c r="Y29" s="213"/>
      <c r="Z29" s="213"/>
      <c r="AA29" s="213"/>
      <c r="AB29" s="213"/>
      <c r="AC29" s="213"/>
      <c r="AD29" s="213"/>
      <c r="AE29" s="213"/>
      <c r="AF29" s="36"/>
      <c r="AG29" s="36"/>
      <c r="AH29" s="36"/>
      <c r="AI29" s="36"/>
      <c r="AJ29" s="36"/>
      <c r="AK29" s="212">
        <f>ROUND(AV94, 2)</f>
        <v>0</v>
      </c>
      <c r="AL29" s="213"/>
      <c r="AM29" s="213"/>
      <c r="AN29" s="213"/>
      <c r="AO29" s="21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2"/>
    </row>
    <row r="30" spans="1:71" s="3" customFormat="1" ht="14.45" customHeight="1">
      <c r="B30" s="34"/>
      <c r="F30" s="35" t="s">
        <v>40</v>
      </c>
      <c r="L30" s="214">
        <v>0.2</v>
      </c>
      <c r="M30" s="213"/>
      <c r="N30" s="213"/>
      <c r="O30" s="213"/>
      <c r="P30" s="213"/>
      <c r="Q30" s="36"/>
      <c r="R30" s="36"/>
      <c r="S30" s="36"/>
      <c r="T30" s="36"/>
      <c r="U30" s="36"/>
      <c r="V30" s="36"/>
      <c r="W30" s="212">
        <f>ROUND(BA94, 2)</f>
        <v>0</v>
      </c>
      <c r="X30" s="213"/>
      <c r="Y30" s="213"/>
      <c r="Z30" s="213"/>
      <c r="AA30" s="213"/>
      <c r="AB30" s="213"/>
      <c r="AC30" s="213"/>
      <c r="AD30" s="213"/>
      <c r="AE30" s="213"/>
      <c r="AF30" s="36"/>
      <c r="AG30" s="36"/>
      <c r="AH30" s="36"/>
      <c r="AI30" s="36"/>
      <c r="AJ30" s="36"/>
      <c r="AK30" s="212">
        <f>ROUND(AW94, 2)</f>
        <v>0</v>
      </c>
      <c r="AL30" s="213"/>
      <c r="AM30" s="213"/>
      <c r="AN30" s="213"/>
      <c r="AO30" s="21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2"/>
    </row>
    <row r="31" spans="1:71" s="3" customFormat="1" ht="14.45" hidden="1" customHeight="1">
      <c r="B31" s="34"/>
      <c r="F31" s="24" t="s">
        <v>41</v>
      </c>
      <c r="L31" s="215">
        <v>0.2</v>
      </c>
      <c r="M31" s="216"/>
      <c r="N31" s="216"/>
      <c r="O31" s="216"/>
      <c r="P31" s="216"/>
      <c r="W31" s="217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7">
        <v>0</v>
      </c>
      <c r="AL31" s="216"/>
      <c r="AM31" s="216"/>
      <c r="AN31" s="216"/>
      <c r="AO31" s="216"/>
      <c r="AR31" s="34"/>
      <c r="BE31" s="202"/>
    </row>
    <row r="32" spans="1:71" s="3" customFormat="1" ht="14.45" hidden="1" customHeight="1">
      <c r="B32" s="34"/>
      <c r="F32" s="24" t="s">
        <v>42</v>
      </c>
      <c r="L32" s="215">
        <v>0.2</v>
      </c>
      <c r="M32" s="216"/>
      <c r="N32" s="216"/>
      <c r="O32" s="216"/>
      <c r="P32" s="216"/>
      <c r="W32" s="217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7">
        <v>0</v>
      </c>
      <c r="AL32" s="216"/>
      <c r="AM32" s="216"/>
      <c r="AN32" s="216"/>
      <c r="AO32" s="216"/>
      <c r="AR32" s="34"/>
      <c r="BE32" s="202"/>
    </row>
    <row r="33" spans="1:57" s="3" customFormat="1" ht="14.45" hidden="1" customHeight="1">
      <c r="B33" s="34"/>
      <c r="F33" s="35" t="s">
        <v>43</v>
      </c>
      <c r="L33" s="214">
        <v>0</v>
      </c>
      <c r="M33" s="213"/>
      <c r="N33" s="213"/>
      <c r="O33" s="213"/>
      <c r="P33" s="213"/>
      <c r="Q33" s="36"/>
      <c r="R33" s="36"/>
      <c r="S33" s="36"/>
      <c r="T33" s="36"/>
      <c r="U33" s="36"/>
      <c r="V33" s="36"/>
      <c r="W33" s="212">
        <f>ROUND(BD94, 2)</f>
        <v>0</v>
      </c>
      <c r="X33" s="213"/>
      <c r="Y33" s="213"/>
      <c r="Z33" s="213"/>
      <c r="AA33" s="213"/>
      <c r="AB33" s="213"/>
      <c r="AC33" s="213"/>
      <c r="AD33" s="213"/>
      <c r="AE33" s="213"/>
      <c r="AF33" s="36"/>
      <c r="AG33" s="36"/>
      <c r="AH33" s="36"/>
      <c r="AI33" s="36"/>
      <c r="AJ33" s="36"/>
      <c r="AK33" s="212">
        <v>0</v>
      </c>
      <c r="AL33" s="213"/>
      <c r="AM33" s="213"/>
      <c r="AN33" s="213"/>
      <c r="AO33" s="21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1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21" t="s">
        <v>46</v>
      </c>
      <c r="Y35" s="219"/>
      <c r="Z35" s="219"/>
      <c r="AA35" s="219"/>
      <c r="AB35" s="219"/>
      <c r="AC35" s="40"/>
      <c r="AD35" s="40"/>
      <c r="AE35" s="40"/>
      <c r="AF35" s="40"/>
      <c r="AG35" s="40"/>
      <c r="AH35" s="40"/>
      <c r="AI35" s="40"/>
      <c r="AJ35" s="40"/>
      <c r="AK35" s="218">
        <f>SUM(AK26:AK33)</f>
        <v>0</v>
      </c>
      <c r="AL35" s="219"/>
      <c r="AM35" s="219"/>
      <c r="AN35" s="219"/>
      <c r="AO35" s="220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2022/147</v>
      </c>
      <c r="AR84" s="51"/>
    </row>
    <row r="85" spans="1:91" s="5" customFormat="1" ht="36.950000000000003" customHeight="1">
      <c r="B85" s="52"/>
      <c r="C85" s="53" t="s">
        <v>15</v>
      </c>
      <c r="L85" s="181" t="str">
        <f>K6</f>
        <v>DSS Červená Skala - výstavba nového objektu sociálnych služieb (podporované bývanie)</v>
      </c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Šumiac, p.č. 5610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183" t="str">
        <f>IF(AN8= "","",AN8)</f>
        <v>26. 6. 2023</v>
      </c>
      <c r="AN87" s="18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Domov sociálnych služieb, Pohorelá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184" t="str">
        <f>IF(E17="","",E17)</f>
        <v xml:space="preserve"> </v>
      </c>
      <c r="AN89" s="185"/>
      <c r="AO89" s="185"/>
      <c r="AP89" s="185"/>
      <c r="AQ89" s="29"/>
      <c r="AR89" s="30"/>
      <c r="AS89" s="186" t="s">
        <v>54</v>
      </c>
      <c r="AT89" s="18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84" t="str">
        <f>IF(E20="","",E20)</f>
        <v xml:space="preserve"> </v>
      </c>
      <c r="AN90" s="185"/>
      <c r="AO90" s="185"/>
      <c r="AP90" s="185"/>
      <c r="AQ90" s="29"/>
      <c r="AR90" s="30"/>
      <c r="AS90" s="188"/>
      <c r="AT90" s="18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8"/>
      <c r="AT91" s="18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90" t="s">
        <v>55</v>
      </c>
      <c r="D92" s="191"/>
      <c r="E92" s="191"/>
      <c r="F92" s="191"/>
      <c r="G92" s="191"/>
      <c r="H92" s="60"/>
      <c r="I92" s="193" t="s">
        <v>56</v>
      </c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  <c r="AA92" s="191"/>
      <c r="AB92" s="191"/>
      <c r="AC92" s="191"/>
      <c r="AD92" s="191"/>
      <c r="AE92" s="191"/>
      <c r="AF92" s="191"/>
      <c r="AG92" s="192" t="s">
        <v>57</v>
      </c>
      <c r="AH92" s="191"/>
      <c r="AI92" s="191"/>
      <c r="AJ92" s="191"/>
      <c r="AK92" s="191"/>
      <c r="AL92" s="191"/>
      <c r="AM92" s="191"/>
      <c r="AN92" s="193" t="s">
        <v>58</v>
      </c>
      <c r="AO92" s="191"/>
      <c r="AP92" s="194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98">
        <f>ROUND(SUM(AG95:AG101),2)</f>
        <v>0</v>
      </c>
      <c r="AH94" s="198"/>
      <c r="AI94" s="198"/>
      <c r="AJ94" s="198"/>
      <c r="AK94" s="198"/>
      <c r="AL94" s="198"/>
      <c r="AM94" s="198"/>
      <c r="AN94" s="199">
        <f t="shared" ref="AN94:AN101" si="0">SUM(AG94,AT94)</f>
        <v>0</v>
      </c>
      <c r="AO94" s="199"/>
      <c r="AP94" s="199"/>
      <c r="AQ94" s="72" t="s">
        <v>1</v>
      </c>
      <c r="AR94" s="68"/>
      <c r="AS94" s="73">
        <f>ROUND(SUM(AS95:AS101),2)</f>
        <v>0</v>
      </c>
      <c r="AT94" s="74">
        <f t="shared" ref="AT94:AT101" si="1">ROUND(SUM(AV94:AW94),2)</f>
        <v>0</v>
      </c>
      <c r="AU94" s="75">
        <f>ROUND(SUM(AU95:AU101),5)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ROUND(SUM(AZ95:AZ101),2)</f>
        <v>0</v>
      </c>
      <c r="BA94" s="74">
        <f>ROUND(SUM(BA95:BA101),2)</f>
        <v>0</v>
      </c>
      <c r="BB94" s="74">
        <f>ROUND(SUM(BB95:BB101),2)</f>
        <v>0</v>
      </c>
      <c r="BC94" s="74">
        <f>ROUND(SUM(BC95:BC101),2)</f>
        <v>0</v>
      </c>
      <c r="BD94" s="76">
        <f>ROUND(SUM(BD95:BD101),2)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16.5" customHeight="1">
      <c r="A95" s="79" t="s">
        <v>78</v>
      </c>
      <c r="B95" s="80"/>
      <c r="C95" s="81"/>
      <c r="D95" s="195" t="s">
        <v>79</v>
      </c>
      <c r="E95" s="195"/>
      <c r="F95" s="195"/>
      <c r="G95" s="195"/>
      <c r="H95" s="195"/>
      <c r="I95" s="82"/>
      <c r="J95" s="195" t="s">
        <v>80</v>
      </c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6">
        <f>'01 - Architektúra'!J30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3" t="s">
        <v>81</v>
      </c>
      <c r="AR95" s="80"/>
      <c r="AS95" s="84">
        <v>0</v>
      </c>
      <c r="AT95" s="85">
        <f t="shared" si="1"/>
        <v>0</v>
      </c>
      <c r="AU95" s="86">
        <f>'01 - Architektúra'!P153</f>
        <v>0</v>
      </c>
      <c r="AV95" s="85">
        <f>'01 - Architektúra'!J33</f>
        <v>0</v>
      </c>
      <c r="AW95" s="85">
        <f>'01 - Architektúra'!J34</f>
        <v>0</v>
      </c>
      <c r="AX95" s="85">
        <f>'01 - Architektúra'!J35</f>
        <v>0</v>
      </c>
      <c r="AY95" s="85">
        <f>'01 - Architektúra'!J36</f>
        <v>0</v>
      </c>
      <c r="AZ95" s="85">
        <f>'01 - Architektúra'!F33</f>
        <v>0</v>
      </c>
      <c r="BA95" s="85">
        <f>'01 - Architektúra'!F34</f>
        <v>0</v>
      </c>
      <c r="BB95" s="85">
        <f>'01 - Architektúra'!F35</f>
        <v>0</v>
      </c>
      <c r="BC95" s="85">
        <f>'01 - Architektúra'!F36</f>
        <v>0</v>
      </c>
      <c r="BD95" s="87">
        <f>'01 - Architektúra'!F37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1</v>
      </c>
      <c r="CM95" s="88" t="s">
        <v>74</v>
      </c>
    </row>
    <row r="96" spans="1:91" s="7" customFormat="1" ht="16.5" customHeight="1">
      <c r="A96" s="79" t="s">
        <v>78</v>
      </c>
      <c r="B96" s="80"/>
      <c r="C96" s="81"/>
      <c r="D96" s="195" t="s">
        <v>84</v>
      </c>
      <c r="E96" s="195"/>
      <c r="F96" s="195"/>
      <c r="G96" s="195"/>
      <c r="H96" s="195"/>
      <c r="I96" s="82"/>
      <c r="J96" s="195" t="s">
        <v>85</v>
      </c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6">
        <f>'02 - Rampy, oporne múry'!J30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3" t="s">
        <v>81</v>
      </c>
      <c r="AR96" s="80"/>
      <c r="AS96" s="84">
        <v>0</v>
      </c>
      <c r="AT96" s="85">
        <f t="shared" si="1"/>
        <v>0</v>
      </c>
      <c r="AU96" s="86">
        <f>'02 - Rampy, oporne múry'!P126</f>
        <v>0</v>
      </c>
      <c r="AV96" s="85">
        <f>'02 - Rampy, oporne múry'!J33</f>
        <v>0</v>
      </c>
      <c r="AW96" s="85">
        <f>'02 - Rampy, oporne múry'!J34</f>
        <v>0</v>
      </c>
      <c r="AX96" s="85">
        <f>'02 - Rampy, oporne múry'!J35</f>
        <v>0</v>
      </c>
      <c r="AY96" s="85">
        <f>'02 - Rampy, oporne múry'!J36</f>
        <v>0</v>
      </c>
      <c r="AZ96" s="85">
        <f>'02 - Rampy, oporne múry'!F33</f>
        <v>0</v>
      </c>
      <c r="BA96" s="85">
        <f>'02 - Rampy, oporne múry'!F34</f>
        <v>0</v>
      </c>
      <c r="BB96" s="85">
        <f>'02 - Rampy, oporne múry'!F35</f>
        <v>0</v>
      </c>
      <c r="BC96" s="85">
        <f>'02 - Rampy, oporne múry'!F36</f>
        <v>0</v>
      </c>
      <c r="BD96" s="87">
        <f>'02 - Rampy, oporne múry'!F37</f>
        <v>0</v>
      </c>
      <c r="BT96" s="88" t="s">
        <v>82</v>
      </c>
      <c r="BV96" s="88" t="s">
        <v>76</v>
      </c>
      <c r="BW96" s="88" t="s">
        <v>86</v>
      </c>
      <c r="BX96" s="88" t="s">
        <v>4</v>
      </c>
      <c r="CL96" s="88" t="s">
        <v>1</v>
      </c>
      <c r="CM96" s="88" t="s">
        <v>74</v>
      </c>
    </row>
    <row r="97" spans="1:91" s="7" customFormat="1" ht="16.5" customHeight="1">
      <c r="A97" s="79" t="s">
        <v>78</v>
      </c>
      <c r="B97" s="80"/>
      <c r="C97" s="81"/>
      <c r="D97" s="195" t="s">
        <v>87</v>
      </c>
      <c r="E97" s="195"/>
      <c r="F97" s="195"/>
      <c r="G97" s="195"/>
      <c r="H97" s="195"/>
      <c r="I97" s="82"/>
      <c r="J97" s="195" t="s">
        <v>88</v>
      </c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6">
        <f>'03 - Kanalizačná prípojka...'!J30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3" t="s">
        <v>81</v>
      </c>
      <c r="AR97" s="80"/>
      <c r="AS97" s="84">
        <v>0</v>
      </c>
      <c r="AT97" s="85">
        <f t="shared" si="1"/>
        <v>0</v>
      </c>
      <c r="AU97" s="86">
        <f>'03 - Kanalizačná prípojka...'!P124</f>
        <v>0</v>
      </c>
      <c r="AV97" s="85">
        <f>'03 - Kanalizačná prípojka...'!J33</f>
        <v>0</v>
      </c>
      <c r="AW97" s="85">
        <f>'03 - Kanalizačná prípojka...'!J34</f>
        <v>0</v>
      </c>
      <c r="AX97" s="85">
        <f>'03 - Kanalizačná prípojka...'!J35</f>
        <v>0</v>
      </c>
      <c r="AY97" s="85">
        <f>'03 - Kanalizačná prípojka...'!J36</f>
        <v>0</v>
      </c>
      <c r="AZ97" s="85">
        <f>'03 - Kanalizačná prípojka...'!F33</f>
        <v>0</v>
      </c>
      <c r="BA97" s="85">
        <f>'03 - Kanalizačná prípojka...'!F34</f>
        <v>0</v>
      </c>
      <c r="BB97" s="85">
        <f>'03 - Kanalizačná prípojka...'!F35</f>
        <v>0</v>
      </c>
      <c r="BC97" s="85">
        <f>'03 - Kanalizačná prípojka...'!F36</f>
        <v>0</v>
      </c>
      <c r="BD97" s="87">
        <f>'03 - Kanalizačná prípojka...'!F37</f>
        <v>0</v>
      </c>
      <c r="BT97" s="88" t="s">
        <v>82</v>
      </c>
      <c r="BV97" s="88" t="s">
        <v>76</v>
      </c>
      <c r="BW97" s="88" t="s">
        <v>89</v>
      </c>
      <c r="BX97" s="88" t="s">
        <v>4</v>
      </c>
      <c r="CL97" s="88" t="s">
        <v>1</v>
      </c>
      <c r="CM97" s="88" t="s">
        <v>74</v>
      </c>
    </row>
    <row r="98" spans="1:91" s="7" customFormat="1" ht="16.5" customHeight="1">
      <c r="A98" s="79" t="s">
        <v>78</v>
      </c>
      <c r="B98" s="80"/>
      <c r="C98" s="81"/>
      <c r="D98" s="195" t="s">
        <v>90</v>
      </c>
      <c r="E98" s="195"/>
      <c r="F98" s="195"/>
      <c r="G98" s="195"/>
      <c r="H98" s="195"/>
      <c r="I98" s="82"/>
      <c r="J98" s="195" t="s">
        <v>91</v>
      </c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6">
        <f>'04 - Kanalizačna prípojka...'!J30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3" t="s">
        <v>81</v>
      </c>
      <c r="AR98" s="80"/>
      <c r="AS98" s="84">
        <v>0</v>
      </c>
      <c r="AT98" s="85">
        <f t="shared" si="1"/>
        <v>0</v>
      </c>
      <c r="AU98" s="86">
        <f>'04 - Kanalizačna prípojka...'!P126</f>
        <v>0</v>
      </c>
      <c r="AV98" s="85">
        <f>'04 - Kanalizačna prípojka...'!J33</f>
        <v>0</v>
      </c>
      <c r="AW98" s="85">
        <f>'04 - Kanalizačna prípojka...'!J34</f>
        <v>0</v>
      </c>
      <c r="AX98" s="85">
        <f>'04 - Kanalizačna prípojka...'!J35</f>
        <v>0</v>
      </c>
      <c r="AY98" s="85">
        <f>'04 - Kanalizačna prípojka...'!J36</f>
        <v>0</v>
      </c>
      <c r="AZ98" s="85">
        <f>'04 - Kanalizačna prípojka...'!F33</f>
        <v>0</v>
      </c>
      <c r="BA98" s="85">
        <f>'04 - Kanalizačna prípojka...'!F34</f>
        <v>0</v>
      </c>
      <c r="BB98" s="85">
        <f>'04 - Kanalizačna prípojka...'!F35</f>
        <v>0</v>
      </c>
      <c r="BC98" s="85">
        <f>'04 - Kanalizačna prípojka...'!F36</f>
        <v>0</v>
      </c>
      <c r="BD98" s="87">
        <f>'04 - Kanalizačna prípojka...'!F37</f>
        <v>0</v>
      </c>
      <c r="BT98" s="88" t="s">
        <v>82</v>
      </c>
      <c r="BV98" s="88" t="s">
        <v>76</v>
      </c>
      <c r="BW98" s="88" t="s">
        <v>92</v>
      </c>
      <c r="BX98" s="88" t="s">
        <v>4</v>
      </c>
      <c r="CL98" s="88" t="s">
        <v>1</v>
      </c>
      <c r="CM98" s="88" t="s">
        <v>74</v>
      </c>
    </row>
    <row r="99" spans="1:91" s="7" customFormat="1" ht="16.5" customHeight="1">
      <c r="A99" s="79" t="s">
        <v>78</v>
      </c>
      <c r="B99" s="80"/>
      <c r="C99" s="81"/>
      <c r="D99" s="195" t="s">
        <v>93</v>
      </c>
      <c r="E99" s="195"/>
      <c r="F99" s="195"/>
      <c r="G99" s="195"/>
      <c r="H99" s="195"/>
      <c r="I99" s="82"/>
      <c r="J99" s="195" t="s">
        <v>94</v>
      </c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6">
        <f>'05 - NN prípojka'!J30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3" t="s">
        <v>81</v>
      </c>
      <c r="AR99" s="80"/>
      <c r="AS99" s="84">
        <v>0</v>
      </c>
      <c r="AT99" s="85">
        <f t="shared" si="1"/>
        <v>0</v>
      </c>
      <c r="AU99" s="86">
        <f>'05 - NN prípojka'!P120</f>
        <v>0</v>
      </c>
      <c r="AV99" s="85">
        <f>'05 - NN prípojka'!J33</f>
        <v>0</v>
      </c>
      <c r="AW99" s="85">
        <f>'05 - NN prípojka'!J34</f>
        <v>0</v>
      </c>
      <c r="AX99" s="85">
        <f>'05 - NN prípojka'!J35</f>
        <v>0</v>
      </c>
      <c r="AY99" s="85">
        <f>'05 - NN prípojka'!J36</f>
        <v>0</v>
      </c>
      <c r="AZ99" s="85">
        <f>'05 - NN prípojka'!F33</f>
        <v>0</v>
      </c>
      <c r="BA99" s="85">
        <f>'05 - NN prípojka'!F34</f>
        <v>0</v>
      </c>
      <c r="BB99" s="85">
        <f>'05 - NN prípojka'!F35</f>
        <v>0</v>
      </c>
      <c r="BC99" s="85">
        <f>'05 - NN prípojka'!F36</f>
        <v>0</v>
      </c>
      <c r="BD99" s="87">
        <f>'05 - NN prípojka'!F37</f>
        <v>0</v>
      </c>
      <c r="BT99" s="88" t="s">
        <v>82</v>
      </c>
      <c r="BV99" s="88" t="s">
        <v>76</v>
      </c>
      <c r="BW99" s="88" t="s">
        <v>95</v>
      </c>
      <c r="BX99" s="88" t="s">
        <v>4</v>
      </c>
      <c r="CL99" s="88" t="s">
        <v>1</v>
      </c>
      <c r="CM99" s="88" t="s">
        <v>74</v>
      </c>
    </row>
    <row r="100" spans="1:91" s="7" customFormat="1" ht="16.5" customHeight="1">
      <c r="A100" s="79" t="s">
        <v>78</v>
      </c>
      <c r="B100" s="80"/>
      <c r="C100" s="81"/>
      <c r="D100" s="195" t="s">
        <v>96</v>
      </c>
      <c r="E100" s="195"/>
      <c r="F100" s="195"/>
      <c r="G100" s="195"/>
      <c r="H100" s="195"/>
      <c r="I100" s="82"/>
      <c r="J100" s="195" t="s">
        <v>97</v>
      </c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6">
        <f>'06 - Vodovodná prípojka'!J30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3" t="s">
        <v>81</v>
      </c>
      <c r="AR100" s="80"/>
      <c r="AS100" s="84">
        <v>0</v>
      </c>
      <c r="AT100" s="85">
        <f t="shared" si="1"/>
        <v>0</v>
      </c>
      <c r="AU100" s="86">
        <f>'06 - Vodovodná prípojka'!P126</f>
        <v>0</v>
      </c>
      <c r="AV100" s="85">
        <f>'06 - Vodovodná prípojka'!J33</f>
        <v>0</v>
      </c>
      <c r="AW100" s="85">
        <f>'06 - Vodovodná prípojka'!J34</f>
        <v>0</v>
      </c>
      <c r="AX100" s="85">
        <f>'06 - Vodovodná prípojka'!J35</f>
        <v>0</v>
      </c>
      <c r="AY100" s="85">
        <f>'06 - Vodovodná prípojka'!J36</f>
        <v>0</v>
      </c>
      <c r="AZ100" s="85">
        <f>'06 - Vodovodná prípojka'!F33</f>
        <v>0</v>
      </c>
      <c r="BA100" s="85">
        <f>'06 - Vodovodná prípojka'!F34</f>
        <v>0</v>
      </c>
      <c r="BB100" s="85">
        <f>'06 - Vodovodná prípojka'!F35</f>
        <v>0</v>
      </c>
      <c r="BC100" s="85">
        <f>'06 - Vodovodná prípojka'!F36</f>
        <v>0</v>
      </c>
      <c r="BD100" s="87">
        <f>'06 - Vodovodná prípojka'!F37</f>
        <v>0</v>
      </c>
      <c r="BT100" s="88" t="s">
        <v>82</v>
      </c>
      <c r="BV100" s="88" t="s">
        <v>76</v>
      </c>
      <c r="BW100" s="88" t="s">
        <v>98</v>
      </c>
      <c r="BX100" s="88" t="s">
        <v>4</v>
      </c>
      <c r="CL100" s="88" t="s">
        <v>1</v>
      </c>
      <c r="CM100" s="88" t="s">
        <v>74</v>
      </c>
    </row>
    <row r="101" spans="1:91" s="7" customFormat="1" ht="16.5" customHeight="1">
      <c r="A101" s="79" t="s">
        <v>78</v>
      </c>
      <c r="B101" s="80"/>
      <c r="C101" s="81"/>
      <c r="D101" s="195" t="s">
        <v>99</v>
      </c>
      <c r="E101" s="195"/>
      <c r="F101" s="195"/>
      <c r="G101" s="195"/>
      <c r="H101" s="195"/>
      <c r="I101" s="82"/>
      <c r="J101" s="195" t="s">
        <v>100</v>
      </c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6">
        <f>'07 - Oplotenie'!J30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83" t="s">
        <v>81</v>
      </c>
      <c r="AR101" s="80"/>
      <c r="AS101" s="89">
        <v>0</v>
      </c>
      <c r="AT101" s="90">
        <f t="shared" si="1"/>
        <v>0</v>
      </c>
      <c r="AU101" s="91">
        <f>'07 - Oplotenie'!P125</f>
        <v>0</v>
      </c>
      <c r="AV101" s="90">
        <f>'07 - Oplotenie'!J33</f>
        <v>0</v>
      </c>
      <c r="AW101" s="90">
        <f>'07 - Oplotenie'!J34</f>
        <v>0</v>
      </c>
      <c r="AX101" s="90">
        <f>'07 - Oplotenie'!J35</f>
        <v>0</v>
      </c>
      <c r="AY101" s="90">
        <f>'07 - Oplotenie'!J36</f>
        <v>0</v>
      </c>
      <c r="AZ101" s="90">
        <f>'07 - Oplotenie'!F33</f>
        <v>0</v>
      </c>
      <c r="BA101" s="90">
        <f>'07 - Oplotenie'!F34</f>
        <v>0</v>
      </c>
      <c r="BB101" s="90">
        <f>'07 - Oplotenie'!F35</f>
        <v>0</v>
      </c>
      <c r="BC101" s="90">
        <f>'07 - Oplotenie'!F36</f>
        <v>0</v>
      </c>
      <c r="BD101" s="92">
        <f>'07 - Oplotenie'!F37</f>
        <v>0</v>
      </c>
      <c r="BT101" s="88" t="s">
        <v>82</v>
      </c>
      <c r="BV101" s="88" t="s">
        <v>76</v>
      </c>
      <c r="BW101" s="88" t="s">
        <v>101</v>
      </c>
      <c r="BX101" s="88" t="s">
        <v>4</v>
      </c>
      <c r="CL101" s="88" t="s">
        <v>1</v>
      </c>
      <c r="CM101" s="88" t="s">
        <v>74</v>
      </c>
    </row>
    <row r="102" spans="1:91" s="2" customFormat="1" ht="30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30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91" s="2" customFormat="1" ht="6.95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30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Architektúra'!C2" display="/"/>
    <hyperlink ref="A96" location="'02 - Rampy, oporne múry'!C2" display="/"/>
    <hyperlink ref="A97" location="'03 - Kanalizačná prípojka...'!C2" display="/"/>
    <hyperlink ref="A98" location="'04 - Kanalizačna prípojka...'!C2" display="/"/>
    <hyperlink ref="A99" location="'05 - NN prípojka'!C2" display="/"/>
    <hyperlink ref="A100" location="'06 - Vodovodná prípojka'!C2" display="/"/>
    <hyperlink ref="A101" location="'07 - Oplotenie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28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104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ROUND(J153,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ROUND((SUM(BE153:BE627)),  2)</f>
        <v>0</v>
      </c>
      <c r="G33" s="100"/>
      <c r="H33" s="100"/>
      <c r="I33" s="101">
        <v>0.2</v>
      </c>
      <c r="J33" s="99">
        <f>ROUND(((SUM(BE153:BE627))*I33),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ROUND((SUM(BF153:BF627)),  2)</f>
        <v>0</v>
      </c>
      <c r="G34" s="100"/>
      <c r="H34" s="100"/>
      <c r="I34" s="101">
        <v>0.2</v>
      </c>
      <c r="J34" s="99">
        <f>ROUND(((SUM(BF153:BF627))*I34),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ROUND((SUM(BG153:BG627)),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ROUND((SUM(BH153:BH627)),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ROUND((SUM(BI153:BI627)),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01 - Architektúra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J153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2:12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J154</f>
        <v>0</v>
      </c>
      <c r="L97" s="115"/>
    </row>
    <row r="98" spans="2:12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J155</f>
        <v>0</v>
      </c>
      <c r="L98" s="119"/>
    </row>
    <row r="99" spans="2:12" s="10" customFormat="1" ht="19.899999999999999" customHeight="1">
      <c r="B99" s="119"/>
      <c r="D99" s="120" t="s">
        <v>112</v>
      </c>
      <c r="E99" s="121"/>
      <c r="F99" s="121"/>
      <c r="G99" s="121"/>
      <c r="H99" s="121"/>
      <c r="I99" s="121"/>
      <c r="J99" s="122">
        <f>J164</f>
        <v>0</v>
      </c>
      <c r="L99" s="119"/>
    </row>
    <row r="100" spans="2:12" s="10" customFormat="1" ht="19.899999999999999" customHeight="1">
      <c r="B100" s="119"/>
      <c r="D100" s="120" t="s">
        <v>113</v>
      </c>
      <c r="E100" s="121"/>
      <c r="F100" s="121"/>
      <c r="G100" s="121"/>
      <c r="H100" s="121"/>
      <c r="I100" s="121"/>
      <c r="J100" s="122">
        <f>J181</f>
        <v>0</v>
      </c>
      <c r="L100" s="119"/>
    </row>
    <row r="101" spans="2:12" s="10" customFormat="1" ht="19.899999999999999" customHeight="1">
      <c r="B101" s="119"/>
      <c r="D101" s="120" t="s">
        <v>114</v>
      </c>
      <c r="E101" s="121"/>
      <c r="F101" s="121"/>
      <c r="G101" s="121"/>
      <c r="H101" s="121"/>
      <c r="I101" s="121"/>
      <c r="J101" s="122">
        <f>J195</f>
        <v>0</v>
      </c>
      <c r="L101" s="119"/>
    </row>
    <row r="102" spans="2:12" s="10" customFormat="1" ht="19.899999999999999" customHeight="1">
      <c r="B102" s="119"/>
      <c r="D102" s="120" t="s">
        <v>115</v>
      </c>
      <c r="E102" s="121"/>
      <c r="F102" s="121"/>
      <c r="G102" s="121"/>
      <c r="H102" s="121"/>
      <c r="I102" s="121"/>
      <c r="J102" s="122">
        <f>J203</f>
        <v>0</v>
      </c>
      <c r="L102" s="119"/>
    </row>
    <row r="103" spans="2:12" s="10" customFormat="1" ht="19.899999999999999" customHeight="1">
      <c r="B103" s="119"/>
      <c r="D103" s="120" t="s">
        <v>116</v>
      </c>
      <c r="E103" s="121"/>
      <c r="F103" s="121"/>
      <c r="G103" s="121"/>
      <c r="H103" s="121"/>
      <c r="I103" s="121"/>
      <c r="J103" s="122">
        <f>J210</f>
        <v>0</v>
      </c>
      <c r="L103" s="119"/>
    </row>
    <row r="104" spans="2:12" s="10" customFormat="1" ht="19.899999999999999" customHeight="1">
      <c r="B104" s="119"/>
      <c r="D104" s="120" t="s">
        <v>117</v>
      </c>
      <c r="E104" s="121"/>
      <c r="F104" s="121"/>
      <c r="G104" s="121"/>
      <c r="H104" s="121"/>
      <c r="I104" s="121"/>
      <c r="J104" s="122">
        <f>J232</f>
        <v>0</v>
      </c>
      <c r="L104" s="119"/>
    </row>
    <row r="105" spans="2:12" s="10" customFormat="1" ht="19.899999999999999" customHeight="1">
      <c r="B105" s="119"/>
      <c r="D105" s="120" t="s">
        <v>118</v>
      </c>
      <c r="E105" s="121"/>
      <c r="F105" s="121"/>
      <c r="G105" s="121"/>
      <c r="H105" s="121"/>
      <c r="I105" s="121"/>
      <c r="J105" s="122">
        <f>J236</f>
        <v>0</v>
      </c>
      <c r="L105" s="119"/>
    </row>
    <row r="106" spans="2:12" s="10" customFormat="1" ht="19.899999999999999" customHeight="1">
      <c r="B106" s="119"/>
      <c r="D106" s="120" t="s">
        <v>119</v>
      </c>
      <c r="E106" s="121"/>
      <c r="F106" s="121"/>
      <c r="G106" s="121"/>
      <c r="H106" s="121"/>
      <c r="I106" s="121"/>
      <c r="J106" s="122">
        <f>J261</f>
        <v>0</v>
      </c>
      <c r="L106" s="119"/>
    </row>
    <row r="107" spans="2:12" s="9" customFormat="1" ht="24.95" customHeight="1">
      <c r="B107" s="115"/>
      <c r="D107" s="116" t="s">
        <v>120</v>
      </c>
      <c r="E107" s="117"/>
      <c r="F107" s="117"/>
      <c r="G107" s="117"/>
      <c r="H107" s="117"/>
      <c r="I107" s="117"/>
      <c r="J107" s="118">
        <f>J263</f>
        <v>0</v>
      </c>
      <c r="L107" s="115"/>
    </row>
    <row r="108" spans="2:12" s="10" customFormat="1" ht="19.899999999999999" customHeight="1">
      <c r="B108" s="119"/>
      <c r="D108" s="120" t="s">
        <v>121</v>
      </c>
      <c r="E108" s="121"/>
      <c r="F108" s="121"/>
      <c r="G108" s="121"/>
      <c r="H108" s="121"/>
      <c r="I108" s="121"/>
      <c r="J108" s="122">
        <f>J264</f>
        <v>0</v>
      </c>
      <c r="L108" s="119"/>
    </row>
    <row r="109" spans="2:12" s="10" customFormat="1" ht="19.899999999999999" customHeight="1">
      <c r="B109" s="119"/>
      <c r="D109" s="120" t="s">
        <v>122</v>
      </c>
      <c r="E109" s="121"/>
      <c r="F109" s="121"/>
      <c r="G109" s="121"/>
      <c r="H109" s="121"/>
      <c r="I109" s="121"/>
      <c r="J109" s="122">
        <f>J278</f>
        <v>0</v>
      </c>
      <c r="L109" s="119"/>
    </row>
    <row r="110" spans="2:12" s="10" customFormat="1" ht="19.899999999999999" customHeight="1">
      <c r="B110" s="119"/>
      <c r="D110" s="120" t="s">
        <v>123</v>
      </c>
      <c r="E110" s="121"/>
      <c r="F110" s="121"/>
      <c r="G110" s="121"/>
      <c r="H110" s="121"/>
      <c r="I110" s="121"/>
      <c r="J110" s="122">
        <f>J289</f>
        <v>0</v>
      </c>
      <c r="L110" s="119"/>
    </row>
    <row r="111" spans="2:12" s="10" customFormat="1" ht="19.899999999999999" customHeight="1">
      <c r="B111" s="119"/>
      <c r="D111" s="120" t="s">
        <v>124</v>
      </c>
      <c r="E111" s="121"/>
      <c r="F111" s="121"/>
      <c r="G111" s="121"/>
      <c r="H111" s="121"/>
      <c r="I111" s="121"/>
      <c r="J111" s="122">
        <f>J308</f>
        <v>0</v>
      </c>
      <c r="L111" s="119"/>
    </row>
    <row r="112" spans="2:12" s="10" customFormat="1" ht="19.899999999999999" customHeight="1">
      <c r="B112" s="119"/>
      <c r="D112" s="120" t="s">
        <v>125</v>
      </c>
      <c r="E112" s="121"/>
      <c r="F112" s="121"/>
      <c r="G112" s="121"/>
      <c r="H112" s="121"/>
      <c r="I112" s="121"/>
      <c r="J112" s="122">
        <f>J312</f>
        <v>0</v>
      </c>
      <c r="L112" s="119"/>
    </row>
    <row r="113" spans="2:12" s="10" customFormat="1" ht="19.899999999999999" customHeight="1">
      <c r="B113" s="119"/>
      <c r="D113" s="120" t="s">
        <v>126</v>
      </c>
      <c r="E113" s="121"/>
      <c r="F113" s="121"/>
      <c r="G113" s="121"/>
      <c r="H113" s="121"/>
      <c r="I113" s="121"/>
      <c r="J113" s="122">
        <f>J345</f>
        <v>0</v>
      </c>
      <c r="L113" s="119"/>
    </row>
    <row r="114" spans="2:12" s="10" customFormat="1" ht="19.899999999999999" customHeight="1">
      <c r="B114" s="119"/>
      <c r="D114" s="120" t="s">
        <v>127</v>
      </c>
      <c r="E114" s="121"/>
      <c r="F114" s="121"/>
      <c r="G114" s="121"/>
      <c r="H114" s="121"/>
      <c r="I114" s="121"/>
      <c r="J114" s="122">
        <f>J366</f>
        <v>0</v>
      </c>
      <c r="L114" s="119"/>
    </row>
    <row r="115" spans="2:12" s="10" customFormat="1" ht="19.899999999999999" customHeight="1">
      <c r="B115" s="119"/>
      <c r="D115" s="120" t="s">
        <v>128</v>
      </c>
      <c r="E115" s="121"/>
      <c r="F115" s="121"/>
      <c r="G115" s="121"/>
      <c r="H115" s="121"/>
      <c r="I115" s="121"/>
      <c r="J115" s="122">
        <f>J370</f>
        <v>0</v>
      </c>
      <c r="L115" s="119"/>
    </row>
    <row r="116" spans="2:12" s="10" customFormat="1" ht="19.899999999999999" customHeight="1">
      <c r="B116" s="119"/>
      <c r="D116" s="120" t="s">
        <v>129</v>
      </c>
      <c r="E116" s="121"/>
      <c r="F116" s="121"/>
      <c r="G116" s="121"/>
      <c r="H116" s="121"/>
      <c r="I116" s="121"/>
      <c r="J116" s="122">
        <f>J388</f>
        <v>0</v>
      </c>
      <c r="L116" s="119"/>
    </row>
    <row r="117" spans="2:12" s="10" customFormat="1" ht="19.899999999999999" customHeight="1">
      <c r="B117" s="119"/>
      <c r="D117" s="120" t="s">
        <v>130</v>
      </c>
      <c r="E117" s="121"/>
      <c r="F117" s="121"/>
      <c r="G117" s="121"/>
      <c r="H117" s="121"/>
      <c r="I117" s="121"/>
      <c r="J117" s="122">
        <f>J398</f>
        <v>0</v>
      </c>
      <c r="L117" s="119"/>
    </row>
    <row r="118" spans="2:12" s="10" customFormat="1" ht="19.899999999999999" customHeight="1">
      <c r="B118" s="119"/>
      <c r="D118" s="120" t="s">
        <v>131</v>
      </c>
      <c r="E118" s="121"/>
      <c r="F118" s="121"/>
      <c r="G118" s="121"/>
      <c r="H118" s="121"/>
      <c r="I118" s="121"/>
      <c r="J118" s="122">
        <f>J406</f>
        <v>0</v>
      </c>
      <c r="L118" s="119"/>
    </row>
    <row r="119" spans="2:12" s="10" customFormat="1" ht="19.899999999999999" customHeight="1">
      <c r="B119" s="119"/>
      <c r="D119" s="120" t="s">
        <v>132</v>
      </c>
      <c r="E119" s="121"/>
      <c r="F119" s="121"/>
      <c r="G119" s="121"/>
      <c r="H119" s="121"/>
      <c r="I119" s="121"/>
      <c r="J119" s="122">
        <f>J412</f>
        <v>0</v>
      </c>
      <c r="L119" s="119"/>
    </row>
    <row r="120" spans="2:12" s="10" customFormat="1" ht="19.899999999999999" customHeight="1">
      <c r="B120" s="119"/>
      <c r="D120" s="120" t="s">
        <v>133</v>
      </c>
      <c r="E120" s="121"/>
      <c r="F120" s="121"/>
      <c r="G120" s="121"/>
      <c r="H120" s="121"/>
      <c r="I120" s="121"/>
      <c r="J120" s="122">
        <f>J425</f>
        <v>0</v>
      </c>
      <c r="L120" s="119"/>
    </row>
    <row r="121" spans="2:12" s="10" customFormat="1" ht="19.899999999999999" customHeight="1">
      <c r="B121" s="119"/>
      <c r="D121" s="120" t="s">
        <v>134</v>
      </c>
      <c r="E121" s="121"/>
      <c r="F121" s="121"/>
      <c r="G121" s="121"/>
      <c r="H121" s="121"/>
      <c r="I121" s="121"/>
      <c r="J121" s="122">
        <f>J458</f>
        <v>0</v>
      </c>
      <c r="L121" s="119"/>
    </row>
    <row r="122" spans="2:12" s="10" customFormat="1" ht="19.899999999999999" customHeight="1">
      <c r="B122" s="119"/>
      <c r="D122" s="120" t="s">
        <v>135</v>
      </c>
      <c r="E122" s="121"/>
      <c r="F122" s="121"/>
      <c r="G122" s="121"/>
      <c r="H122" s="121"/>
      <c r="I122" s="121"/>
      <c r="J122" s="122">
        <f>J464</f>
        <v>0</v>
      </c>
      <c r="L122" s="119"/>
    </row>
    <row r="123" spans="2:12" s="10" customFormat="1" ht="19.899999999999999" customHeight="1">
      <c r="B123" s="119"/>
      <c r="D123" s="120" t="s">
        <v>136</v>
      </c>
      <c r="E123" s="121"/>
      <c r="F123" s="121"/>
      <c r="G123" s="121"/>
      <c r="H123" s="121"/>
      <c r="I123" s="121"/>
      <c r="J123" s="122">
        <f>J481</f>
        <v>0</v>
      </c>
      <c r="L123" s="119"/>
    </row>
    <row r="124" spans="2:12" s="10" customFormat="1" ht="19.899999999999999" customHeight="1">
      <c r="B124" s="119"/>
      <c r="D124" s="120" t="s">
        <v>137</v>
      </c>
      <c r="E124" s="121"/>
      <c r="F124" s="121"/>
      <c r="G124" s="121"/>
      <c r="H124" s="121"/>
      <c r="I124" s="121"/>
      <c r="J124" s="122">
        <f>J487</f>
        <v>0</v>
      </c>
      <c r="L124" s="119"/>
    </row>
    <row r="125" spans="2:12" s="10" customFormat="1" ht="19.899999999999999" customHeight="1">
      <c r="B125" s="119"/>
      <c r="D125" s="120" t="s">
        <v>138</v>
      </c>
      <c r="E125" s="121"/>
      <c r="F125" s="121"/>
      <c r="G125" s="121"/>
      <c r="H125" s="121"/>
      <c r="I125" s="121"/>
      <c r="J125" s="122">
        <f>J495</f>
        <v>0</v>
      </c>
      <c r="L125" s="119"/>
    </row>
    <row r="126" spans="2:12" s="10" customFormat="1" ht="19.899999999999999" customHeight="1">
      <c r="B126" s="119"/>
      <c r="D126" s="120" t="s">
        <v>139</v>
      </c>
      <c r="E126" s="121"/>
      <c r="F126" s="121"/>
      <c r="G126" s="121"/>
      <c r="H126" s="121"/>
      <c r="I126" s="121"/>
      <c r="J126" s="122">
        <f>J505</f>
        <v>0</v>
      </c>
      <c r="L126" s="119"/>
    </row>
    <row r="127" spans="2:12" s="10" customFormat="1" ht="19.899999999999999" customHeight="1">
      <c r="B127" s="119"/>
      <c r="D127" s="120" t="s">
        <v>140</v>
      </c>
      <c r="E127" s="121"/>
      <c r="F127" s="121"/>
      <c r="G127" s="121"/>
      <c r="H127" s="121"/>
      <c r="I127" s="121"/>
      <c r="J127" s="122">
        <f>J507</f>
        <v>0</v>
      </c>
      <c r="L127" s="119"/>
    </row>
    <row r="128" spans="2:12" s="9" customFormat="1" ht="24.95" customHeight="1">
      <c r="B128" s="115"/>
      <c r="D128" s="116" t="s">
        <v>141</v>
      </c>
      <c r="E128" s="117"/>
      <c r="F128" s="117"/>
      <c r="G128" s="117"/>
      <c r="H128" s="117"/>
      <c r="I128" s="117"/>
      <c r="J128" s="118">
        <f>J510</f>
        <v>0</v>
      </c>
      <c r="L128" s="115"/>
    </row>
    <row r="129" spans="1:31" s="10" customFormat="1" ht="19.899999999999999" customHeight="1">
      <c r="B129" s="119"/>
      <c r="D129" s="120" t="s">
        <v>142</v>
      </c>
      <c r="E129" s="121"/>
      <c r="F129" s="121"/>
      <c r="G129" s="121"/>
      <c r="H129" s="121"/>
      <c r="I129" s="121"/>
      <c r="J129" s="122">
        <f>J511</f>
        <v>0</v>
      </c>
      <c r="L129" s="119"/>
    </row>
    <row r="130" spans="1:31" s="10" customFormat="1" ht="19.899999999999999" customHeight="1">
      <c r="B130" s="119"/>
      <c r="D130" s="120" t="s">
        <v>143</v>
      </c>
      <c r="E130" s="121"/>
      <c r="F130" s="121"/>
      <c r="G130" s="121"/>
      <c r="H130" s="121"/>
      <c r="I130" s="121"/>
      <c r="J130" s="122">
        <f>J603</f>
        <v>0</v>
      </c>
      <c r="L130" s="119"/>
    </row>
    <row r="131" spans="1:31" s="10" customFormat="1" ht="19.899999999999999" customHeight="1">
      <c r="B131" s="119"/>
      <c r="D131" s="120" t="s">
        <v>144</v>
      </c>
      <c r="E131" s="121"/>
      <c r="F131" s="121"/>
      <c r="G131" s="121"/>
      <c r="H131" s="121"/>
      <c r="I131" s="121"/>
      <c r="J131" s="122">
        <f>J613</f>
        <v>0</v>
      </c>
      <c r="L131" s="119"/>
    </row>
    <row r="132" spans="1:31" s="10" customFormat="1" ht="19.899999999999999" customHeight="1">
      <c r="B132" s="119"/>
      <c r="D132" s="120" t="s">
        <v>145</v>
      </c>
      <c r="E132" s="121"/>
      <c r="F132" s="121"/>
      <c r="G132" s="121"/>
      <c r="H132" s="121"/>
      <c r="I132" s="121"/>
      <c r="J132" s="122">
        <f>J616</f>
        <v>0</v>
      </c>
      <c r="L132" s="119"/>
    </row>
    <row r="133" spans="1:31" s="9" customFormat="1" ht="24.95" customHeight="1">
      <c r="B133" s="115"/>
      <c r="D133" s="116" t="s">
        <v>146</v>
      </c>
      <c r="E133" s="117"/>
      <c r="F133" s="117"/>
      <c r="G133" s="117"/>
      <c r="H133" s="117"/>
      <c r="I133" s="117"/>
      <c r="J133" s="118">
        <f>J620</f>
        <v>0</v>
      </c>
      <c r="L133" s="115"/>
    </row>
    <row r="134" spans="1:31" s="2" customFormat="1" ht="21.7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31" s="2" customFormat="1" ht="6.95" customHeight="1">
      <c r="A135" s="29"/>
      <c r="B135" s="47"/>
      <c r="C135" s="48"/>
      <c r="D135" s="48"/>
      <c r="E135" s="48"/>
      <c r="F135" s="48"/>
      <c r="G135" s="48"/>
      <c r="H135" s="48"/>
      <c r="I135" s="48"/>
      <c r="J135" s="48"/>
      <c r="K135" s="48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9" spans="1:31" s="2" customFormat="1" ht="6.95" customHeight="1">
      <c r="A139" s="29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31" s="2" customFormat="1" ht="24.95" customHeight="1">
      <c r="A140" s="29"/>
      <c r="B140" s="30"/>
      <c r="C140" s="18" t="s">
        <v>147</v>
      </c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31" s="2" customFormat="1" ht="6.95" customHeight="1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31" s="2" customFormat="1" ht="12" customHeight="1">
      <c r="A142" s="29"/>
      <c r="B142" s="30"/>
      <c r="C142" s="24" t="s">
        <v>15</v>
      </c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31" s="2" customFormat="1" ht="26.25" customHeight="1">
      <c r="A143" s="29"/>
      <c r="B143" s="30"/>
      <c r="C143" s="29"/>
      <c r="D143" s="29"/>
      <c r="E143" s="223" t="str">
        <f>E7</f>
        <v>DSS Červená Skala - výstavba nového objektu sociálnych služieb (podporované bývanie)</v>
      </c>
      <c r="F143" s="224"/>
      <c r="G143" s="224"/>
      <c r="H143" s="224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31" s="2" customFormat="1" ht="12" customHeight="1">
      <c r="A144" s="29"/>
      <c r="B144" s="30"/>
      <c r="C144" s="24" t="s">
        <v>103</v>
      </c>
      <c r="D144" s="29"/>
      <c r="E144" s="29"/>
      <c r="F144" s="29"/>
      <c r="G144" s="29"/>
      <c r="H144" s="2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16.5" customHeight="1">
      <c r="A145" s="29"/>
      <c r="B145" s="30"/>
      <c r="C145" s="29"/>
      <c r="D145" s="29"/>
      <c r="E145" s="181" t="str">
        <f>E9</f>
        <v>01 - Architektúra</v>
      </c>
      <c r="F145" s="225"/>
      <c r="G145" s="225"/>
      <c r="H145" s="225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6.95" customHeight="1">
      <c r="A146" s="29"/>
      <c r="B146" s="30"/>
      <c r="C146" s="29"/>
      <c r="D146" s="29"/>
      <c r="E146" s="29"/>
      <c r="F146" s="29"/>
      <c r="G146" s="29"/>
      <c r="H146" s="29"/>
      <c r="I146" s="29"/>
      <c r="J146" s="29"/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12" customHeight="1">
      <c r="A147" s="29"/>
      <c r="B147" s="30"/>
      <c r="C147" s="24" t="s">
        <v>19</v>
      </c>
      <c r="D147" s="29"/>
      <c r="E147" s="29"/>
      <c r="F147" s="22" t="str">
        <f>F12</f>
        <v>Šumiac, p.č. 5610</v>
      </c>
      <c r="G147" s="29"/>
      <c r="H147" s="29"/>
      <c r="I147" s="24" t="s">
        <v>21</v>
      </c>
      <c r="J147" s="55" t="str">
        <f>IF(J12="","",J12)</f>
        <v>26. 6. 2023</v>
      </c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6.95" customHeight="1">
      <c r="A148" s="29"/>
      <c r="B148" s="30"/>
      <c r="C148" s="29"/>
      <c r="D148" s="29"/>
      <c r="E148" s="29"/>
      <c r="F148" s="29"/>
      <c r="G148" s="29"/>
      <c r="H148" s="29"/>
      <c r="I148" s="29"/>
      <c r="J148" s="29"/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23</v>
      </c>
      <c r="D149" s="29"/>
      <c r="E149" s="29"/>
      <c r="F149" s="22" t="str">
        <f>E15</f>
        <v>Domov sociálnych služieb, Pohorelá</v>
      </c>
      <c r="G149" s="29"/>
      <c r="H149" s="29"/>
      <c r="I149" s="24" t="s">
        <v>29</v>
      </c>
      <c r="J149" s="27" t="str">
        <f>E21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5.2" customHeight="1">
      <c r="A150" s="29"/>
      <c r="B150" s="30"/>
      <c r="C150" s="24" t="s">
        <v>27</v>
      </c>
      <c r="D150" s="29"/>
      <c r="E150" s="29"/>
      <c r="F150" s="22" t="str">
        <f>IF(E18="","",E18)</f>
        <v>Vyplň údaj</v>
      </c>
      <c r="G150" s="29"/>
      <c r="H150" s="29"/>
      <c r="I150" s="24" t="s">
        <v>32</v>
      </c>
      <c r="J150" s="27" t="str">
        <f>E24</f>
        <v xml:space="preserve"> </v>
      </c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2" customFormat="1" ht="10.35" customHeight="1">
      <c r="A151" s="29"/>
      <c r="B151" s="30"/>
      <c r="C151" s="29"/>
      <c r="D151" s="29"/>
      <c r="E151" s="29"/>
      <c r="F151" s="29"/>
      <c r="G151" s="29"/>
      <c r="H151" s="29"/>
      <c r="I151" s="29"/>
      <c r="J151" s="29"/>
      <c r="K151" s="29"/>
      <c r="L151" s="42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65" s="11" customFormat="1" ht="29.25" customHeight="1">
      <c r="A152" s="123"/>
      <c r="B152" s="124"/>
      <c r="C152" s="125" t="s">
        <v>148</v>
      </c>
      <c r="D152" s="126" t="s">
        <v>59</v>
      </c>
      <c r="E152" s="126" t="s">
        <v>55</v>
      </c>
      <c r="F152" s="126" t="s">
        <v>56</v>
      </c>
      <c r="G152" s="126" t="s">
        <v>149</v>
      </c>
      <c r="H152" s="126" t="s">
        <v>150</v>
      </c>
      <c r="I152" s="126" t="s">
        <v>151</v>
      </c>
      <c r="J152" s="127" t="s">
        <v>107</v>
      </c>
      <c r="K152" s="128" t="s">
        <v>152</v>
      </c>
      <c r="L152" s="129"/>
      <c r="M152" s="62" t="s">
        <v>1</v>
      </c>
      <c r="N152" s="63" t="s">
        <v>38</v>
      </c>
      <c r="O152" s="63" t="s">
        <v>153</v>
      </c>
      <c r="P152" s="63" t="s">
        <v>154</v>
      </c>
      <c r="Q152" s="63" t="s">
        <v>155</v>
      </c>
      <c r="R152" s="63" t="s">
        <v>156</v>
      </c>
      <c r="S152" s="63" t="s">
        <v>157</v>
      </c>
      <c r="T152" s="64" t="s">
        <v>158</v>
      </c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</row>
    <row r="153" spans="1:65" s="2" customFormat="1" ht="22.9" customHeight="1">
      <c r="A153" s="29"/>
      <c r="B153" s="30"/>
      <c r="C153" s="69" t="s">
        <v>108</v>
      </c>
      <c r="D153" s="29"/>
      <c r="E153" s="29"/>
      <c r="F153" s="29"/>
      <c r="G153" s="29"/>
      <c r="H153" s="29"/>
      <c r="I153" s="29"/>
      <c r="J153" s="130">
        <f>BK153</f>
        <v>0</v>
      </c>
      <c r="K153" s="29"/>
      <c r="L153" s="30"/>
      <c r="M153" s="65"/>
      <c r="N153" s="56"/>
      <c r="O153" s="66"/>
      <c r="P153" s="131">
        <f>P154+P263+P510+P620</f>
        <v>0</v>
      </c>
      <c r="Q153" s="66"/>
      <c r="R153" s="131">
        <f>R154+R263+R510+R620</f>
        <v>1554.6224114500001</v>
      </c>
      <c r="S153" s="66"/>
      <c r="T153" s="132">
        <f>T154+T263+T510+T620</f>
        <v>3.48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T153" s="14" t="s">
        <v>73</v>
      </c>
      <c r="AU153" s="14" t="s">
        <v>109</v>
      </c>
      <c r="BK153" s="133">
        <f>BK154+BK263+BK510+BK620</f>
        <v>0</v>
      </c>
    </row>
    <row r="154" spans="1:65" s="12" customFormat="1" ht="25.9" customHeight="1">
      <c r="B154" s="134"/>
      <c r="D154" s="135" t="s">
        <v>73</v>
      </c>
      <c r="E154" s="136" t="s">
        <v>159</v>
      </c>
      <c r="F154" s="136" t="s">
        <v>160</v>
      </c>
      <c r="I154" s="137"/>
      <c r="J154" s="138">
        <f>BK154</f>
        <v>0</v>
      </c>
      <c r="L154" s="134"/>
      <c r="M154" s="139"/>
      <c r="N154" s="140"/>
      <c r="O154" s="140"/>
      <c r="P154" s="141">
        <f>P155+P164+P181+P195+P203+P210+P232+P236+P261</f>
        <v>0</v>
      </c>
      <c r="Q154" s="140"/>
      <c r="R154" s="141">
        <f>R155+R164+R181+R195+R203+R210+R232+R236+R261</f>
        <v>1472.52259448</v>
      </c>
      <c r="S154" s="140"/>
      <c r="T154" s="142">
        <f>T155+T164+T181+T195+T203+T210+T232+T236+T261</f>
        <v>3.48</v>
      </c>
      <c r="AR154" s="135" t="s">
        <v>82</v>
      </c>
      <c r="AT154" s="143" t="s">
        <v>73</v>
      </c>
      <c r="AU154" s="143" t="s">
        <v>74</v>
      </c>
      <c r="AY154" s="135" t="s">
        <v>161</v>
      </c>
      <c r="BK154" s="144">
        <f>BK155+BK164+BK181+BK195+BK203+BK210+BK232+BK236+BK261</f>
        <v>0</v>
      </c>
    </row>
    <row r="155" spans="1:65" s="12" customFormat="1" ht="22.9" customHeight="1">
      <c r="B155" s="134"/>
      <c r="D155" s="135" t="s">
        <v>73</v>
      </c>
      <c r="E155" s="145" t="s">
        <v>82</v>
      </c>
      <c r="F155" s="145" t="s">
        <v>162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SUM(P156:P163)</f>
        <v>0</v>
      </c>
      <c r="Q155" s="140"/>
      <c r="R155" s="141">
        <f>SUM(R156:R163)</f>
        <v>0</v>
      </c>
      <c r="S155" s="140"/>
      <c r="T155" s="142">
        <f>SUM(T156:T163)</f>
        <v>0</v>
      </c>
      <c r="AR155" s="135" t="s">
        <v>82</v>
      </c>
      <c r="AT155" s="143" t="s">
        <v>73</v>
      </c>
      <c r="AU155" s="143" t="s">
        <v>82</v>
      </c>
      <c r="AY155" s="135" t="s">
        <v>161</v>
      </c>
      <c r="BK155" s="144">
        <f>SUM(BK156:BK163)</f>
        <v>0</v>
      </c>
    </row>
    <row r="156" spans="1:65" s="2" customFormat="1" ht="21.75" customHeight="1">
      <c r="A156" s="29"/>
      <c r="B156" s="147"/>
      <c r="C156" s="148" t="s">
        <v>82</v>
      </c>
      <c r="D156" s="148" t="s">
        <v>163</v>
      </c>
      <c r="E156" s="149" t="s">
        <v>164</v>
      </c>
      <c r="F156" s="150" t="s">
        <v>165</v>
      </c>
      <c r="G156" s="151" t="s">
        <v>166</v>
      </c>
      <c r="H156" s="152">
        <v>298.428</v>
      </c>
      <c r="I156" s="153"/>
      <c r="J156" s="154">
        <f t="shared" ref="J156:J163" si="0">ROUND(I156*H156,2)</f>
        <v>0</v>
      </c>
      <c r="K156" s="155"/>
      <c r="L156" s="30"/>
      <c r="M156" s="156" t="s">
        <v>1</v>
      </c>
      <c r="N156" s="157" t="s">
        <v>40</v>
      </c>
      <c r="O156" s="58"/>
      <c r="P156" s="158">
        <f t="shared" ref="P156:P163" si="1">O156*H156</f>
        <v>0</v>
      </c>
      <c r="Q156" s="158">
        <v>0</v>
      </c>
      <c r="R156" s="158">
        <f t="shared" ref="R156:R163" si="2">Q156*H156</f>
        <v>0</v>
      </c>
      <c r="S156" s="158">
        <v>0</v>
      </c>
      <c r="T156" s="159">
        <f t="shared" ref="T156:T163" si="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167</v>
      </c>
      <c r="AT156" s="160" t="s">
        <v>163</v>
      </c>
      <c r="AU156" s="160" t="s">
        <v>168</v>
      </c>
      <c r="AY156" s="14" t="s">
        <v>161</v>
      </c>
      <c r="BE156" s="161">
        <f t="shared" ref="BE156:BE163" si="4">IF(N156="základná",J156,0)</f>
        <v>0</v>
      </c>
      <c r="BF156" s="161">
        <f t="shared" ref="BF156:BF163" si="5">IF(N156="znížená",J156,0)</f>
        <v>0</v>
      </c>
      <c r="BG156" s="161">
        <f t="shared" ref="BG156:BG163" si="6">IF(N156="zákl. prenesená",J156,0)</f>
        <v>0</v>
      </c>
      <c r="BH156" s="161">
        <f t="shared" ref="BH156:BH163" si="7">IF(N156="zníž. prenesená",J156,0)</f>
        <v>0</v>
      </c>
      <c r="BI156" s="161">
        <f t="shared" ref="BI156:BI163" si="8">IF(N156="nulová",J156,0)</f>
        <v>0</v>
      </c>
      <c r="BJ156" s="14" t="s">
        <v>168</v>
      </c>
      <c r="BK156" s="161">
        <f t="shared" ref="BK156:BK163" si="9">ROUND(I156*H156,2)</f>
        <v>0</v>
      </c>
      <c r="BL156" s="14" t="s">
        <v>167</v>
      </c>
      <c r="BM156" s="160" t="s">
        <v>169</v>
      </c>
    </row>
    <row r="157" spans="1:65" s="2" customFormat="1" ht="24.2" customHeight="1">
      <c r="A157" s="29"/>
      <c r="B157" s="147"/>
      <c r="C157" s="148" t="s">
        <v>168</v>
      </c>
      <c r="D157" s="148" t="s">
        <v>163</v>
      </c>
      <c r="E157" s="149" t="s">
        <v>170</v>
      </c>
      <c r="F157" s="150" t="s">
        <v>171</v>
      </c>
      <c r="G157" s="151" t="s">
        <v>166</v>
      </c>
      <c r="H157" s="152">
        <v>149.214</v>
      </c>
      <c r="I157" s="153"/>
      <c r="J157" s="154">
        <f t="shared" si="0"/>
        <v>0</v>
      </c>
      <c r="K157" s="155"/>
      <c r="L157" s="30"/>
      <c r="M157" s="156" t="s">
        <v>1</v>
      </c>
      <c r="N157" s="157" t="s">
        <v>40</v>
      </c>
      <c r="O157" s="58"/>
      <c r="P157" s="158">
        <f t="shared" si="1"/>
        <v>0</v>
      </c>
      <c r="Q157" s="158">
        <v>0</v>
      </c>
      <c r="R157" s="158">
        <f t="shared" si="2"/>
        <v>0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167</v>
      </c>
      <c r="AT157" s="160" t="s">
        <v>163</v>
      </c>
      <c r="AU157" s="160" t="s">
        <v>168</v>
      </c>
      <c r="AY157" s="14" t="s">
        <v>161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168</v>
      </c>
      <c r="BK157" s="161">
        <f t="shared" si="9"/>
        <v>0</v>
      </c>
      <c r="BL157" s="14" t="s">
        <v>167</v>
      </c>
      <c r="BM157" s="160" t="s">
        <v>172</v>
      </c>
    </row>
    <row r="158" spans="1:65" s="2" customFormat="1" ht="16.5" customHeight="1">
      <c r="A158" s="29"/>
      <c r="B158" s="147"/>
      <c r="C158" s="148" t="s">
        <v>173</v>
      </c>
      <c r="D158" s="148" t="s">
        <v>163</v>
      </c>
      <c r="E158" s="149" t="s">
        <v>174</v>
      </c>
      <c r="F158" s="150" t="s">
        <v>175</v>
      </c>
      <c r="G158" s="151" t="s">
        <v>166</v>
      </c>
      <c r="H158" s="152">
        <v>111.768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40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167</v>
      </c>
      <c r="AT158" s="160" t="s">
        <v>163</v>
      </c>
      <c r="AU158" s="160" t="s">
        <v>168</v>
      </c>
      <c r="AY158" s="14" t="s">
        <v>161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168</v>
      </c>
      <c r="BK158" s="161">
        <f t="shared" si="9"/>
        <v>0</v>
      </c>
      <c r="BL158" s="14" t="s">
        <v>167</v>
      </c>
      <c r="BM158" s="160" t="s">
        <v>176</v>
      </c>
    </row>
    <row r="159" spans="1:65" s="2" customFormat="1" ht="37.9" customHeight="1">
      <c r="A159" s="29"/>
      <c r="B159" s="147"/>
      <c r="C159" s="148" t="s">
        <v>167</v>
      </c>
      <c r="D159" s="148" t="s">
        <v>163</v>
      </c>
      <c r="E159" s="149" t="s">
        <v>177</v>
      </c>
      <c r="F159" s="150" t="s">
        <v>178</v>
      </c>
      <c r="G159" s="151" t="s">
        <v>166</v>
      </c>
      <c r="H159" s="152">
        <v>55.884</v>
      </c>
      <c r="I159" s="153"/>
      <c r="J159" s="154">
        <f t="shared" si="0"/>
        <v>0</v>
      </c>
      <c r="K159" s="155"/>
      <c r="L159" s="30"/>
      <c r="M159" s="156" t="s">
        <v>1</v>
      </c>
      <c r="N159" s="157" t="s">
        <v>40</v>
      </c>
      <c r="O159" s="58"/>
      <c r="P159" s="158">
        <f t="shared" si="1"/>
        <v>0</v>
      </c>
      <c r="Q159" s="158">
        <v>0</v>
      </c>
      <c r="R159" s="158">
        <f t="shared" si="2"/>
        <v>0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167</v>
      </c>
      <c r="AT159" s="160" t="s">
        <v>163</v>
      </c>
      <c r="AU159" s="160" t="s">
        <v>168</v>
      </c>
      <c r="AY159" s="14" t="s">
        <v>161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168</v>
      </c>
      <c r="BK159" s="161">
        <f t="shared" si="9"/>
        <v>0</v>
      </c>
      <c r="BL159" s="14" t="s">
        <v>167</v>
      </c>
      <c r="BM159" s="160" t="s">
        <v>179</v>
      </c>
    </row>
    <row r="160" spans="1:65" s="2" customFormat="1" ht="33" customHeight="1">
      <c r="A160" s="29"/>
      <c r="B160" s="147"/>
      <c r="C160" s="148" t="s">
        <v>180</v>
      </c>
      <c r="D160" s="148" t="s">
        <v>163</v>
      </c>
      <c r="E160" s="149" t="s">
        <v>181</v>
      </c>
      <c r="F160" s="150" t="s">
        <v>182</v>
      </c>
      <c r="G160" s="151" t="s">
        <v>166</v>
      </c>
      <c r="H160" s="152">
        <v>230.268</v>
      </c>
      <c r="I160" s="153"/>
      <c r="J160" s="154">
        <f t="shared" si="0"/>
        <v>0</v>
      </c>
      <c r="K160" s="155"/>
      <c r="L160" s="30"/>
      <c r="M160" s="156" t="s">
        <v>1</v>
      </c>
      <c r="N160" s="157" t="s">
        <v>40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167</v>
      </c>
      <c r="AT160" s="160" t="s">
        <v>163</v>
      </c>
      <c r="AU160" s="160" t="s">
        <v>168</v>
      </c>
      <c r="AY160" s="14" t="s">
        <v>161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168</v>
      </c>
      <c r="BK160" s="161">
        <f t="shared" si="9"/>
        <v>0</v>
      </c>
      <c r="BL160" s="14" t="s">
        <v>167</v>
      </c>
      <c r="BM160" s="160" t="s">
        <v>183</v>
      </c>
    </row>
    <row r="161" spans="1:65" s="2" customFormat="1" ht="33" customHeight="1">
      <c r="A161" s="29"/>
      <c r="B161" s="147"/>
      <c r="C161" s="148" t="s">
        <v>184</v>
      </c>
      <c r="D161" s="148" t="s">
        <v>163</v>
      </c>
      <c r="E161" s="149" t="s">
        <v>185</v>
      </c>
      <c r="F161" s="150" t="s">
        <v>186</v>
      </c>
      <c r="G161" s="151" t="s">
        <v>166</v>
      </c>
      <c r="H161" s="152">
        <v>230.268</v>
      </c>
      <c r="I161" s="153"/>
      <c r="J161" s="154">
        <f t="shared" si="0"/>
        <v>0</v>
      </c>
      <c r="K161" s="155"/>
      <c r="L161" s="30"/>
      <c r="M161" s="156" t="s">
        <v>1</v>
      </c>
      <c r="N161" s="157" t="s">
        <v>40</v>
      </c>
      <c r="O161" s="58"/>
      <c r="P161" s="158">
        <f t="shared" si="1"/>
        <v>0</v>
      </c>
      <c r="Q161" s="158">
        <v>0</v>
      </c>
      <c r="R161" s="158">
        <f t="shared" si="2"/>
        <v>0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167</v>
      </c>
      <c r="AT161" s="160" t="s">
        <v>163</v>
      </c>
      <c r="AU161" s="160" t="s">
        <v>168</v>
      </c>
      <c r="AY161" s="14" t="s">
        <v>161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168</v>
      </c>
      <c r="BK161" s="161">
        <f t="shared" si="9"/>
        <v>0</v>
      </c>
      <c r="BL161" s="14" t="s">
        <v>167</v>
      </c>
      <c r="BM161" s="160" t="s">
        <v>187</v>
      </c>
    </row>
    <row r="162" spans="1:65" s="2" customFormat="1" ht="37.9" customHeight="1">
      <c r="A162" s="29"/>
      <c r="B162" s="147"/>
      <c r="C162" s="148" t="s">
        <v>188</v>
      </c>
      <c r="D162" s="148" t="s">
        <v>163</v>
      </c>
      <c r="E162" s="149" t="s">
        <v>189</v>
      </c>
      <c r="F162" s="150" t="s">
        <v>190</v>
      </c>
      <c r="G162" s="151" t="s">
        <v>166</v>
      </c>
      <c r="H162" s="152">
        <v>179.928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40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0</v>
      </c>
      <c r="T162" s="159">
        <f t="shared" si="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167</v>
      </c>
      <c r="AT162" s="160" t="s">
        <v>163</v>
      </c>
      <c r="AU162" s="160" t="s">
        <v>168</v>
      </c>
      <c r="AY162" s="14" t="s">
        <v>161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168</v>
      </c>
      <c r="BK162" s="161">
        <f t="shared" si="9"/>
        <v>0</v>
      </c>
      <c r="BL162" s="14" t="s">
        <v>167</v>
      </c>
      <c r="BM162" s="160" t="s">
        <v>191</v>
      </c>
    </row>
    <row r="163" spans="1:65" s="2" customFormat="1" ht="21.75" customHeight="1">
      <c r="A163" s="29"/>
      <c r="B163" s="147"/>
      <c r="C163" s="148" t="s">
        <v>192</v>
      </c>
      <c r="D163" s="148" t="s">
        <v>163</v>
      </c>
      <c r="E163" s="149" t="s">
        <v>193</v>
      </c>
      <c r="F163" s="150" t="s">
        <v>194</v>
      </c>
      <c r="G163" s="151" t="s">
        <v>195</v>
      </c>
      <c r="H163" s="152">
        <v>994.76</v>
      </c>
      <c r="I163" s="153"/>
      <c r="J163" s="154">
        <f t="shared" si="0"/>
        <v>0</v>
      </c>
      <c r="K163" s="155"/>
      <c r="L163" s="30"/>
      <c r="M163" s="156" t="s">
        <v>1</v>
      </c>
      <c r="N163" s="157" t="s">
        <v>40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167</v>
      </c>
      <c r="AT163" s="160" t="s">
        <v>163</v>
      </c>
      <c r="AU163" s="160" t="s">
        <v>168</v>
      </c>
      <c r="AY163" s="14" t="s">
        <v>161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168</v>
      </c>
      <c r="BK163" s="161">
        <f t="shared" si="9"/>
        <v>0</v>
      </c>
      <c r="BL163" s="14" t="s">
        <v>167</v>
      </c>
      <c r="BM163" s="160" t="s">
        <v>196</v>
      </c>
    </row>
    <row r="164" spans="1:65" s="12" customFormat="1" ht="22.9" customHeight="1">
      <c r="B164" s="134"/>
      <c r="D164" s="135" t="s">
        <v>73</v>
      </c>
      <c r="E164" s="145" t="s">
        <v>168</v>
      </c>
      <c r="F164" s="145" t="s">
        <v>197</v>
      </c>
      <c r="I164" s="137"/>
      <c r="J164" s="146">
        <f>BK164</f>
        <v>0</v>
      </c>
      <c r="L164" s="134"/>
      <c r="M164" s="139"/>
      <c r="N164" s="140"/>
      <c r="O164" s="140"/>
      <c r="P164" s="141">
        <f>SUM(P165:P180)</f>
        <v>0</v>
      </c>
      <c r="Q164" s="140"/>
      <c r="R164" s="141">
        <f>SUM(R165:R180)</f>
        <v>705.01284414999986</v>
      </c>
      <c r="S164" s="140"/>
      <c r="T164" s="142">
        <f>SUM(T165:T180)</f>
        <v>0</v>
      </c>
      <c r="AR164" s="135" t="s">
        <v>82</v>
      </c>
      <c r="AT164" s="143" t="s">
        <v>73</v>
      </c>
      <c r="AU164" s="143" t="s">
        <v>82</v>
      </c>
      <c r="AY164" s="135" t="s">
        <v>161</v>
      </c>
      <c r="BK164" s="144">
        <f>SUM(BK165:BK180)</f>
        <v>0</v>
      </c>
    </row>
    <row r="165" spans="1:65" s="2" customFormat="1" ht="24.2" customHeight="1">
      <c r="A165" s="29"/>
      <c r="B165" s="147"/>
      <c r="C165" s="148" t="s">
        <v>198</v>
      </c>
      <c r="D165" s="148" t="s">
        <v>163</v>
      </c>
      <c r="E165" s="149" t="s">
        <v>199</v>
      </c>
      <c r="F165" s="150" t="s">
        <v>200</v>
      </c>
      <c r="G165" s="151" t="s">
        <v>166</v>
      </c>
      <c r="H165" s="152">
        <v>40</v>
      </c>
      <c r="I165" s="153"/>
      <c r="J165" s="154">
        <f t="shared" ref="J165:J180" si="10">ROUND(I165*H165,2)</f>
        <v>0</v>
      </c>
      <c r="K165" s="155"/>
      <c r="L165" s="30"/>
      <c r="M165" s="156" t="s">
        <v>1</v>
      </c>
      <c r="N165" s="157" t="s">
        <v>40</v>
      </c>
      <c r="O165" s="58"/>
      <c r="P165" s="158">
        <f t="shared" ref="P165:P180" si="11">O165*H165</f>
        <v>0</v>
      </c>
      <c r="Q165" s="158">
        <v>1.63</v>
      </c>
      <c r="R165" s="158">
        <f t="shared" ref="R165:R180" si="12">Q165*H165</f>
        <v>65.199999999999989</v>
      </c>
      <c r="S165" s="158">
        <v>0</v>
      </c>
      <c r="T165" s="159">
        <f t="shared" ref="T165:T180" si="13"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167</v>
      </c>
      <c r="AT165" s="160" t="s">
        <v>163</v>
      </c>
      <c r="AU165" s="160" t="s">
        <v>168</v>
      </c>
      <c r="AY165" s="14" t="s">
        <v>161</v>
      </c>
      <c r="BE165" s="161">
        <f t="shared" ref="BE165:BE180" si="14">IF(N165="základná",J165,0)</f>
        <v>0</v>
      </c>
      <c r="BF165" s="161">
        <f t="shared" ref="BF165:BF180" si="15">IF(N165="znížená",J165,0)</f>
        <v>0</v>
      </c>
      <c r="BG165" s="161">
        <f t="shared" ref="BG165:BG180" si="16">IF(N165="zákl. prenesená",J165,0)</f>
        <v>0</v>
      </c>
      <c r="BH165" s="161">
        <f t="shared" ref="BH165:BH180" si="17">IF(N165="zníž. prenesená",J165,0)</f>
        <v>0</v>
      </c>
      <c r="BI165" s="161">
        <f t="shared" ref="BI165:BI180" si="18">IF(N165="nulová",J165,0)</f>
        <v>0</v>
      </c>
      <c r="BJ165" s="14" t="s">
        <v>168</v>
      </c>
      <c r="BK165" s="161">
        <f t="shared" ref="BK165:BK180" si="19">ROUND(I165*H165,2)</f>
        <v>0</v>
      </c>
      <c r="BL165" s="14" t="s">
        <v>167</v>
      </c>
      <c r="BM165" s="160" t="s">
        <v>201</v>
      </c>
    </row>
    <row r="166" spans="1:65" s="2" customFormat="1" ht="33" customHeight="1">
      <c r="A166" s="29"/>
      <c r="B166" s="147"/>
      <c r="C166" s="148" t="s">
        <v>202</v>
      </c>
      <c r="D166" s="148" t="s">
        <v>163</v>
      </c>
      <c r="E166" s="149" t="s">
        <v>203</v>
      </c>
      <c r="F166" s="150" t="s">
        <v>204</v>
      </c>
      <c r="G166" s="151" t="s">
        <v>195</v>
      </c>
      <c r="H166" s="152">
        <v>260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40</v>
      </c>
      <c r="O166" s="58"/>
      <c r="P166" s="158">
        <f t="shared" si="11"/>
        <v>0</v>
      </c>
      <c r="Q166" s="158">
        <v>1.8000000000000001E-4</v>
      </c>
      <c r="R166" s="158">
        <f t="shared" si="12"/>
        <v>4.6800000000000001E-2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167</v>
      </c>
      <c r="AT166" s="160" t="s">
        <v>163</v>
      </c>
      <c r="AU166" s="160" t="s">
        <v>168</v>
      </c>
      <c r="AY166" s="14" t="s">
        <v>161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168</v>
      </c>
      <c r="BK166" s="161">
        <f t="shared" si="19"/>
        <v>0</v>
      </c>
      <c r="BL166" s="14" t="s">
        <v>167</v>
      </c>
      <c r="BM166" s="160" t="s">
        <v>205</v>
      </c>
    </row>
    <row r="167" spans="1:65" s="2" customFormat="1" ht="16.5" customHeight="1">
      <c r="A167" s="29"/>
      <c r="B167" s="147"/>
      <c r="C167" s="162" t="s">
        <v>206</v>
      </c>
      <c r="D167" s="162" t="s">
        <v>207</v>
      </c>
      <c r="E167" s="163" t="s">
        <v>208</v>
      </c>
      <c r="F167" s="164" t="s">
        <v>209</v>
      </c>
      <c r="G167" s="165" t="s">
        <v>195</v>
      </c>
      <c r="H167" s="166">
        <v>265.2</v>
      </c>
      <c r="I167" s="167"/>
      <c r="J167" s="168">
        <f t="shared" si="10"/>
        <v>0</v>
      </c>
      <c r="K167" s="169"/>
      <c r="L167" s="170"/>
      <c r="M167" s="171" t="s">
        <v>1</v>
      </c>
      <c r="N167" s="172" t="s">
        <v>40</v>
      </c>
      <c r="O167" s="58"/>
      <c r="P167" s="158">
        <f t="shared" si="11"/>
        <v>0</v>
      </c>
      <c r="Q167" s="158">
        <v>2.0000000000000001E-4</v>
      </c>
      <c r="R167" s="158">
        <f t="shared" si="12"/>
        <v>5.3039999999999997E-2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192</v>
      </c>
      <c r="AT167" s="160" t="s">
        <v>207</v>
      </c>
      <c r="AU167" s="160" t="s">
        <v>168</v>
      </c>
      <c r="AY167" s="14" t="s">
        <v>161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168</v>
      </c>
      <c r="BK167" s="161">
        <f t="shared" si="19"/>
        <v>0</v>
      </c>
      <c r="BL167" s="14" t="s">
        <v>167</v>
      </c>
      <c r="BM167" s="160" t="s">
        <v>210</v>
      </c>
    </row>
    <row r="168" spans="1:65" s="2" customFormat="1" ht="16.5" customHeight="1">
      <c r="A168" s="29"/>
      <c r="B168" s="147"/>
      <c r="C168" s="148" t="s">
        <v>211</v>
      </c>
      <c r="D168" s="148" t="s">
        <v>163</v>
      </c>
      <c r="E168" s="149" t="s">
        <v>212</v>
      </c>
      <c r="F168" s="150" t="s">
        <v>213</v>
      </c>
      <c r="G168" s="151" t="s">
        <v>214</v>
      </c>
      <c r="H168" s="152">
        <v>100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40</v>
      </c>
      <c r="O168" s="58"/>
      <c r="P168" s="158">
        <f t="shared" si="11"/>
        <v>0</v>
      </c>
      <c r="Q168" s="158">
        <v>0.25212000000000001</v>
      </c>
      <c r="R168" s="158">
        <f t="shared" si="12"/>
        <v>25.212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167</v>
      </c>
      <c r="AT168" s="160" t="s">
        <v>163</v>
      </c>
      <c r="AU168" s="160" t="s">
        <v>168</v>
      </c>
      <c r="AY168" s="14" t="s">
        <v>161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168</v>
      </c>
      <c r="BK168" s="161">
        <f t="shared" si="19"/>
        <v>0</v>
      </c>
      <c r="BL168" s="14" t="s">
        <v>167</v>
      </c>
      <c r="BM168" s="160" t="s">
        <v>215</v>
      </c>
    </row>
    <row r="169" spans="1:65" s="2" customFormat="1" ht="21.75" customHeight="1">
      <c r="A169" s="29"/>
      <c r="B169" s="147"/>
      <c r="C169" s="148" t="s">
        <v>216</v>
      </c>
      <c r="D169" s="148" t="s">
        <v>163</v>
      </c>
      <c r="E169" s="149" t="s">
        <v>217</v>
      </c>
      <c r="F169" s="150" t="s">
        <v>218</v>
      </c>
      <c r="G169" s="151" t="s">
        <v>214</v>
      </c>
      <c r="H169" s="152">
        <v>100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40</v>
      </c>
      <c r="O169" s="58"/>
      <c r="P169" s="158">
        <f t="shared" si="11"/>
        <v>0</v>
      </c>
      <c r="Q169" s="158">
        <v>1.6000000000000001E-4</v>
      </c>
      <c r="R169" s="158">
        <f t="shared" si="12"/>
        <v>1.6E-2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167</v>
      </c>
      <c r="AT169" s="160" t="s">
        <v>163</v>
      </c>
      <c r="AU169" s="160" t="s">
        <v>168</v>
      </c>
      <c r="AY169" s="14" t="s">
        <v>161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168</v>
      </c>
      <c r="BK169" s="161">
        <f t="shared" si="19"/>
        <v>0</v>
      </c>
      <c r="BL169" s="14" t="s">
        <v>167</v>
      </c>
      <c r="BM169" s="160" t="s">
        <v>219</v>
      </c>
    </row>
    <row r="170" spans="1:65" s="2" customFormat="1" ht="24.2" customHeight="1">
      <c r="A170" s="29"/>
      <c r="B170" s="147"/>
      <c r="C170" s="148" t="s">
        <v>220</v>
      </c>
      <c r="D170" s="148" t="s">
        <v>163</v>
      </c>
      <c r="E170" s="149" t="s">
        <v>221</v>
      </c>
      <c r="F170" s="150" t="s">
        <v>222</v>
      </c>
      <c r="G170" s="151" t="s">
        <v>166</v>
      </c>
      <c r="H170" s="152">
        <v>93.878</v>
      </c>
      <c r="I170" s="153"/>
      <c r="J170" s="154">
        <f t="shared" si="10"/>
        <v>0</v>
      </c>
      <c r="K170" s="155"/>
      <c r="L170" s="30"/>
      <c r="M170" s="156" t="s">
        <v>1</v>
      </c>
      <c r="N170" s="157" t="s">
        <v>40</v>
      </c>
      <c r="O170" s="58"/>
      <c r="P170" s="158">
        <f t="shared" si="11"/>
        <v>0</v>
      </c>
      <c r="Q170" s="158">
        <v>2.0699999999999998</v>
      </c>
      <c r="R170" s="158">
        <f t="shared" si="12"/>
        <v>194.32745999999997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167</v>
      </c>
      <c r="AT170" s="160" t="s">
        <v>163</v>
      </c>
      <c r="AU170" s="160" t="s">
        <v>168</v>
      </c>
      <c r="AY170" s="14" t="s">
        <v>161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168</v>
      </c>
      <c r="BK170" s="161">
        <f t="shared" si="19"/>
        <v>0</v>
      </c>
      <c r="BL170" s="14" t="s">
        <v>167</v>
      </c>
      <c r="BM170" s="160" t="s">
        <v>223</v>
      </c>
    </row>
    <row r="171" spans="1:65" s="2" customFormat="1" ht="24.2" customHeight="1">
      <c r="A171" s="29"/>
      <c r="B171" s="147"/>
      <c r="C171" s="148" t="s">
        <v>224</v>
      </c>
      <c r="D171" s="148" t="s">
        <v>163</v>
      </c>
      <c r="E171" s="149" t="s">
        <v>225</v>
      </c>
      <c r="F171" s="150" t="s">
        <v>226</v>
      </c>
      <c r="G171" s="151" t="s">
        <v>166</v>
      </c>
      <c r="H171" s="152">
        <v>72.239999999999995</v>
      </c>
      <c r="I171" s="153"/>
      <c r="J171" s="154">
        <f t="shared" si="10"/>
        <v>0</v>
      </c>
      <c r="K171" s="155"/>
      <c r="L171" s="30"/>
      <c r="M171" s="156" t="s">
        <v>1</v>
      </c>
      <c r="N171" s="157" t="s">
        <v>40</v>
      </c>
      <c r="O171" s="58"/>
      <c r="P171" s="158">
        <f t="shared" si="11"/>
        <v>0</v>
      </c>
      <c r="Q171" s="158">
        <v>2.4157199999999999</v>
      </c>
      <c r="R171" s="158">
        <f t="shared" si="12"/>
        <v>174.51161279999997</v>
      </c>
      <c r="S171" s="158">
        <v>0</v>
      </c>
      <c r="T171" s="159">
        <f t="shared" si="1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167</v>
      </c>
      <c r="AT171" s="160" t="s">
        <v>163</v>
      </c>
      <c r="AU171" s="160" t="s">
        <v>168</v>
      </c>
      <c r="AY171" s="14" t="s">
        <v>161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168</v>
      </c>
      <c r="BK171" s="161">
        <f t="shared" si="19"/>
        <v>0</v>
      </c>
      <c r="BL171" s="14" t="s">
        <v>167</v>
      </c>
      <c r="BM171" s="160" t="s">
        <v>227</v>
      </c>
    </row>
    <row r="172" spans="1:65" s="2" customFormat="1" ht="24.2" customHeight="1">
      <c r="A172" s="29"/>
      <c r="B172" s="147"/>
      <c r="C172" s="148" t="s">
        <v>228</v>
      </c>
      <c r="D172" s="148" t="s">
        <v>163</v>
      </c>
      <c r="E172" s="149" t="s">
        <v>229</v>
      </c>
      <c r="F172" s="150" t="s">
        <v>230</v>
      </c>
      <c r="G172" s="151" t="s">
        <v>195</v>
      </c>
      <c r="H172" s="152">
        <v>22.45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40</v>
      </c>
      <c r="O172" s="58"/>
      <c r="P172" s="158">
        <f t="shared" si="11"/>
        <v>0</v>
      </c>
      <c r="Q172" s="158">
        <v>3.7699999999999999E-3</v>
      </c>
      <c r="R172" s="158">
        <f t="shared" si="12"/>
        <v>8.463649999999999E-2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167</v>
      </c>
      <c r="AT172" s="160" t="s">
        <v>163</v>
      </c>
      <c r="AU172" s="160" t="s">
        <v>168</v>
      </c>
      <c r="AY172" s="14" t="s">
        <v>161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168</v>
      </c>
      <c r="BK172" s="161">
        <f t="shared" si="19"/>
        <v>0</v>
      </c>
      <c r="BL172" s="14" t="s">
        <v>167</v>
      </c>
      <c r="BM172" s="160" t="s">
        <v>231</v>
      </c>
    </row>
    <row r="173" spans="1:65" s="2" customFormat="1" ht="24.2" customHeight="1">
      <c r="A173" s="29"/>
      <c r="B173" s="147"/>
      <c r="C173" s="148" t="s">
        <v>232</v>
      </c>
      <c r="D173" s="148" t="s">
        <v>163</v>
      </c>
      <c r="E173" s="149" t="s">
        <v>233</v>
      </c>
      <c r="F173" s="150" t="s">
        <v>234</v>
      </c>
      <c r="G173" s="151" t="s">
        <v>195</v>
      </c>
      <c r="H173" s="152">
        <v>22.45</v>
      </c>
      <c r="I173" s="153"/>
      <c r="J173" s="154">
        <f t="shared" si="10"/>
        <v>0</v>
      </c>
      <c r="K173" s="155"/>
      <c r="L173" s="30"/>
      <c r="M173" s="156" t="s">
        <v>1</v>
      </c>
      <c r="N173" s="157" t="s">
        <v>40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0</v>
      </c>
      <c r="T173" s="159">
        <f t="shared" si="1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167</v>
      </c>
      <c r="AT173" s="160" t="s">
        <v>163</v>
      </c>
      <c r="AU173" s="160" t="s">
        <v>168</v>
      </c>
      <c r="AY173" s="14" t="s">
        <v>161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168</v>
      </c>
      <c r="BK173" s="161">
        <f t="shared" si="19"/>
        <v>0</v>
      </c>
      <c r="BL173" s="14" t="s">
        <v>167</v>
      </c>
      <c r="BM173" s="160" t="s">
        <v>235</v>
      </c>
    </row>
    <row r="174" spans="1:65" s="2" customFormat="1" ht="16.5" customHeight="1">
      <c r="A174" s="29"/>
      <c r="B174" s="147"/>
      <c r="C174" s="148" t="s">
        <v>236</v>
      </c>
      <c r="D174" s="148" t="s">
        <v>163</v>
      </c>
      <c r="E174" s="149" t="s">
        <v>237</v>
      </c>
      <c r="F174" s="150" t="s">
        <v>238</v>
      </c>
      <c r="G174" s="151" t="s">
        <v>239</v>
      </c>
      <c r="H174" s="152">
        <v>3.7909999999999999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40</v>
      </c>
      <c r="O174" s="58"/>
      <c r="P174" s="158">
        <f t="shared" si="11"/>
        <v>0</v>
      </c>
      <c r="Q174" s="158">
        <v>1.20296</v>
      </c>
      <c r="R174" s="158">
        <f t="shared" si="12"/>
        <v>4.5604213600000003</v>
      </c>
      <c r="S174" s="158">
        <v>0</v>
      </c>
      <c r="T174" s="159">
        <f t="shared" si="1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167</v>
      </c>
      <c r="AT174" s="160" t="s">
        <v>163</v>
      </c>
      <c r="AU174" s="160" t="s">
        <v>168</v>
      </c>
      <c r="AY174" s="14" t="s">
        <v>161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168</v>
      </c>
      <c r="BK174" s="161">
        <f t="shared" si="19"/>
        <v>0</v>
      </c>
      <c r="BL174" s="14" t="s">
        <v>167</v>
      </c>
      <c r="BM174" s="160" t="s">
        <v>240</v>
      </c>
    </row>
    <row r="175" spans="1:65" s="2" customFormat="1" ht="37.9" customHeight="1">
      <c r="A175" s="29"/>
      <c r="B175" s="147"/>
      <c r="C175" s="148" t="s">
        <v>241</v>
      </c>
      <c r="D175" s="148" t="s">
        <v>163</v>
      </c>
      <c r="E175" s="149" t="s">
        <v>242</v>
      </c>
      <c r="F175" s="150" t="s">
        <v>243</v>
      </c>
      <c r="G175" s="151" t="s">
        <v>166</v>
      </c>
      <c r="H175" s="152">
        <v>40.875</v>
      </c>
      <c r="I175" s="153"/>
      <c r="J175" s="154">
        <f t="shared" si="10"/>
        <v>0</v>
      </c>
      <c r="K175" s="155"/>
      <c r="L175" s="30"/>
      <c r="M175" s="156" t="s">
        <v>1</v>
      </c>
      <c r="N175" s="157" t="s">
        <v>40</v>
      </c>
      <c r="O175" s="58"/>
      <c r="P175" s="158">
        <f t="shared" si="11"/>
        <v>0</v>
      </c>
      <c r="Q175" s="158">
        <v>2.1170900000000001</v>
      </c>
      <c r="R175" s="158">
        <f t="shared" si="12"/>
        <v>86.536053750000008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167</v>
      </c>
      <c r="AT175" s="160" t="s">
        <v>163</v>
      </c>
      <c r="AU175" s="160" t="s">
        <v>168</v>
      </c>
      <c r="AY175" s="14" t="s">
        <v>161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168</v>
      </c>
      <c r="BK175" s="161">
        <f t="shared" si="19"/>
        <v>0</v>
      </c>
      <c r="BL175" s="14" t="s">
        <v>167</v>
      </c>
      <c r="BM175" s="160" t="s">
        <v>244</v>
      </c>
    </row>
    <row r="176" spans="1:65" s="2" customFormat="1" ht="24.2" customHeight="1">
      <c r="A176" s="29"/>
      <c r="B176" s="147"/>
      <c r="C176" s="148" t="s">
        <v>7</v>
      </c>
      <c r="D176" s="148" t="s">
        <v>163</v>
      </c>
      <c r="E176" s="149" t="s">
        <v>245</v>
      </c>
      <c r="F176" s="150" t="s">
        <v>246</v>
      </c>
      <c r="G176" s="151" t="s">
        <v>166</v>
      </c>
      <c r="H176" s="152">
        <v>60.668999999999997</v>
      </c>
      <c r="I176" s="153"/>
      <c r="J176" s="154">
        <f t="shared" si="10"/>
        <v>0</v>
      </c>
      <c r="K176" s="155"/>
      <c r="L176" s="30"/>
      <c r="M176" s="156" t="s">
        <v>1</v>
      </c>
      <c r="N176" s="157" t="s">
        <v>40</v>
      </c>
      <c r="O176" s="58"/>
      <c r="P176" s="158">
        <f t="shared" si="11"/>
        <v>0</v>
      </c>
      <c r="Q176" s="158">
        <v>2.4157199999999999</v>
      </c>
      <c r="R176" s="158">
        <f t="shared" si="12"/>
        <v>146.55931667999999</v>
      </c>
      <c r="S176" s="158">
        <v>0</v>
      </c>
      <c r="T176" s="159">
        <f t="shared" si="1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167</v>
      </c>
      <c r="AT176" s="160" t="s">
        <v>163</v>
      </c>
      <c r="AU176" s="160" t="s">
        <v>168</v>
      </c>
      <c r="AY176" s="14" t="s">
        <v>161</v>
      </c>
      <c r="BE176" s="161">
        <f t="shared" si="14"/>
        <v>0</v>
      </c>
      <c r="BF176" s="161">
        <f t="shared" si="15"/>
        <v>0</v>
      </c>
      <c r="BG176" s="161">
        <f t="shared" si="16"/>
        <v>0</v>
      </c>
      <c r="BH176" s="161">
        <f t="shared" si="17"/>
        <v>0</v>
      </c>
      <c r="BI176" s="161">
        <f t="shared" si="18"/>
        <v>0</v>
      </c>
      <c r="BJ176" s="14" t="s">
        <v>168</v>
      </c>
      <c r="BK176" s="161">
        <f t="shared" si="19"/>
        <v>0</v>
      </c>
      <c r="BL176" s="14" t="s">
        <v>167</v>
      </c>
      <c r="BM176" s="160" t="s">
        <v>247</v>
      </c>
    </row>
    <row r="177" spans="1:65" s="2" customFormat="1" ht="16.5" customHeight="1">
      <c r="A177" s="29"/>
      <c r="B177" s="147"/>
      <c r="C177" s="148" t="s">
        <v>248</v>
      </c>
      <c r="D177" s="148" t="s">
        <v>163</v>
      </c>
      <c r="E177" s="149" t="s">
        <v>249</v>
      </c>
      <c r="F177" s="150" t="s">
        <v>250</v>
      </c>
      <c r="G177" s="151" t="s">
        <v>239</v>
      </c>
      <c r="H177" s="152">
        <v>5.5259999999999998</v>
      </c>
      <c r="I177" s="153"/>
      <c r="J177" s="154">
        <f t="shared" si="10"/>
        <v>0</v>
      </c>
      <c r="K177" s="155"/>
      <c r="L177" s="30"/>
      <c r="M177" s="156" t="s">
        <v>1</v>
      </c>
      <c r="N177" s="157" t="s">
        <v>40</v>
      </c>
      <c r="O177" s="58"/>
      <c r="P177" s="158">
        <f t="shared" si="11"/>
        <v>0</v>
      </c>
      <c r="Q177" s="158">
        <v>1.01895</v>
      </c>
      <c r="R177" s="158">
        <f t="shared" si="12"/>
        <v>5.6307176999999999</v>
      </c>
      <c r="S177" s="158">
        <v>0</v>
      </c>
      <c r="T177" s="159">
        <f t="shared" si="1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167</v>
      </c>
      <c r="AT177" s="160" t="s">
        <v>163</v>
      </c>
      <c r="AU177" s="160" t="s">
        <v>168</v>
      </c>
      <c r="AY177" s="14" t="s">
        <v>161</v>
      </c>
      <c r="BE177" s="161">
        <f t="shared" si="14"/>
        <v>0</v>
      </c>
      <c r="BF177" s="161">
        <f t="shared" si="15"/>
        <v>0</v>
      </c>
      <c r="BG177" s="161">
        <f t="shared" si="16"/>
        <v>0</v>
      </c>
      <c r="BH177" s="161">
        <f t="shared" si="17"/>
        <v>0</v>
      </c>
      <c r="BI177" s="161">
        <f t="shared" si="18"/>
        <v>0</v>
      </c>
      <c r="BJ177" s="14" t="s">
        <v>168</v>
      </c>
      <c r="BK177" s="161">
        <f t="shared" si="19"/>
        <v>0</v>
      </c>
      <c r="BL177" s="14" t="s">
        <v>167</v>
      </c>
      <c r="BM177" s="160" t="s">
        <v>251</v>
      </c>
    </row>
    <row r="178" spans="1:65" s="2" customFormat="1" ht="24.2" customHeight="1">
      <c r="A178" s="29"/>
      <c r="B178" s="147"/>
      <c r="C178" s="148" t="s">
        <v>252</v>
      </c>
      <c r="D178" s="148" t="s">
        <v>163</v>
      </c>
      <c r="E178" s="149" t="s">
        <v>253</v>
      </c>
      <c r="F178" s="150" t="s">
        <v>254</v>
      </c>
      <c r="G178" s="151" t="s">
        <v>166</v>
      </c>
      <c r="H178" s="152">
        <v>0.93799999999999994</v>
      </c>
      <c r="I178" s="153"/>
      <c r="J178" s="154">
        <f t="shared" si="10"/>
        <v>0</v>
      </c>
      <c r="K178" s="155"/>
      <c r="L178" s="30"/>
      <c r="M178" s="156" t="s">
        <v>1</v>
      </c>
      <c r="N178" s="157" t="s">
        <v>40</v>
      </c>
      <c r="O178" s="58"/>
      <c r="P178" s="158">
        <f t="shared" si="11"/>
        <v>0</v>
      </c>
      <c r="Q178" s="158">
        <v>2.4157199999999999</v>
      </c>
      <c r="R178" s="158">
        <f t="shared" si="12"/>
        <v>2.2659453599999999</v>
      </c>
      <c r="S178" s="158">
        <v>0</v>
      </c>
      <c r="T178" s="159">
        <f t="shared" si="1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167</v>
      </c>
      <c r="AT178" s="160" t="s">
        <v>163</v>
      </c>
      <c r="AU178" s="160" t="s">
        <v>168</v>
      </c>
      <c r="AY178" s="14" t="s">
        <v>161</v>
      </c>
      <c r="BE178" s="161">
        <f t="shared" si="14"/>
        <v>0</v>
      </c>
      <c r="BF178" s="161">
        <f t="shared" si="15"/>
        <v>0</v>
      </c>
      <c r="BG178" s="161">
        <f t="shared" si="16"/>
        <v>0</v>
      </c>
      <c r="BH178" s="161">
        <f t="shared" si="17"/>
        <v>0</v>
      </c>
      <c r="BI178" s="161">
        <f t="shared" si="18"/>
        <v>0</v>
      </c>
      <c r="BJ178" s="14" t="s">
        <v>168</v>
      </c>
      <c r="BK178" s="161">
        <f t="shared" si="19"/>
        <v>0</v>
      </c>
      <c r="BL178" s="14" t="s">
        <v>167</v>
      </c>
      <c r="BM178" s="160" t="s">
        <v>255</v>
      </c>
    </row>
    <row r="179" spans="1:65" s="2" customFormat="1" ht="37.9" customHeight="1">
      <c r="A179" s="29"/>
      <c r="B179" s="147"/>
      <c r="C179" s="148" t="s">
        <v>256</v>
      </c>
      <c r="D179" s="148" t="s">
        <v>163</v>
      </c>
      <c r="E179" s="149" t="s">
        <v>257</v>
      </c>
      <c r="F179" s="150" t="s">
        <v>258</v>
      </c>
      <c r="G179" s="151" t="s">
        <v>259</v>
      </c>
      <c r="H179" s="152">
        <v>1</v>
      </c>
      <c r="I179" s="153"/>
      <c r="J179" s="154">
        <f t="shared" si="10"/>
        <v>0</v>
      </c>
      <c r="K179" s="155"/>
      <c r="L179" s="30"/>
      <c r="M179" s="156" t="s">
        <v>1</v>
      </c>
      <c r="N179" s="157" t="s">
        <v>40</v>
      </c>
      <c r="O179" s="58"/>
      <c r="P179" s="158">
        <f t="shared" si="11"/>
        <v>0</v>
      </c>
      <c r="Q179" s="158">
        <v>1.0399999999999999E-3</v>
      </c>
      <c r="R179" s="158">
        <f t="shared" si="12"/>
        <v>1.0399999999999999E-3</v>
      </c>
      <c r="S179" s="158">
        <v>0</v>
      </c>
      <c r="T179" s="159">
        <f t="shared" si="1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167</v>
      </c>
      <c r="AT179" s="160" t="s">
        <v>163</v>
      </c>
      <c r="AU179" s="160" t="s">
        <v>168</v>
      </c>
      <c r="AY179" s="14" t="s">
        <v>161</v>
      </c>
      <c r="BE179" s="161">
        <f t="shared" si="14"/>
        <v>0</v>
      </c>
      <c r="BF179" s="161">
        <f t="shared" si="15"/>
        <v>0</v>
      </c>
      <c r="BG179" s="161">
        <f t="shared" si="16"/>
        <v>0</v>
      </c>
      <c r="BH179" s="161">
        <f t="shared" si="17"/>
        <v>0</v>
      </c>
      <c r="BI179" s="161">
        <f t="shared" si="18"/>
        <v>0</v>
      </c>
      <c r="BJ179" s="14" t="s">
        <v>168</v>
      </c>
      <c r="BK179" s="161">
        <f t="shared" si="19"/>
        <v>0</v>
      </c>
      <c r="BL179" s="14" t="s">
        <v>167</v>
      </c>
      <c r="BM179" s="160" t="s">
        <v>260</v>
      </c>
    </row>
    <row r="180" spans="1:65" s="2" customFormat="1" ht="24.2" customHeight="1">
      <c r="A180" s="29"/>
      <c r="B180" s="147"/>
      <c r="C180" s="148" t="s">
        <v>261</v>
      </c>
      <c r="D180" s="148" t="s">
        <v>163</v>
      </c>
      <c r="E180" s="149" t="s">
        <v>262</v>
      </c>
      <c r="F180" s="150" t="s">
        <v>263</v>
      </c>
      <c r="G180" s="151" t="s">
        <v>259</v>
      </c>
      <c r="H180" s="152">
        <v>5</v>
      </c>
      <c r="I180" s="153"/>
      <c r="J180" s="154">
        <f t="shared" si="10"/>
        <v>0</v>
      </c>
      <c r="K180" s="155"/>
      <c r="L180" s="30"/>
      <c r="M180" s="156" t="s">
        <v>1</v>
      </c>
      <c r="N180" s="157" t="s">
        <v>40</v>
      </c>
      <c r="O180" s="58"/>
      <c r="P180" s="158">
        <f t="shared" si="11"/>
        <v>0</v>
      </c>
      <c r="Q180" s="158">
        <v>1.56E-3</v>
      </c>
      <c r="R180" s="158">
        <f t="shared" si="12"/>
        <v>7.7999999999999996E-3</v>
      </c>
      <c r="S180" s="158">
        <v>0</v>
      </c>
      <c r="T180" s="159">
        <f t="shared" si="1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167</v>
      </c>
      <c r="AT180" s="160" t="s">
        <v>163</v>
      </c>
      <c r="AU180" s="160" t="s">
        <v>168</v>
      </c>
      <c r="AY180" s="14" t="s">
        <v>161</v>
      </c>
      <c r="BE180" s="161">
        <f t="shared" si="14"/>
        <v>0</v>
      </c>
      <c r="BF180" s="161">
        <f t="shared" si="15"/>
        <v>0</v>
      </c>
      <c r="BG180" s="161">
        <f t="shared" si="16"/>
        <v>0</v>
      </c>
      <c r="BH180" s="161">
        <f t="shared" si="17"/>
        <v>0</v>
      </c>
      <c r="BI180" s="161">
        <f t="shared" si="18"/>
        <v>0</v>
      </c>
      <c r="BJ180" s="14" t="s">
        <v>168</v>
      </c>
      <c r="BK180" s="161">
        <f t="shared" si="19"/>
        <v>0</v>
      </c>
      <c r="BL180" s="14" t="s">
        <v>167</v>
      </c>
      <c r="BM180" s="160" t="s">
        <v>264</v>
      </c>
    </row>
    <row r="181" spans="1:65" s="12" customFormat="1" ht="22.9" customHeight="1">
      <c r="B181" s="134"/>
      <c r="D181" s="135" t="s">
        <v>73</v>
      </c>
      <c r="E181" s="145" t="s">
        <v>173</v>
      </c>
      <c r="F181" s="145" t="s">
        <v>265</v>
      </c>
      <c r="I181" s="137"/>
      <c r="J181" s="146">
        <f>BK181</f>
        <v>0</v>
      </c>
      <c r="L181" s="134"/>
      <c r="M181" s="139"/>
      <c r="N181" s="140"/>
      <c r="O181" s="140"/>
      <c r="P181" s="141">
        <f>SUM(P182:P194)</f>
        <v>0</v>
      </c>
      <c r="Q181" s="140"/>
      <c r="R181" s="141">
        <f>SUM(R182:R194)</f>
        <v>97.647140160000006</v>
      </c>
      <c r="S181" s="140"/>
      <c r="T181" s="142">
        <f>SUM(T182:T194)</f>
        <v>0</v>
      </c>
      <c r="AR181" s="135" t="s">
        <v>82</v>
      </c>
      <c r="AT181" s="143" t="s">
        <v>73</v>
      </c>
      <c r="AU181" s="143" t="s">
        <v>82</v>
      </c>
      <c r="AY181" s="135" t="s">
        <v>161</v>
      </c>
      <c r="BK181" s="144">
        <f>SUM(BK182:BK194)</f>
        <v>0</v>
      </c>
    </row>
    <row r="182" spans="1:65" s="2" customFormat="1" ht="37.9" customHeight="1">
      <c r="A182" s="29"/>
      <c r="B182" s="147"/>
      <c r="C182" s="148" t="s">
        <v>266</v>
      </c>
      <c r="D182" s="148" t="s">
        <v>163</v>
      </c>
      <c r="E182" s="149" t="s">
        <v>267</v>
      </c>
      <c r="F182" s="150" t="s">
        <v>268</v>
      </c>
      <c r="G182" s="151" t="s">
        <v>166</v>
      </c>
      <c r="H182" s="152">
        <v>26.45</v>
      </c>
      <c r="I182" s="153"/>
      <c r="J182" s="154">
        <f t="shared" ref="J182:J194" si="20">ROUND(I182*H182,2)</f>
        <v>0</v>
      </c>
      <c r="K182" s="155"/>
      <c r="L182" s="30"/>
      <c r="M182" s="156" t="s">
        <v>1</v>
      </c>
      <c r="N182" s="157" t="s">
        <v>40</v>
      </c>
      <c r="O182" s="58"/>
      <c r="P182" s="158">
        <f t="shared" ref="P182:P194" si="21">O182*H182</f>
        <v>0</v>
      </c>
      <c r="Q182" s="158">
        <v>0.78917999999999999</v>
      </c>
      <c r="R182" s="158">
        <f t="shared" ref="R182:R194" si="22">Q182*H182</f>
        <v>20.873811</v>
      </c>
      <c r="S182" s="158">
        <v>0</v>
      </c>
      <c r="T182" s="159">
        <f t="shared" ref="T182:T194" si="23">S182*H182</f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167</v>
      </c>
      <c r="AT182" s="160" t="s">
        <v>163</v>
      </c>
      <c r="AU182" s="160" t="s">
        <v>168</v>
      </c>
      <c r="AY182" s="14" t="s">
        <v>161</v>
      </c>
      <c r="BE182" s="161">
        <f t="shared" ref="BE182:BE194" si="24">IF(N182="základná",J182,0)</f>
        <v>0</v>
      </c>
      <c r="BF182" s="161">
        <f t="shared" ref="BF182:BF194" si="25">IF(N182="znížená",J182,0)</f>
        <v>0</v>
      </c>
      <c r="BG182" s="161">
        <f t="shared" ref="BG182:BG194" si="26">IF(N182="zákl. prenesená",J182,0)</f>
        <v>0</v>
      </c>
      <c r="BH182" s="161">
        <f t="shared" ref="BH182:BH194" si="27">IF(N182="zníž. prenesená",J182,0)</f>
        <v>0</v>
      </c>
      <c r="BI182" s="161">
        <f t="shared" ref="BI182:BI194" si="28">IF(N182="nulová",J182,0)</f>
        <v>0</v>
      </c>
      <c r="BJ182" s="14" t="s">
        <v>168</v>
      </c>
      <c r="BK182" s="161">
        <f t="shared" ref="BK182:BK194" si="29">ROUND(I182*H182,2)</f>
        <v>0</v>
      </c>
      <c r="BL182" s="14" t="s">
        <v>167</v>
      </c>
      <c r="BM182" s="160" t="s">
        <v>269</v>
      </c>
    </row>
    <row r="183" spans="1:65" s="2" customFormat="1" ht="37.9" customHeight="1">
      <c r="A183" s="29"/>
      <c r="B183" s="147"/>
      <c r="C183" s="148" t="s">
        <v>270</v>
      </c>
      <c r="D183" s="148" t="s">
        <v>163</v>
      </c>
      <c r="E183" s="149" t="s">
        <v>271</v>
      </c>
      <c r="F183" s="150" t="s">
        <v>272</v>
      </c>
      <c r="G183" s="151" t="s">
        <v>166</v>
      </c>
      <c r="H183" s="152">
        <v>65.510999999999996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40</v>
      </c>
      <c r="O183" s="58"/>
      <c r="P183" s="158">
        <f t="shared" si="21"/>
        <v>0</v>
      </c>
      <c r="Q183" s="158">
        <v>0.82155999999999996</v>
      </c>
      <c r="R183" s="158">
        <f t="shared" si="22"/>
        <v>53.821217159999996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167</v>
      </c>
      <c r="AT183" s="160" t="s">
        <v>163</v>
      </c>
      <c r="AU183" s="160" t="s">
        <v>168</v>
      </c>
      <c r="AY183" s="14" t="s">
        <v>161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168</v>
      </c>
      <c r="BK183" s="161">
        <f t="shared" si="29"/>
        <v>0</v>
      </c>
      <c r="BL183" s="14" t="s">
        <v>167</v>
      </c>
      <c r="BM183" s="160" t="s">
        <v>273</v>
      </c>
    </row>
    <row r="184" spans="1:65" s="2" customFormat="1" ht="24.2" customHeight="1">
      <c r="A184" s="29"/>
      <c r="B184" s="147"/>
      <c r="C184" s="148" t="s">
        <v>274</v>
      </c>
      <c r="D184" s="148" t="s">
        <v>163</v>
      </c>
      <c r="E184" s="149" t="s">
        <v>275</v>
      </c>
      <c r="F184" s="150" t="s">
        <v>276</v>
      </c>
      <c r="G184" s="151" t="s">
        <v>259</v>
      </c>
      <c r="H184" s="152">
        <v>2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40</v>
      </c>
      <c r="O184" s="58"/>
      <c r="P184" s="158">
        <f t="shared" si="21"/>
        <v>0</v>
      </c>
      <c r="Q184" s="158">
        <v>2.3800000000000002E-2</v>
      </c>
      <c r="R184" s="158">
        <f t="shared" si="22"/>
        <v>4.7600000000000003E-2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167</v>
      </c>
      <c r="AT184" s="160" t="s">
        <v>163</v>
      </c>
      <c r="AU184" s="160" t="s">
        <v>168</v>
      </c>
      <c r="AY184" s="14" t="s">
        <v>161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168</v>
      </c>
      <c r="BK184" s="161">
        <f t="shared" si="29"/>
        <v>0</v>
      </c>
      <c r="BL184" s="14" t="s">
        <v>167</v>
      </c>
      <c r="BM184" s="160" t="s">
        <v>277</v>
      </c>
    </row>
    <row r="185" spans="1:65" s="2" customFormat="1" ht="24.2" customHeight="1">
      <c r="A185" s="29"/>
      <c r="B185" s="147"/>
      <c r="C185" s="148" t="s">
        <v>278</v>
      </c>
      <c r="D185" s="148" t="s">
        <v>163</v>
      </c>
      <c r="E185" s="149" t="s">
        <v>279</v>
      </c>
      <c r="F185" s="150" t="s">
        <v>280</v>
      </c>
      <c r="G185" s="151" t="s">
        <v>259</v>
      </c>
      <c r="H185" s="152">
        <v>1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40</v>
      </c>
      <c r="O185" s="58"/>
      <c r="P185" s="158">
        <f t="shared" si="21"/>
        <v>0</v>
      </c>
      <c r="Q185" s="158">
        <v>2.6579999999999999E-2</v>
      </c>
      <c r="R185" s="158">
        <f t="shared" si="22"/>
        <v>2.6579999999999999E-2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167</v>
      </c>
      <c r="AT185" s="160" t="s">
        <v>163</v>
      </c>
      <c r="AU185" s="160" t="s">
        <v>168</v>
      </c>
      <c r="AY185" s="14" t="s">
        <v>161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168</v>
      </c>
      <c r="BK185" s="161">
        <f t="shared" si="29"/>
        <v>0</v>
      </c>
      <c r="BL185" s="14" t="s">
        <v>167</v>
      </c>
      <c r="BM185" s="160" t="s">
        <v>281</v>
      </c>
    </row>
    <row r="186" spans="1:65" s="2" customFormat="1" ht="24.2" customHeight="1">
      <c r="A186" s="29"/>
      <c r="B186" s="147"/>
      <c r="C186" s="148" t="s">
        <v>282</v>
      </c>
      <c r="D186" s="148" t="s">
        <v>163</v>
      </c>
      <c r="E186" s="149" t="s">
        <v>283</v>
      </c>
      <c r="F186" s="150" t="s">
        <v>284</v>
      </c>
      <c r="G186" s="151" t="s">
        <v>259</v>
      </c>
      <c r="H186" s="152">
        <v>4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40</v>
      </c>
      <c r="O186" s="58"/>
      <c r="P186" s="158">
        <f t="shared" si="21"/>
        <v>0</v>
      </c>
      <c r="Q186" s="158">
        <v>3.9870000000000003E-2</v>
      </c>
      <c r="R186" s="158">
        <f t="shared" si="22"/>
        <v>0.15948000000000001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167</v>
      </c>
      <c r="AT186" s="160" t="s">
        <v>163</v>
      </c>
      <c r="AU186" s="160" t="s">
        <v>168</v>
      </c>
      <c r="AY186" s="14" t="s">
        <v>161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168</v>
      </c>
      <c r="BK186" s="161">
        <f t="shared" si="29"/>
        <v>0</v>
      </c>
      <c r="BL186" s="14" t="s">
        <v>167</v>
      </c>
      <c r="BM186" s="160" t="s">
        <v>285</v>
      </c>
    </row>
    <row r="187" spans="1:65" s="2" customFormat="1" ht="24.2" customHeight="1">
      <c r="A187" s="29"/>
      <c r="B187" s="147"/>
      <c r="C187" s="148" t="s">
        <v>286</v>
      </c>
      <c r="D187" s="148" t="s">
        <v>163</v>
      </c>
      <c r="E187" s="149" t="s">
        <v>287</v>
      </c>
      <c r="F187" s="150" t="s">
        <v>288</v>
      </c>
      <c r="G187" s="151" t="s">
        <v>259</v>
      </c>
      <c r="H187" s="152">
        <v>6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40</v>
      </c>
      <c r="O187" s="58"/>
      <c r="P187" s="158">
        <f t="shared" si="21"/>
        <v>0</v>
      </c>
      <c r="Q187" s="158">
        <v>7.9820000000000002E-2</v>
      </c>
      <c r="R187" s="158">
        <f t="shared" si="22"/>
        <v>0.47892000000000001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167</v>
      </c>
      <c r="AT187" s="160" t="s">
        <v>163</v>
      </c>
      <c r="AU187" s="160" t="s">
        <v>168</v>
      </c>
      <c r="AY187" s="14" t="s">
        <v>161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168</v>
      </c>
      <c r="BK187" s="161">
        <f t="shared" si="29"/>
        <v>0</v>
      </c>
      <c r="BL187" s="14" t="s">
        <v>167</v>
      </c>
      <c r="BM187" s="160" t="s">
        <v>289</v>
      </c>
    </row>
    <row r="188" spans="1:65" s="2" customFormat="1" ht="24.2" customHeight="1">
      <c r="A188" s="29"/>
      <c r="B188" s="147"/>
      <c r="C188" s="148" t="s">
        <v>290</v>
      </c>
      <c r="D188" s="148" t="s">
        <v>163</v>
      </c>
      <c r="E188" s="149" t="s">
        <v>291</v>
      </c>
      <c r="F188" s="150" t="s">
        <v>292</v>
      </c>
      <c r="G188" s="151" t="s">
        <v>259</v>
      </c>
      <c r="H188" s="152">
        <v>3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40</v>
      </c>
      <c r="O188" s="58"/>
      <c r="P188" s="158">
        <f t="shared" si="21"/>
        <v>0</v>
      </c>
      <c r="Q188" s="158">
        <v>9.3079999999999996E-2</v>
      </c>
      <c r="R188" s="158">
        <f t="shared" si="22"/>
        <v>0.27923999999999999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167</v>
      </c>
      <c r="AT188" s="160" t="s">
        <v>163</v>
      </c>
      <c r="AU188" s="160" t="s">
        <v>168</v>
      </c>
      <c r="AY188" s="14" t="s">
        <v>161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168</v>
      </c>
      <c r="BK188" s="161">
        <f t="shared" si="29"/>
        <v>0</v>
      </c>
      <c r="BL188" s="14" t="s">
        <v>167</v>
      </c>
      <c r="BM188" s="160" t="s">
        <v>293</v>
      </c>
    </row>
    <row r="189" spans="1:65" s="2" customFormat="1" ht="24.2" customHeight="1">
      <c r="A189" s="29"/>
      <c r="B189" s="147"/>
      <c r="C189" s="148" t="s">
        <v>294</v>
      </c>
      <c r="D189" s="148" t="s">
        <v>163</v>
      </c>
      <c r="E189" s="149" t="s">
        <v>295</v>
      </c>
      <c r="F189" s="150" t="s">
        <v>296</v>
      </c>
      <c r="G189" s="151" t="s">
        <v>259</v>
      </c>
      <c r="H189" s="152">
        <v>1</v>
      </c>
      <c r="I189" s="153"/>
      <c r="J189" s="154">
        <f t="shared" si="20"/>
        <v>0</v>
      </c>
      <c r="K189" s="155"/>
      <c r="L189" s="30"/>
      <c r="M189" s="156" t="s">
        <v>1</v>
      </c>
      <c r="N189" s="157" t="s">
        <v>40</v>
      </c>
      <c r="O189" s="58"/>
      <c r="P189" s="158">
        <f t="shared" si="21"/>
        <v>0</v>
      </c>
      <c r="Q189" s="158">
        <v>9.6189999999999998E-2</v>
      </c>
      <c r="R189" s="158">
        <f t="shared" si="22"/>
        <v>9.6189999999999998E-2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167</v>
      </c>
      <c r="AT189" s="160" t="s">
        <v>163</v>
      </c>
      <c r="AU189" s="160" t="s">
        <v>168</v>
      </c>
      <c r="AY189" s="14" t="s">
        <v>161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168</v>
      </c>
      <c r="BK189" s="161">
        <f t="shared" si="29"/>
        <v>0</v>
      </c>
      <c r="BL189" s="14" t="s">
        <v>167</v>
      </c>
      <c r="BM189" s="160" t="s">
        <v>297</v>
      </c>
    </row>
    <row r="190" spans="1:65" s="2" customFormat="1" ht="24.2" customHeight="1">
      <c r="A190" s="29"/>
      <c r="B190" s="147"/>
      <c r="C190" s="148" t="s">
        <v>298</v>
      </c>
      <c r="D190" s="148" t="s">
        <v>163</v>
      </c>
      <c r="E190" s="149" t="s">
        <v>299</v>
      </c>
      <c r="F190" s="150" t="s">
        <v>300</v>
      </c>
      <c r="G190" s="151" t="s">
        <v>259</v>
      </c>
      <c r="H190" s="152">
        <v>1</v>
      </c>
      <c r="I190" s="153"/>
      <c r="J190" s="154">
        <f t="shared" si="20"/>
        <v>0</v>
      </c>
      <c r="K190" s="155"/>
      <c r="L190" s="30"/>
      <c r="M190" s="156" t="s">
        <v>1</v>
      </c>
      <c r="N190" s="157" t="s">
        <v>40</v>
      </c>
      <c r="O190" s="58"/>
      <c r="P190" s="158">
        <f t="shared" si="21"/>
        <v>0</v>
      </c>
      <c r="Q190" s="158">
        <v>0.11149000000000001</v>
      </c>
      <c r="R190" s="158">
        <f t="shared" si="22"/>
        <v>0.11149000000000001</v>
      </c>
      <c r="S190" s="158">
        <v>0</v>
      </c>
      <c r="T190" s="159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167</v>
      </c>
      <c r="AT190" s="160" t="s">
        <v>163</v>
      </c>
      <c r="AU190" s="160" t="s">
        <v>168</v>
      </c>
      <c r="AY190" s="14" t="s">
        <v>161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4" t="s">
        <v>168</v>
      </c>
      <c r="BK190" s="161">
        <f t="shared" si="29"/>
        <v>0</v>
      </c>
      <c r="BL190" s="14" t="s">
        <v>167</v>
      </c>
      <c r="BM190" s="160" t="s">
        <v>301</v>
      </c>
    </row>
    <row r="191" spans="1:65" s="2" customFormat="1" ht="24.2" customHeight="1">
      <c r="A191" s="29"/>
      <c r="B191" s="147"/>
      <c r="C191" s="148" t="s">
        <v>302</v>
      </c>
      <c r="D191" s="148" t="s">
        <v>163</v>
      </c>
      <c r="E191" s="149" t="s">
        <v>303</v>
      </c>
      <c r="F191" s="150" t="s">
        <v>304</v>
      </c>
      <c r="G191" s="151" t="s">
        <v>259</v>
      </c>
      <c r="H191" s="152">
        <v>9</v>
      </c>
      <c r="I191" s="153"/>
      <c r="J191" s="154">
        <f t="shared" si="20"/>
        <v>0</v>
      </c>
      <c r="K191" s="155"/>
      <c r="L191" s="30"/>
      <c r="M191" s="156" t="s">
        <v>1</v>
      </c>
      <c r="N191" s="157" t="s">
        <v>40</v>
      </c>
      <c r="O191" s="58"/>
      <c r="P191" s="158">
        <f t="shared" si="21"/>
        <v>0</v>
      </c>
      <c r="Q191" s="158">
        <v>0.12789</v>
      </c>
      <c r="R191" s="158">
        <f t="shared" si="22"/>
        <v>1.1510100000000001</v>
      </c>
      <c r="S191" s="158">
        <v>0</v>
      </c>
      <c r="T191" s="159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167</v>
      </c>
      <c r="AT191" s="160" t="s">
        <v>163</v>
      </c>
      <c r="AU191" s="160" t="s">
        <v>168</v>
      </c>
      <c r="AY191" s="14" t="s">
        <v>161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4" t="s">
        <v>168</v>
      </c>
      <c r="BK191" s="161">
        <f t="shared" si="29"/>
        <v>0</v>
      </c>
      <c r="BL191" s="14" t="s">
        <v>167</v>
      </c>
      <c r="BM191" s="160" t="s">
        <v>305</v>
      </c>
    </row>
    <row r="192" spans="1:65" s="2" customFormat="1" ht="24.2" customHeight="1">
      <c r="A192" s="29"/>
      <c r="B192" s="147"/>
      <c r="C192" s="148" t="s">
        <v>306</v>
      </c>
      <c r="D192" s="148" t="s">
        <v>163</v>
      </c>
      <c r="E192" s="149" t="s">
        <v>307</v>
      </c>
      <c r="F192" s="150" t="s">
        <v>308</v>
      </c>
      <c r="G192" s="151" t="s">
        <v>259</v>
      </c>
      <c r="H192" s="152">
        <v>6</v>
      </c>
      <c r="I192" s="153"/>
      <c r="J192" s="154">
        <f t="shared" si="20"/>
        <v>0</v>
      </c>
      <c r="K192" s="155"/>
      <c r="L192" s="30"/>
      <c r="M192" s="156" t="s">
        <v>1</v>
      </c>
      <c r="N192" s="157" t="s">
        <v>40</v>
      </c>
      <c r="O192" s="58"/>
      <c r="P192" s="158">
        <f t="shared" si="21"/>
        <v>0</v>
      </c>
      <c r="Q192" s="158">
        <v>0.14421</v>
      </c>
      <c r="R192" s="158">
        <f t="shared" si="22"/>
        <v>0.86526000000000003</v>
      </c>
      <c r="S192" s="158">
        <v>0</v>
      </c>
      <c r="T192" s="159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167</v>
      </c>
      <c r="AT192" s="160" t="s">
        <v>163</v>
      </c>
      <c r="AU192" s="160" t="s">
        <v>168</v>
      </c>
      <c r="AY192" s="14" t="s">
        <v>161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4" t="s">
        <v>168</v>
      </c>
      <c r="BK192" s="161">
        <f t="shared" si="29"/>
        <v>0</v>
      </c>
      <c r="BL192" s="14" t="s">
        <v>167</v>
      </c>
      <c r="BM192" s="160" t="s">
        <v>309</v>
      </c>
    </row>
    <row r="193" spans="1:65" s="2" customFormat="1" ht="33" customHeight="1">
      <c r="A193" s="29"/>
      <c r="B193" s="147"/>
      <c r="C193" s="148" t="s">
        <v>310</v>
      </c>
      <c r="D193" s="148" t="s">
        <v>163</v>
      </c>
      <c r="E193" s="149" t="s">
        <v>311</v>
      </c>
      <c r="F193" s="150" t="s">
        <v>312</v>
      </c>
      <c r="G193" s="151" t="s">
        <v>195</v>
      </c>
      <c r="H193" s="152">
        <v>6.4</v>
      </c>
      <c r="I193" s="153"/>
      <c r="J193" s="154">
        <f t="shared" si="20"/>
        <v>0</v>
      </c>
      <c r="K193" s="155"/>
      <c r="L193" s="30"/>
      <c r="M193" s="156" t="s">
        <v>1</v>
      </c>
      <c r="N193" s="157" t="s">
        <v>40</v>
      </c>
      <c r="O193" s="58"/>
      <c r="P193" s="158">
        <f t="shared" si="21"/>
        <v>0</v>
      </c>
      <c r="Q193" s="158">
        <v>7.424E-2</v>
      </c>
      <c r="R193" s="158">
        <f t="shared" si="22"/>
        <v>0.475136</v>
      </c>
      <c r="S193" s="158">
        <v>0</v>
      </c>
      <c r="T193" s="159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167</v>
      </c>
      <c r="AT193" s="160" t="s">
        <v>163</v>
      </c>
      <c r="AU193" s="160" t="s">
        <v>168</v>
      </c>
      <c r="AY193" s="14" t="s">
        <v>161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4" t="s">
        <v>168</v>
      </c>
      <c r="BK193" s="161">
        <f t="shared" si="29"/>
        <v>0</v>
      </c>
      <c r="BL193" s="14" t="s">
        <v>167</v>
      </c>
      <c r="BM193" s="160" t="s">
        <v>313</v>
      </c>
    </row>
    <row r="194" spans="1:65" s="2" customFormat="1" ht="33" customHeight="1">
      <c r="A194" s="29"/>
      <c r="B194" s="147"/>
      <c r="C194" s="148" t="s">
        <v>314</v>
      </c>
      <c r="D194" s="148" t="s">
        <v>163</v>
      </c>
      <c r="E194" s="149" t="s">
        <v>315</v>
      </c>
      <c r="F194" s="150" t="s">
        <v>316</v>
      </c>
      <c r="G194" s="151" t="s">
        <v>195</v>
      </c>
      <c r="H194" s="152">
        <v>173.15</v>
      </c>
      <c r="I194" s="153"/>
      <c r="J194" s="154">
        <f t="shared" si="20"/>
        <v>0</v>
      </c>
      <c r="K194" s="155"/>
      <c r="L194" s="30"/>
      <c r="M194" s="156" t="s">
        <v>1</v>
      </c>
      <c r="N194" s="157" t="s">
        <v>40</v>
      </c>
      <c r="O194" s="58"/>
      <c r="P194" s="158">
        <f t="shared" si="21"/>
        <v>0</v>
      </c>
      <c r="Q194" s="158">
        <v>0.11124000000000001</v>
      </c>
      <c r="R194" s="158">
        <f t="shared" si="22"/>
        <v>19.261206000000001</v>
      </c>
      <c r="S194" s="158">
        <v>0</v>
      </c>
      <c r="T194" s="159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167</v>
      </c>
      <c r="AT194" s="160" t="s">
        <v>163</v>
      </c>
      <c r="AU194" s="160" t="s">
        <v>168</v>
      </c>
      <c r="AY194" s="14" t="s">
        <v>161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4" t="s">
        <v>168</v>
      </c>
      <c r="BK194" s="161">
        <f t="shared" si="29"/>
        <v>0</v>
      </c>
      <c r="BL194" s="14" t="s">
        <v>167</v>
      </c>
      <c r="BM194" s="160" t="s">
        <v>317</v>
      </c>
    </row>
    <row r="195" spans="1:65" s="12" customFormat="1" ht="22.9" customHeight="1">
      <c r="B195" s="134"/>
      <c r="D195" s="135" t="s">
        <v>73</v>
      </c>
      <c r="E195" s="145" t="s">
        <v>167</v>
      </c>
      <c r="F195" s="145" t="s">
        <v>318</v>
      </c>
      <c r="I195" s="137"/>
      <c r="J195" s="146">
        <f>BK195</f>
        <v>0</v>
      </c>
      <c r="L195" s="134"/>
      <c r="M195" s="139"/>
      <c r="N195" s="140"/>
      <c r="O195" s="140"/>
      <c r="P195" s="141">
        <f>SUM(P196:P202)</f>
        <v>0</v>
      </c>
      <c r="Q195" s="140"/>
      <c r="R195" s="141">
        <f>SUM(R196:R202)</f>
        <v>29.615010379999998</v>
      </c>
      <c r="S195" s="140"/>
      <c r="T195" s="142">
        <f>SUM(T196:T202)</f>
        <v>0</v>
      </c>
      <c r="AR195" s="135" t="s">
        <v>82</v>
      </c>
      <c r="AT195" s="143" t="s">
        <v>73</v>
      </c>
      <c r="AU195" s="143" t="s">
        <v>82</v>
      </c>
      <c r="AY195" s="135" t="s">
        <v>161</v>
      </c>
      <c r="BK195" s="144">
        <f>SUM(BK196:BK202)</f>
        <v>0</v>
      </c>
    </row>
    <row r="196" spans="1:65" s="2" customFormat="1" ht="16.5" customHeight="1">
      <c r="A196" s="29"/>
      <c r="B196" s="147"/>
      <c r="C196" s="148" t="s">
        <v>319</v>
      </c>
      <c r="D196" s="148" t="s">
        <v>163</v>
      </c>
      <c r="E196" s="149" t="s">
        <v>320</v>
      </c>
      <c r="F196" s="150" t="s">
        <v>321</v>
      </c>
      <c r="G196" s="151" t="s">
        <v>214</v>
      </c>
      <c r="H196" s="152">
        <v>8</v>
      </c>
      <c r="I196" s="153"/>
      <c r="J196" s="154">
        <f t="shared" ref="J196:J202" si="30">ROUND(I196*H196,2)</f>
        <v>0</v>
      </c>
      <c r="K196" s="155"/>
      <c r="L196" s="30"/>
      <c r="M196" s="156" t="s">
        <v>1</v>
      </c>
      <c r="N196" s="157" t="s">
        <v>40</v>
      </c>
      <c r="O196" s="58"/>
      <c r="P196" s="158">
        <f t="shared" ref="P196:P202" si="31">O196*H196</f>
        <v>0</v>
      </c>
      <c r="Q196" s="158">
        <v>2.792E-2</v>
      </c>
      <c r="R196" s="158">
        <f t="shared" ref="R196:R202" si="32">Q196*H196</f>
        <v>0.22336</v>
      </c>
      <c r="S196" s="158">
        <v>0</v>
      </c>
      <c r="T196" s="159">
        <f t="shared" ref="T196:T202" si="33">S196*H196</f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167</v>
      </c>
      <c r="AT196" s="160" t="s">
        <v>163</v>
      </c>
      <c r="AU196" s="160" t="s">
        <v>168</v>
      </c>
      <c r="AY196" s="14" t="s">
        <v>161</v>
      </c>
      <c r="BE196" s="161">
        <f t="shared" ref="BE196:BE202" si="34">IF(N196="základná",J196,0)</f>
        <v>0</v>
      </c>
      <c r="BF196" s="161">
        <f t="shared" ref="BF196:BF202" si="35">IF(N196="znížená",J196,0)</f>
        <v>0</v>
      </c>
      <c r="BG196" s="161">
        <f t="shared" ref="BG196:BG202" si="36">IF(N196="zákl. prenesená",J196,0)</f>
        <v>0</v>
      </c>
      <c r="BH196" s="161">
        <f t="shared" ref="BH196:BH202" si="37">IF(N196="zníž. prenesená",J196,0)</f>
        <v>0</v>
      </c>
      <c r="BI196" s="161">
        <f t="shared" ref="BI196:BI202" si="38">IF(N196="nulová",J196,0)</f>
        <v>0</v>
      </c>
      <c r="BJ196" s="14" t="s">
        <v>168</v>
      </c>
      <c r="BK196" s="161">
        <f t="shared" ref="BK196:BK202" si="39">ROUND(I196*H196,2)</f>
        <v>0</v>
      </c>
      <c r="BL196" s="14" t="s">
        <v>167</v>
      </c>
      <c r="BM196" s="160" t="s">
        <v>322</v>
      </c>
    </row>
    <row r="197" spans="1:65" s="2" customFormat="1" ht="21.75" customHeight="1">
      <c r="A197" s="29"/>
      <c r="B197" s="147"/>
      <c r="C197" s="148" t="s">
        <v>323</v>
      </c>
      <c r="D197" s="148" t="s">
        <v>163</v>
      </c>
      <c r="E197" s="149" t="s">
        <v>324</v>
      </c>
      <c r="F197" s="150" t="s">
        <v>325</v>
      </c>
      <c r="G197" s="151" t="s">
        <v>166</v>
      </c>
      <c r="H197" s="152">
        <v>11.507999999999999</v>
      </c>
      <c r="I197" s="153"/>
      <c r="J197" s="154">
        <f t="shared" si="30"/>
        <v>0</v>
      </c>
      <c r="K197" s="155"/>
      <c r="L197" s="30"/>
      <c r="M197" s="156" t="s">
        <v>1</v>
      </c>
      <c r="N197" s="157" t="s">
        <v>40</v>
      </c>
      <c r="O197" s="58"/>
      <c r="P197" s="158">
        <f t="shared" si="31"/>
        <v>0</v>
      </c>
      <c r="Q197" s="158">
        <v>2.4018600000000001</v>
      </c>
      <c r="R197" s="158">
        <f t="shared" si="32"/>
        <v>27.640604879999998</v>
      </c>
      <c r="S197" s="158">
        <v>0</v>
      </c>
      <c r="T197" s="159">
        <f t="shared" si="3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167</v>
      </c>
      <c r="AT197" s="160" t="s">
        <v>163</v>
      </c>
      <c r="AU197" s="160" t="s">
        <v>168</v>
      </c>
      <c r="AY197" s="14" t="s">
        <v>161</v>
      </c>
      <c r="BE197" s="161">
        <f t="shared" si="34"/>
        <v>0</v>
      </c>
      <c r="BF197" s="161">
        <f t="shared" si="35"/>
        <v>0</v>
      </c>
      <c r="BG197" s="161">
        <f t="shared" si="36"/>
        <v>0</v>
      </c>
      <c r="BH197" s="161">
        <f t="shared" si="37"/>
        <v>0</v>
      </c>
      <c r="BI197" s="161">
        <f t="shared" si="38"/>
        <v>0</v>
      </c>
      <c r="BJ197" s="14" t="s">
        <v>168</v>
      </c>
      <c r="BK197" s="161">
        <f t="shared" si="39"/>
        <v>0</v>
      </c>
      <c r="BL197" s="14" t="s">
        <v>167</v>
      </c>
      <c r="BM197" s="160" t="s">
        <v>326</v>
      </c>
    </row>
    <row r="198" spans="1:65" s="2" customFormat="1" ht="24.2" customHeight="1">
      <c r="A198" s="29"/>
      <c r="B198" s="147"/>
      <c r="C198" s="148" t="s">
        <v>327</v>
      </c>
      <c r="D198" s="148" t="s">
        <v>163</v>
      </c>
      <c r="E198" s="149" t="s">
        <v>328</v>
      </c>
      <c r="F198" s="150" t="s">
        <v>329</v>
      </c>
      <c r="G198" s="151" t="s">
        <v>195</v>
      </c>
      <c r="H198" s="152">
        <v>77.3</v>
      </c>
      <c r="I198" s="153"/>
      <c r="J198" s="154">
        <f t="shared" si="30"/>
        <v>0</v>
      </c>
      <c r="K198" s="155"/>
      <c r="L198" s="30"/>
      <c r="M198" s="156" t="s">
        <v>1</v>
      </c>
      <c r="N198" s="157" t="s">
        <v>40</v>
      </c>
      <c r="O198" s="58"/>
      <c r="P198" s="158">
        <f t="shared" si="31"/>
        <v>0</v>
      </c>
      <c r="Q198" s="158">
        <v>3.14E-3</v>
      </c>
      <c r="R198" s="158">
        <f t="shared" si="32"/>
        <v>0.24272199999999999</v>
      </c>
      <c r="S198" s="158">
        <v>0</v>
      </c>
      <c r="T198" s="159">
        <f t="shared" si="3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167</v>
      </c>
      <c r="AT198" s="160" t="s">
        <v>163</v>
      </c>
      <c r="AU198" s="160" t="s">
        <v>168</v>
      </c>
      <c r="AY198" s="14" t="s">
        <v>161</v>
      </c>
      <c r="BE198" s="161">
        <f t="shared" si="34"/>
        <v>0</v>
      </c>
      <c r="BF198" s="161">
        <f t="shared" si="35"/>
        <v>0</v>
      </c>
      <c r="BG198" s="161">
        <f t="shared" si="36"/>
        <v>0</v>
      </c>
      <c r="BH198" s="161">
        <f t="shared" si="37"/>
        <v>0</v>
      </c>
      <c r="BI198" s="161">
        <f t="shared" si="38"/>
        <v>0</v>
      </c>
      <c r="BJ198" s="14" t="s">
        <v>168</v>
      </c>
      <c r="BK198" s="161">
        <f t="shared" si="39"/>
        <v>0</v>
      </c>
      <c r="BL198" s="14" t="s">
        <v>167</v>
      </c>
      <c r="BM198" s="160" t="s">
        <v>330</v>
      </c>
    </row>
    <row r="199" spans="1:65" s="2" customFormat="1" ht="24.2" customHeight="1">
      <c r="A199" s="29"/>
      <c r="B199" s="147"/>
      <c r="C199" s="148" t="s">
        <v>331</v>
      </c>
      <c r="D199" s="148" t="s">
        <v>163</v>
      </c>
      <c r="E199" s="149" t="s">
        <v>332</v>
      </c>
      <c r="F199" s="150" t="s">
        <v>333</v>
      </c>
      <c r="G199" s="151" t="s">
        <v>195</v>
      </c>
      <c r="H199" s="152">
        <v>77.3</v>
      </c>
      <c r="I199" s="153"/>
      <c r="J199" s="154">
        <f t="shared" si="30"/>
        <v>0</v>
      </c>
      <c r="K199" s="155"/>
      <c r="L199" s="30"/>
      <c r="M199" s="156" t="s">
        <v>1</v>
      </c>
      <c r="N199" s="157" t="s">
        <v>40</v>
      </c>
      <c r="O199" s="58"/>
      <c r="P199" s="158">
        <f t="shared" si="31"/>
        <v>0</v>
      </c>
      <c r="Q199" s="158">
        <v>0</v>
      </c>
      <c r="R199" s="158">
        <f t="shared" si="32"/>
        <v>0</v>
      </c>
      <c r="S199" s="158">
        <v>0</v>
      </c>
      <c r="T199" s="159">
        <f t="shared" si="3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167</v>
      </c>
      <c r="AT199" s="160" t="s">
        <v>163</v>
      </c>
      <c r="AU199" s="160" t="s">
        <v>168</v>
      </c>
      <c r="AY199" s="14" t="s">
        <v>161</v>
      </c>
      <c r="BE199" s="161">
        <f t="shared" si="34"/>
        <v>0</v>
      </c>
      <c r="BF199" s="161">
        <f t="shared" si="35"/>
        <v>0</v>
      </c>
      <c r="BG199" s="161">
        <f t="shared" si="36"/>
        <v>0</v>
      </c>
      <c r="BH199" s="161">
        <f t="shared" si="37"/>
        <v>0</v>
      </c>
      <c r="BI199" s="161">
        <f t="shared" si="38"/>
        <v>0</v>
      </c>
      <c r="BJ199" s="14" t="s">
        <v>168</v>
      </c>
      <c r="BK199" s="161">
        <f t="shared" si="39"/>
        <v>0</v>
      </c>
      <c r="BL199" s="14" t="s">
        <v>167</v>
      </c>
      <c r="BM199" s="160" t="s">
        <v>334</v>
      </c>
    </row>
    <row r="200" spans="1:65" s="2" customFormat="1" ht="24.2" customHeight="1">
      <c r="A200" s="29"/>
      <c r="B200" s="147"/>
      <c r="C200" s="148" t="s">
        <v>335</v>
      </c>
      <c r="D200" s="148" t="s">
        <v>163</v>
      </c>
      <c r="E200" s="149" t="s">
        <v>336</v>
      </c>
      <c r="F200" s="150" t="s">
        <v>337</v>
      </c>
      <c r="G200" s="151" t="s">
        <v>239</v>
      </c>
      <c r="H200" s="152">
        <v>1.44</v>
      </c>
      <c r="I200" s="153"/>
      <c r="J200" s="154">
        <f t="shared" si="30"/>
        <v>0</v>
      </c>
      <c r="K200" s="155"/>
      <c r="L200" s="30"/>
      <c r="M200" s="156" t="s">
        <v>1</v>
      </c>
      <c r="N200" s="157" t="s">
        <v>40</v>
      </c>
      <c r="O200" s="58"/>
      <c r="P200" s="158">
        <f t="shared" si="31"/>
        <v>0</v>
      </c>
      <c r="Q200" s="158">
        <v>1.0165999999999999</v>
      </c>
      <c r="R200" s="158">
        <f t="shared" si="32"/>
        <v>1.4639039999999999</v>
      </c>
      <c r="S200" s="158">
        <v>0</v>
      </c>
      <c r="T200" s="159">
        <f t="shared" si="3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167</v>
      </c>
      <c r="AT200" s="160" t="s">
        <v>163</v>
      </c>
      <c r="AU200" s="160" t="s">
        <v>168</v>
      </c>
      <c r="AY200" s="14" t="s">
        <v>161</v>
      </c>
      <c r="BE200" s="161">
        <f t="shared" si="34"/>
        <v>0</v>
      </c>
      <c r="BF200" s="161">
        <f t="shared" si="35"/>
        <v>0</v>
      </c>
      <c r="BG200" s="161">
        <f t="shared" si="36"/>
        <v>0</v>
      </c>
      <c r="BH200" s="161">
        <f t="shared" si="37"/>
        <v>0</v>
      </c>
      <c r="BI200" s="161">
        <f t="shared" si="38"/>
        <v>0</v>
      </c>
      <c r="BJ200" s="14" t="s">
        <v>168</v>
      </c>
      <c r="BK200" s="161">
        <f t="shared" si="39"/>
        <v>0</v>
      </c>
      <c r="BL200" s="14" t="s">
        <v>167</v>
      </c>
      <c r="BM200" s="160" t="s">
        <v>338</v>
      </c>
    </row>
    <row r="201" spans="1:65" s="2" customFormat="1" ht="33" customHeight="1">
      <c r="A201" s="29"/>
      <c r="B201" s="147"/>
      <c r="C201" s="148" t="s">
        <v>339</v>
      </c>
      <c r="D201" s="148" t="s">
        <v>163</v>
      </c>
      <c r="E201" s="149" t="s">
        <v>340</v>
      </c>
      <c r="F201" s="150" t="s">
        <v>341</v>
      </c>
      <c r="G201" s="151" t="s">
        <v>195</v>
      </c>
      <c r="H201" s="152">
        <v>25.75</v>
      </c>
      <c r="I201" s="153"/>
      <c r="J201" s="154">
        <f t="shared" si="30"/>
        <v>0</v>
      </c>
      <c r="K201" s="155"/>
      <c r="L201" s="30"/>
      <c r="M201" s="156" t="s">
        <v>1</v>
      </c>
      <c r="N201" s="157" t="s">
        <v>40</v>
      </c>
      <c r="O201" s="58"/>
      <c r="P201" s="158">
        <f t="shared" si="31"/>
        <v>0</v>
      </c>
      <c r="Q201" s="158">
        <v>1.4999999999999999E-4</v>
      </c>
      <c r="R201" s="158">
        <f t="shared" si="32"/>
        <v>3.8624999999999996E-3</v>
      </c>
      <c r="S201" s="158">
        <v>0</v>
      </c>
      <c r="T201" s="159">
        <f t="shared" si="3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167</v>
      </c>
      <c r="AT201" s="160" t="s">
        <v>163</v>
      </c>
      <c r="AU201" s="160" t="s">
        <v>168</v>
      </c>
      <c r="AY201" s="14" t="s">
        <v>161</v>
      </c>
      <c r="BE201" s="161">
        <f t="shared" si="34"/>
        <v>0</v>
      </c>
      <c r="BF201" s="161">
        <f t="shared" si="35"/>
        <v>0</v>
      </c>
      <c r="BG201" s="161">
        <f t="shared" si="36"/>
        <v>0</v>
      </c>
      <c r="BH201" s="161">
        <f t="shared" si="37"/>
        <v>0</v>
      </c>
      <c r="BI201" s="161">
        <f t="shared" si="38"/>
        <v>0</v>
      </c>
      <c r="BJ201" s="14" t="s">
        <v>168</v>
      </c>
      <c r="BK201" s="161">
        <f t="shared" si="39"/>
        <v>0</v>
      </c>
      <c r="BL201" s="14" t="s">
        <v>167</v>
      </c>
      <c r="BM201" s="160" t="s">
        <v>342</v>
      </c>
    </row>
    <row r="202" spans="1:65" s="2" customFormat="1" ht="24.2" customHeight="1">
      <c r="A202" s="29"/>
      <c r="B202" s="147"/>
      <c r="C202" s="162" t="s">
        <v>343</v>
      </c>
      <c r="D202" s="162" t="s">
        <v>207</v>
      </c>
      <c r="E202" s="163" t="s">
        <v>344</v>
      </c>
      <c r="F202" s="164" t="s">
        <v>345</v>
      </c>
      <c r="G202" s="165" t="s">
        <v>195</v>
      </c>
      <c r="H202" s="166">
        <v>27.038</v>
      </c>
      <c r="I202" s="167"/>
      <c r="J202" s="168">
        <f t="shared" si="30"/>
        <v>0</v>
      </c>
      <c r="K202" s="169"/>
      <c r="L202" s="170"/>
      <c r="M202" s="171" t="s">
        <v>1</v>
      </c>
      <c r="N202" s="172" t="s">
        <v>40</v>
      </c>
      <c r="O202" s="58"/>
      <c r="P202" s="158">
        <f t="shared" si="31"/>
        <v>0</v>
      </c>
      <c r="Q202" s="158">
        <v>1.5E-3</v>
      </c>
      <c r="R202" s="158">
        <f t="shared" si="32"/>
        <v>4.0557000000000003E-2</v>
      </c>
      <c r="S202" s="158">
        <v>0</v>
      </c>
      <c r="T202" s="159">
        <f t="shared" si="3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192</v>
      </c>
      <c r="AT202" s="160" t="s">
        <v>207</v>
      </c>
      <c r="AU202" s="160" t="s">
        <v>168</v>
      </c>
      <c r="AY202" s="14" t="s">
        <v>161</v>
      </c>
      <c r="BE202" s="161">
        <f t="shared" si="34"/>
        <v>0</v>
      </c>
      <c r="BF202" s="161">
        <f t="shared" si="35"/>
        <v>0</v>
      </c>
      <c r="BG202" s="161">
        <f t="shared" si="36"/>
        <v>0</v>
      </c>
      <c r="BH202" s="161">
        <f t="shared" si="37"/>
        <v>0</v>
      </c>
      <c r="BI202" s="161">
        <f t="shared" si="38"/>
        <v>0</v>
      </c>
      <c r="BJ202" s="14" t="s">
        <v>168</v>
      </c>
      <c r="BK202" s="161">
        <f t="shared" si="39"/>
        <v>0</v>
      </c>
      <c r="BL202" s="14" t="s">
        <v>167</v>
      </c>
      <c r="BM202" s="160" t="s">
        <v>346</v>
      </c>
    </row>
    <row r="203" spans="1:65" s="12" customFormat="1" ht="22.9" customHeight="1">
      <c r="B203" s="134"/>
      <c r="D203" s="135" t="s">
        <v>73</v>
      </c>
      <c r="E203" s="145" t="s">
        <v>180</v>
      </c>
      <c r="F203" s="145" t="s">
        <v>347</v>
      </c>
      <c r="I203" s="137"/>
      <c r="J203" s="146">
        <f>BK203</f>
        <v>0</v>
      </c>
      <c r="L203" s="134"/>
      <c r="M203" s="139"/>
      <c r="N203" s="140"/>
      <c r="O203" s="140"/>
      <c r="P203" s="141">
        <f>SUM(P204:P209)</f>
        <v>0</v>
      </c>
      <c r="Q203" s="140"/>
      <c r="R203" s="141">
        <f>SUM(R204:R209)</f>
        <v>509.19335000000007</v>
      </c>
      <c r="S203" s="140"/>
      <c r="T203" s="142">
        <f>SUM(T204:T209)</f>
        <v>0</v>
      </c>
      <c r="AR203" s="135" t="s">
        <v>82</v>
      </c>
      <c r="AT203" s="143" t="s">
        <v>73</v>
      </c>
      <c r="AU203" s="143" t="s">
        <v>82</v>
      </c>
      <c r="AY203" s="135" t="s">
        <v>161</v>
      </c>
      <c r="BK203" s="144">
        <f>SUM(BK204:BK209)</f>
        <v>0</v>
      </c>
    </row>
    <row r="204" spans="1:65" s="2" customFormat="1" ht="33" customHeight="1">
      <c r="A204" s="29"/>
      <c r="B204" s="147"/>
      <c r="C204" s="148" t="s">
        <v>348</v>
      </c>
      <c r="D204" s="148" t="s">
        <v>163</v>
      </c>
      <c r="E204" s="149" t="s">
        <v>349</v>
      </c>
      <c r="F204" s="150" t="s">
        <v>350</v>
      </c>
      <c r="G204" s="151" t="s">
        <v>195</v>
      </c>
      <c r="H204" s="152">
        <v>30</v>
      </c>
      <c r="I204" s="153"/>
      <c r="J204" s="154">
        <f t="shared" ref="J204:J209" si="40">ROUND(I204*H204,2)</f>
        <v>0</v>
      </c>
      <c r="K204" s="155"/>
      <c r="L204" s="30"/>
      <c r="M204" s="156" t="s">
        <v>1</v>
      </c>
      <c r="N204" s="157" t="s">
        <v>40</v>
      </c>
      <c r="O204" s="58"/>
      <c r="P204" s="158">
        <f t="shared" ref="P204:P209" si="41">O204*H204</f>
        <v>0</v>
      </c>
      <c r="Q204" s="158">
        <v>0.36834</v>
      </c>
      <c r="R204" s="158">
        <f t="shared" ref="R204:R209" si="42">Q204*H204</f>
        <v>11.0502</v>
      </c>
      <c r="S204" s="158">
        <v>0</v>
      </c>
      <c r="T204" s="159">
        <f t="shared" ref="T204:T209" si="43"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167</v>
      </c>
      <c r="AT204" s="160" t="s">
        <v>163</v>
      </c>
      <c r="AU204" s="160" t="s">
        <v>168</v>
      </c>
      <c r="AY204" s="14" t="s">
        <v>161</v>
      </c>
      <c r="BE204" s="161">
        <f t="shared" ref="BE204:BE209" si="44">IF(N204="základná",J204,0)</f>
        <v>0</v>
      </c>
      <c r="BF204" s="161">
        <f t="shared" ref="BF204:BF209" si="45">IF(N204="znížená",J204,0)</f>
        <v>0</v>
      </c>
      <c r="BG204" s="161">
        <f t="shared" ref="BG204:BG209" si="46">IF(N204="zákl. prenesená",J204,0)</f>
        <v>0</v>
      </c>
      <c r="BH204" s="161">
        <f t="shared" ref="BH204:BH209" si="47">IF(N204="zníž. prenesená",J204,0)</f>
        <v>0</v>
      </c>
      <c r="BI204" s="161">
        <f t="shared" ref="BI204:BI209" si="48">IF(N204="nulová",J204,0)</f>
        <v>0</v>
      </c>
      <c r="BJ204" s="14" t="s">
        <v>168</v>
      </c>
      <c r="BK204" s="161">
        <f t="shared" ref="BK204:BK209" si="49">ROUND(I204*H204,2)</f>
        <v>0</v>
      </c>
      <c r="BL204" s="14" t="s">
        <v>167</v>
      </c>
      <c r="BM204" s="160" t="s">
        <v>351</v>
      </c>
    </row>
    <row r="205" spans="1:65" s="2" customFormat="1" ht="24.2" customHeight="1">
      <c r="A205" s="29"/>
      <c r="B205" s="147"/>
      <c r="C205" s="148" t="s">
        <v>352</v>
      </c>
      <c r="D205" s="148" t="s">
        <v>163</v>
      </c>
      <c r="E205" s="149" t="s">
        <v>353</v>
      </c>
      <c r="F205" s="150" t="s">
        <v>354</v>
      </c>
      <c r="G205" s="151" t="s">
        <v>166</v>
      </c>
      <c r="H205" s="152">
        <v>155</v>
      </c>
      <c r="I205" s="153"/>
      <c r="J205" s="154">
        <f t="shared" si="40"/>
        <v>0</v>
      </c>
      <c r="K205" s="155"/>
      <c r="L205" s="30"/>
      <c r="M205" s="156" t="s">
        <v>1</v>
      </c>
      <c r="N205" s="157" t="s">
        <v>40</v>
      </c>
      <c r="O205" s="58"/>
      <c r="P205" s="158">
        <f t="shared" si="41"/>
        <v>0</v>
      </c>
      <c r="Q205" s="158">
        <v>1.9312499999999999</v>
      </c>
      <c r="R205" s="158">
        <f t="shared" si="42"/>
        <v>299.34375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167</v>
      </c>
      <c r="AT205" s="160" t="s">
        <v>163</v>
      </c>
      <c r="AU205" s="160" t="s">
        <v>168</v>
      </c>
      <c r="AY205" s="14" t="s">
        <v>161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168</v>
      </c>
      <c r="BK205" s="161">
        <f t="shared" si="49"/>
        <v>0</v>
      </c>
      <c r="BL205" s="14" t="s">
        <v>167</v>
      </c>
      <c r="BM205" s="160" t="s">
        <v>355</v>
      </c>
    </row>
    <row r="206" spans="1:65" s="2" customFormat="1" ht="24.2" customHeight="1">
      <c r="A206" s="29"/>
      <c r="B206" s="147"/>
      <c r="C206" s="148" t="s">
        <v>356</v>
      </c>
      <c r="D206" s="148" t="s">
        <v>163</v>
      </c>
      <c r="E206" s="149" t="s">
        <v>357</v>
      </c>
      <c r="F206" s="150" t="s">
        <v>358</v>
      </c>
      <c r="G206" s="151" t="s">
        <v>195</v>
      </c>
      <c r="H206" s="152">
        <v>30</v>
      </c>
      <c r="I206" s="153"/>
      <c r="J206" s="154">
        <f t="shared" si="40"/>
        <v>0</v>
      </c>
      <c r="K206" s="155"/>
      <c r="L206" s="30"/>
      <c r="M206" s="156" t="s">
        <v>1</v>
      </c>
      <c r="N206" s="157" t="s">
        <v>40</v>
      </c>
      <c r="O206" s="58"/>
      <c r="P206" s="158">
        <f t="shared" si="41"/>
        <v>0</v>
      </c>
      <c r="Q206" s="158">
        <v>0.46166000000000001</v>
      </c>
      <c r="R206" s="158">
        <f t="shared" si="42"/>
        <v>13.8498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167</v>
      </c>
      <c r="AT206" s="160" t="s">
        <v>163</v>
      </c>
      <c r="AU206" s="160" t="s">
        <v>168</v>
      </c>
      <c r="AY206" s="14" t="s">
        <v>161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168</v>
      </c>
      <c r="BK206" s="161">
        <f t="shared" si="49"/>
        <v>0</v>
      </c>
      <c r="BL206" s="14" t="s">
        <v>167</v>
      </c>
      <c r="BM206" s="160" t="s">
        <v>359</v>
      </c>
    </row>
    <row r="207" spans="1:65" s="2" customFormat="1" ht="24.2" customHeight="1">
      <c r="A207" s="29"/>
      <c r="B207" s="147"/>
      <c r="C207" s="148" t="s">
        <v>360</v>
      </c>
      <c r="D207" s="148" t="s">
        <v>163</v>
      </c>
      <c r="E207" s="149" t="s">
        <v>361</v>
      </c>
      <c r="F207" s="150" t="s">
        <v>362</v>
      </c>
      <c r="G207" s="151" t="s">
        <v>195</v>
      </c>
      <c r="H207" s="152">
        <v>30</v>
      </c>
      <c r="I207" s="153"/>
      <c r="J207" s="154">
        <f t="shared" si="40"/>
        <v>0</v>
      </c>
      <c r="K207" s="155"/>
      <c r="L207" s="30"/>
      <c r="M207" s="156" t="s">
        <v>1</v>
      </c>
      <c r="N207" s="157" t="s">
        <v>40</v>
      </c>
      <c r="O207" s="58"/>
      <c r="P207" s="158">
        <f t="shared" si="41"/>
        <v>0</v>
      </c>
      <c r="Q207" s="158">
        <v>0.37459999999999999</v>
      </c>
      <c r="R207" s="158">
        <f t="shared" si="42"/>
        <v>11.238</v>
      </c>
      <c r="S207" s="158">
        <v>0</v>
      </c>
      <c r="T207" s="159">
        <f t="shared" si="4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167</v>
      </c>
      <c r="AT207" s="160" t="s">
        <v>163</v>
      </c>
      <c r="AU207" s="160" t="s">
        <v>168</v>
      </c>
      <c r="AY207" s="14" t="s">
        <v>161</v>
      </c>
      <c r="BE207" s="161">
        <f t="shared" si="44"/>
        <v>0</v>
      </c>
      <c r="BF207" s="161">
        <f t="shared" si="45"/>
        <v>0</v>
      </c>
      <c r="BG207" s="161">
        <f t="shared" si="46"/>
        <v>0</v>
      </c>
      <c r="BH207" s="161">
        <f t="shared" si="47"/>
        <v>0</v>
      </c>
      <c r="BI207" s="161">
        <f t="shared" si="48"/>
        <v>0</v>
      </c>
      <c r="BJ207" s="14" t="s">
        <v>168</v>
      </c>
      <c r="BK207" s="161">
        <f t="shared" si="49"/>
        <v>0</v>
      </c>
      <c r="BL207" s="14" t="s">
        <v>167</v>
      </c>
      <c r="BM207" s="160" t="s">
        <v>363</v>
      </c>
    </row>
    <row r="208" spans="1:65" s="2" customFormat="1" ht="37.9" customHeight="1">
      <c r="A208" s="29"/>
      <c r="B208" s="147"/>
      <c r="C208" s="148" t="s">
        <v>364</v>
      </c>
      <c r="D208" s="148" t="s">
        <v>163</v>
      </c>
      <c r="E208" s="149" t="s">
        <v>365</v>
      </c>
      <c r="F208" s="150" t="s">
        <v>366</v>
      </c>
      <c r="G208" s="151" t="s">
        <v>195</v>
      </c>
      <c r="H208" s="152">
        <v>620</v>
      </c>
      <c r="I208" s="153"/>
      <c r="J208" s="154">
        <f t="shared" si="40"/>
        <v>0</v>
      </c>
      <c r="K208" s="155"/>
      <c r="L208" s="30"/>
      <c r="M208" s="156" t="s">
        <v>1</v>
      </c>
      <c r="N208" s="157" t="s">
        <v>40</v>
      </c>
      <c r="O208" s="58"/>
      <c r="P208" s="158">
        <f t="shared" si="41"/>
        <v>0</v>
      </c>
      <c r="Q208" s="158">
        <v>9.2499999999999999E-2</v>
      </c>
      <c r="R208" s="158">
        <f t="shared" si="42"/>
        <v>57.35</v>
      </c>
      <c r="S208" s="158">
        <v>0</v>
      </c>
      <c r="T208" s="159">
        <f t="shared" si="4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167</v>
      </c>
      <c r="AT208" s="160" t="s">
        <v>163</v>
      </c>
      <c r="AU208" s="160" t="s">
        <v>168</v>
      </c>
      <c r="AY208" s="14" t="s">
        <v>161</v>
      </c>
      <c r="BE208" s="161">
        <f t="shared" si="44"/>
        <v>0</v>
      </c>
      <c r="BF208" s="161">
        <f t="shared" si="45"/>
        <v>0</v>
      </c>
      <c r="BG208" s="161">
        <f t="shared" si="46"/>
        <v>0</v>
      </c>
      <c r="BH208" s="161">
        <f t="shared" si="47"/>
        <v>0</v>
      </c>
      <c r="BI208" s="161">
        <f t="shared" si="48"/>
        <v>0</v>
      </c>
      <c r="BJ208" s="14" t="s">
        <v>168</v>
      </c>
      <c r="BK208" s="161">
        <f t="shared" si="49"/>
        <v>0</v>
      </c>
      <c r="BL208" s="14" t="s">
        <v>167</v>
      </c>
      <c r="BM208" s="160" t="s">
        <v>367</v>
      </c>
    </row>
    <row r="209" spans="1:65" s="2" customFormat="1" ht="21.75" customHeight="1">
      <c r="A209" s="29"/>
      <c r="B209" s="147"/>
      <c r="C209" s="162" t="s">
        <v>368</v>
      </c>
      <c r="D209" s="162" t="s">
        <v>207</v>
      </c>
      <c r="E209" s="163" t="s">
        <v>369</v>
      </c>
      <c r="F209" s="164" t="s">
        <v>370</v>
      </c>
      <c r="G209" s="165" t="s">
        <v>195</v>
      </c>
      <c r="H209" s="166">
        <v>632.4</v>
      </c>
      <c r="I209" s="167"/>
      <c r="J209" s="168">
        <f t="shared" si="40"/>
        <v>0</v>
      </c>
      <c r="K209" s="169"/>
      <c r="L209" s="170"/>
      <c r="M209" s="171" t="s">
        <v>1</v>
      </c>
      <c r="N209" s="172" t="s">
        <v>40</v>
      </c>
      <c r="O209" s="58"/>
      <c r="P209" s="158">
        <f t="shared" si="41"/>
        <v>0</v>
      </c>
      <c r="Q209" s="158">
        <v>0.184</v>
      </c>
      <c r="R209" s="158">
        <f t="shared" si="42"/>
        <v>116.3616</v>
      </c>
      <c r="S209" s="158">
        <v>0</v>
      </c>
      <c r="T209" s="159">
        <f t="shared" si="4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192</v>
      </c>
      <c r="AT209" s="160" t="s">
        <v>207</v>
      </c>
      <c r="AU209" s="160" t="s">
        <v>168</v>
      </c>
      <c r="AY209" s="14" t="s">
        <v>161</v>
      </c>
      <c r="BE209" s="161">
        <f t="shared" si="44"/>
        <v>0</v>
      </c>
      <c r="BF209" s="161">
        <f t="shared" si="45"/>
        <v>0</v>
      </c>
      <c r="BG209" s="161">
        <f t="shared" si="46"/>
        <v>0</v>
      </c>
      <c r="BH209" s="161">
        <f t="shared" si="47"/>
        <v>0</v>
      </c>
      <c r="BI209" s="161">
        <f t="shared" si="48"/>
        <v>0</v>
      </c>
      <c r="BJ209" s="14" t="s">
        <v>168</v>
      </c>
      <c r="BK209" s="161">
        <f t="shared" si="49"/>
        <v>0</v>
      </c>
      <c r="BL209" s="14" t="s">
        <v>167</v>
      </c>
      <c r="BM209" s="160" t="s">
        <v>371</v>
      </c>
    </row>
    <row r="210" spans="1:65" s="12" customFormat="1" ht="22.9" customHeight="1">
      <c r="B210" s="134"/>
      <c r="D210" s="135" t="s">
        <v>73</v>
      </c>
      <c r="E210" s="145" t="s">
        <v>184</v>
      </c>
      <c r="F210" s="145" t="s">
        <v>372</v>
      </c>
      <c r="I210" s="137"/>
      <c r="J210" s="146">
        <f>BK210</f>
        <v>0</v>
      </c>
      <c r="L210" s="134"/>
      <c r="M210" s="139"/>
      <c r="N210" s="140"/>
      <c r="O210" s="140"/>
      <c r="P210" s="141">
        <f>SUM(P211:P231)</f>
        <v>0</v>
      </c>
      <c r="Q210" s="140"/>
      <c r="R210" s="141">
        <f>SUM(R211:R231)</f>
        <v>85.448945839999993</v>
      </c>
      <c r="S210" s="140"/>
      <c r="T210" s="142">
        <f>SUM(T211:T231)</f>
        <v>0</v>
      </c>
      <c r="AR210" s="135" t="s">
        <v>82</v>
      </c>
      <c r="AT210" s="143" t="s">
        <v>73</v>
      </c>
      <c r="AU210" s="143" t="s">
        <v>82</v>
      </c>
      <c r="AY210" s="135" t="s">
        <v>161</v>
      </c>
      <c r="BK210" s="144">
        <f>SUM(BK211:BK231)</f>
        <v>0</v>
      </c>
    </row>
    <row r="211" spans="1:65" s="2" customFormat="1" ht="16.5" customHeight="1">
      <c r="A211" s="29"/>
      <c r="B211" s="147"/>
      <c r="C211" s="148" t="s">
        <v>373</v>
      </c>
      <c r="D211" s="148" t="s">
        <v>163</v>
      </c>
      <c r="E211" s="149" t="s">
        <v>374</v>
      </c>
      <c r="F211" s="150" t="s">
        <v>375</v>
      </c>
      <c r="G211" s="151" t="s">
        <v>195</v>
      </c>
      <c r="H211" s="152">
        <v>309.07</v>
      </c>
      <c r="I211" s="153"/>
      <c r="J211" s="154">
        <f t="shared" ref="J211:J231" si="50">ROUND(I211*H211,2)</f>
        <v>0</v>
      </c>
      <c r="K211" s="155"/>
      <c r="L211" s="30"/>
      <c r="M211" s="156" t="s">
        <v>1</v>
      </c>
      <c r="N211" s="157" t="s">
        <v>40</v>
      </c>
      <c r="O211" s="58"/>
      <c r="P211" s="158">
        <f t="shared" ref="P211:P231" si="51">O211*H211</f>
        <v>0</v>
      </c>
      <c r="Q211" s="158">
        <v>2.97E-3</v>
      </c>
      <c r="R211" s="158">
        <f t="shared" ref="R211:R231" si="52">Q211*H211</f>
        <v>0.91793789999999997</v>
      </c>
      <c r="S211" s="158">
        <v>0</v>
      </c>
      <c r="T211" s="159">
        <f t="shared" ref="T211:T231" si="53"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167</v>
      </c>
      <c r="AT211" s="160" t="s">
        <v>163</v>
      </c>
      <c r="AU211" s="160" t="s">
        <v>168</v>
      </c>
      <c r="AY211" s="14" t="s">
        <v>161</v>
      </c>
      <c r="BE211" s="161">
        <f t="shared" ref="BE211:BE231" si="54">IF(N211="základná",J211,0)</f>
        <v>0</v>
      </c>
      <c r="BF211" s="161">
        <f t="shared" ref="BF211:BF231" si="55">IF(N211="znížená",J211,0)</f>
        <v>0</v>
      </c>
      <c r="BG211" s="161">
        <f t="shared" ref="BG211:BG231" si="56">IF(N211="zákl. prenesená",J211,0)</f>
        <v>0</v>
      </c>
      <c r="BH211" s="161">
        <f t="shared" ref="BH211:BH231" si="57">IF(N211="zníž. prenesená",J211,0)</f>
        <v>0</v>
      </c>
      <c r="BI211" s="161">
        <f t="shared" ref="BI211:BI231" si="58">IF(N211="nulová",J211,0)</f>
        <v>0</v>
      </c>
      <c r="BJ211" s="14" t="s">
        <v>168</v>
      </c>
      <c r="BK211" s="161">
        <f t="shared" ref="BK211:BK231" si="59">ROUND(I211*H211,2)</f>
        <v>0</v>
      </c>
      <c r="BL211" s="14" t="s">
        <v>167</v>
      </c>
      <c r="BM211" s="160" t="s">
        <v>376</v>
      </c>
    </row>
    <row r="212" spans="1:65" s="2" customFormat="1" ht="24.2" customHeight="1">
      <c r="A212" s="29"/>
      <c r="B212" s="147"/>
      <c r="C212" s="148" t="s">
        <v>377</v>
      </c>
      <c r="D212" s="148" t="s">
        <v>163</v>
      </c>
      <c r="E212" s="149" t="s">
        <v>378</v>
      </c>
      <c r="F212" s="150" t="s">
        <v>379</v>
      </c>
      <c r="G212" s="151" t="s">
        <v>195</v>
      </c>
      <c r="H212" s="152">
        <v>261</v>
      </c>
      <c r="I212" s="153"/>
      <c r="J212" s="154">
        <f t="shared" si="50"/>
        <v>0</v>
      </c>
      <c r="K212" s="155"/>
      <c r="L212" s="30"/>
      <c r="M212" s="156" t="s">
        <v>1</v>
      </c>
      <c r="N212" s="157" t="s">
        <v>40</v>
      </c>
      <c r="O212" s="58"/>
      <c r="P212" s="158">
        <f t="shared" si="51"/>
        <v>0</v>
      </c>
      <c r="Q212" s="158">
        <v>7.5520000000000004E-2</v>
      </c>
      <c r="R212" s="158">
        <f t="shared" si="52"/>
        <v>19.710720000000002</v>
      </c>
      <c r="S212" s="158">
        <v>0</v>
      </c>
      <c r="T212" s="159">
        <f t="shared" si="5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167</v>
      </c>
      <c r="AT212" s="160" t="s">
        <v>163</v>
      </c>
      <c r="AU212" s="160" t="s">
        <v>168</v>
      </c>
      <c r="AY212" s="14" t="s">
        <v>161</v>
      </c>
      <c r="BE212" s="161">
        <f t="shared" si="54"/>
        <v>0</v>
      </c>
      <c r="BF212" s="161">
        <f t="shared" si="55"/>
        <v>0</v>
      </c>
      <c r="BG212" s="161">
        <f t="shared" si="56"/>
        <v>0</v>
      </c>
      <c r="BH212" s="161">
        <f t="shared" si="57"/>
        <v>0</v>
      </c>
      <c r="BI212" s="161">
        <f t="shared" si="58"/>
        <v>0</v>
      </c>
      <c r="BJ212" s="14" t="s">
        <v>168</v>
      </c>
      <c r="BK212" s="161">
        <f t="shared" si="59"/>
        <v>0</v>
      </c>
      <c r="BL212" s="14" t="s">
        <v>167</v>
      </c>
      <c r="BM212" s="160" t="s">
        <v>380</v>
      </c>
    </row>
    <row r="213" spans="1:65" s="2" customFormat="1" ht="37.9" customHeight="1">
      <c r="A213" s="29"/>
      <c r="B213" s="147"/>
      <c r="C213" s="148" t="s">
        <v>381</v>
      </c>
      <c r="D213" s="148" t="s">
        <v>163</v>
      </c>
      <c r="E213" s="149" t="s">
        <v>382</v>
      </c>
      <c r="F213" s="150" t="s">
        <v>383</v>
      </c>
      <c r="G213" s="151" t="s">
        <v>195</v>
      </c>
      <c r="H213" s="152">
        <v>791.63400000000001</v>
      </c>
      <c r="I213" s="153"/>
      <c r="J213" s="154">
        <f t="shared" si="50"/>
        <v>0</v>
      </c>
      <c r="K213" s="155"/>
      <c r="L213" s="30"/>
      <c r="M213" s="156" t="s">
        <v>1</v>
      </c>
      <c r="N213" s="157" t="s">
        <v>40</v>
      </c>
      <c r="O213" s="58"/>
      <c r="P213" s="158">
        <f t="shared" si="51"/>
        <v>0</v>
      </c>
      <c r="Q213" s="158">
        <v>1.4999999999999999E-4</v>
      </c>
      <c r="R213" s="158">
        <f t="shared" si="52"/>
        <v>0.11874509999999999</v>
      </c>
      <c r="S213" s="158">
        <v>0</v>
      </c>
      <c r="T213" s="159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167</v>
      </c>
      <c r="AT213" s="160" t="s">
        <v>163</v>
      </c>
      <c r="AU213" s="160" t="s">
        <v>168</v>
      </c>
      <c r="AY213" s="14" t="s">
        <v>161</v>
      </c>
      <c r="BE213" s="161">
        <f t="shared" si="54"/>
        <v>0</v>
      </c>
      <c r="BF213" s="161">
        <f t="shared" si="55"/>
        <v>0</v>
      </c>
      <c r="BG213" s="161">
        <f t="shared" si="56"/>
        <v>0</v>
      </c>
      <c r="BH213" s="161">
        <f t="shared" si="57"/>
        <v>0</v>
      </c>
      <c r="BI213" s="161">
        <f t="shared" si="58"/>
        <v>0</v>
      </c>
      <c r="BJ213" s="14" t="s">
        <v>168</v>
      </c>
      <c r="BK213" s="161">
        <f t="shared" si="59"/>
        <v>0</v>
      </c>
      <c r="BL213" s="14" t="s">
        <v>167</v>
      </c>
      <c r="BM213" s="160" t="s">
        <v>384</v>
      </c>
    </row>
    <row r="214" spans="1:65" s="2" customFormat="1" ht="24.2" customHeight="1">
      <c r="A214" s="29"/>
      <c r="B214" s="147"/>
      <c r="C214" s="148" t="s">
        <v>385</v>
      </c>
      <c r="D214" s="148" t="s">
        <v>163</v>
      </c>
      <c r="E214" s="149" t="s">
        <v>386</v>
      </c>
      <c r="F214" s="150" t="s">
        <v>387</v>
      </c>
      <c r="G214" s="151" t="s">
        <v>195</v>
      </c>
      <c r="H214" s="152">
        <v>791.63400000000001</v>
      </c>
      <c r="I214" s="153"/>
      <c r="J214" s="154">
        <f t="shared" si="50"/>
        <v>0</v>
      </c>
      <c r="K214" s="155"/>
      <c r="L214" s="30"/>
      <c r="M214" s="156" t="s">
        <v>1</v>
      </c>
      <c r="N214" s="157" t="s">
        <v>40</v>
      </c>
      <c r="O214" s="58"/>
      <c r="P214" s="158">
        <f t="shared" si="51"/>
        <v>0</v>
      </c>
      <c r="Q214" s="158">
        <v>2.3000000000000001E-4</v>
      </c>
      <c r="R214" s="158">
        <f t="shared" si="52"/>
        <v>0.18207582</v>
      </c>
      <c r="S214" s="158">
        <v>0</v>
      </c>
      <c r="T214" s="159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167</v>
      </c>
      <c r="AT214" s="160" t="s">
        <v>163</v>
      </c>
      <c r="AU214" s="160" t="s">
        <v>168</v>
      </c>
      <c r="AY214" s="14" t="s">
        <v>161</v>
      </c>
      <c r="BE214" s="161">
        <f t="shared" si="54"/>
        <v>0</v>
      </c>
      <c r="BF214" s="161">
        <f t="shared" si="55"/>
        <v>0</v>
      </c>
      <c r="BG214" s="161">
        <f t="shared" si="56"/>
        <v>0</v>
      </c>
      <c r="BH214" s="161">
        <f t="shared" si="57"/>
        <v>0</v>
      </c>
      <c r="BI214" s="161">
        <f t="shared" si="58"/>
        <v>0</v>
      </c>
      <c r="BJ214" s="14" t="s">
        <v>168</v>
      </c>
      <c r="BK214" s="161">
        <f t="shared" si="59"/>
        <v>0</v>
      </c>
      <c r="BL214" s="14" t="s">
        <v>167</v>
      </c>
      <c r="BM214" s="160" t="s">
        <v>388</v>
      </c>
    </row>
    <row r="215" spans="1:65" s="2" customFormat="1" ht="24.2" customHeight="1">
      <c r="A215" s="29"/>
      <c r="B215" s="147"/>
      <c r="C215" s="148" t="s">
        <v>389</v>
      </c>
      <c r="D215" s="148" t="s">
        <v>163</v>
      </c>
      <c r="E215" s="149" t="s">
        <v>390</v>
      </c>
      <c r="F215" s="150" t="s">
        <v>391</v>
      </c>
      <c r="G215" s="151" t="s">
        <v>195</v>
      </c>
      <c r="H215" s="152">
        <v>683.43899999999996</v>
      </c>
      <c r="I215" s="153"/>
      <c r="J215" s="154">
        <f t="shared" si="50"/>
        <v>0</v>
      </c>
      <c r="K215" s="155"/>
      <c r="L215" s="30"/>
      <c r="M215" s="156" t="s">
        <v>1</v>
      </c>
      <c r="N215" s="157" t="s">
        <v>40</v>
      </c>
      <c r="O215" s="58"/>
      <c r="P215" s="158">
        <f t="shared" si="51"/>
        <v>0</v>
      </c>
      <c r="Q215" s="158">
        <v>4.0000000000000002E-4</v>
      </c>
      <c r="R215" s="158">
        <f t="shared" si="52"/>
        <v>0.2733756</v>
      </c>
      <c r="S215" s="158">
        <v>0</v>
      </c>
      <c r="T215" s="159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167</v>
      </c>
      <c r="AT215" s="160" t="s">
        <v>163</v>
      </c>
      <c r="AU215" s="160" t="s">
        <v>168</v>
      </c>
      <c r="AY215" s="14" t="s">
        <v>161</v>
      </c>
      <c r="BE215" s="161">
        <f t="shared" si="54"/>
        <v>0</v>
      </c>
      <c r="BF215" s="161">
        <f t="shared" si="55"/>
        <v>0</v>
      </c>
      <c r="BG215" s="161">
        <f t="shared" si="56"/>
        <v>0</v>
      </c>
      <c r="BH215" s="161">
        <f t="shared" si="57"/>
        <v>0</v>
      </c>
      <c r="BI215" s="161">
        <f t="shared" si="58"/>
        <v>0</v>
      </c>
      <c r="BJ215" s="14" t="s">
        <v>168</v>
      </c>
      <c r="BK215" s="161">
        <f t="shared" si="59"/>
        <v>0</v>
      </c>
      <c r="BL215" s="14" t="s">
        <v>167</v>
      </c>
      <c r="BM215" s="160" t="s">
        <v>392</v>
      </c>
    </row>
    <row r="216" spans="1:65" s="2" customFormat="1" ht="24.2" customHeight="1">
      <c r="A216" s="29"/>
      <c r="B216" s="147"/>
      <c r="C216" s="148" t="s">
        <v>393</v>
      </c>
      <c r="D216" s="148" t="s">
        <v>163</v>
      </c>
      <c r="E216" s="149" t="s">
        <v>394</v>
      </c>
      <c r="F216" s="150" t="s">
        <v>395</v>
      </c>
      <c r="G216" s="151" t="s">
        <v>195</v>
      </c>
      <c r="H216" s="152">
        <v>683.43899999999996</v>
      </c>
      <c r="I216" s="153"/>
      <c r="J216" s="154">
        <f t="shared" si="50"/>
        <v>0</v>
      </c>
      <c r="K216" s="155"/>
      <c r="L216" s="30"/>
      <c r="M216" s="156" t="s">
        <v>1</v>
      </c>
      <c r="N216" s="157" t="s">
        <v>40</v>
      </c>
      <c r="O216" s="58"/>
      <c r="P216" s="158">
        <f t="shared" si="51"/>
        <v>0</v>
      </c>
      <c r="Q216" s="158">
        <v>8.9300000000000004E-3</v>
      </c>
      <c r="R216" s="158">
        <f t="shared" si="52"/>
        <v>6.1031102700000002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167</v>
      </c>
      <c r="AT216" s="160" t="s">
        <v>163</v>
      </c>
      <c r="AU216" s="160" t="s">
        <v>168</v>
      </c>
      <c r="AY216" s="14" t="s">
        <v>161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168</v>
      </c>
      <c r="BK216" s="161">
        <f t="shared" si="59"/>
        <v>0</v>
      </c>
      <c r="BL216" s="14" t="s">
        <v>167</v>
      </c>
      <c r="BM216" s="160" t="s">
        <v>396</v>
      </c>
    </row>
    <row r="217" spans="1:65" s="2" customFormat="1" ht="24.2" customHeight="1">
      <c r="A217" s="29"/>
      <c r="B217" s="147"/>
      <c r="C217" s="148" t="s">
        <v>397</v>
      </c>
      <c r="D217" s="148" t="s">
        <v>163</v>
      </c>
      <c r="E217" s="149" t="s">
        <v>398</v>
      </c>
      <c r="F217" s="150" t="s">
        <v>399</v>
      </c>
      <c r="G217" s="151" t="s">
        <v>195</v>
      </c>
      <c r="H217" s="152">
        <v>791.63400000000001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40</v>
      </c>
      <c r="O217" s="58"/>
      <c r="P217" s="158">
        <f t="shared" si="51"/>
        <v>0</v>
      </c>
      <c r="Q217" s="158">
        <v>5.1500000000000001E-3</v>
      </c>
      <c r="R217" s="158">
        <f t="shared" si="52"/>
        <v>4.0769150999999999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167</v>
      </c>
      <c r="AT217" s="160" t="s">
        <v>163</v>
      </c>
      <c r="AU217" s="160" t="s">
        <v>168</v>
      </c>
      <c r="AY217" s="14" t="s">
        <v>161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168</v>
      </c>
      <c r="BK217" s="161">
        <f t="shared" si="59"/>
        <v>0</v>
      </c>
      <c r="BL217" s="14" t="s">
        <v>167</v>
      </c>
      <c r="BM217" s="160" t="s">
        <v>400</v>
      </c>
    </row>
    <row r="218" spans="1:65" s="2" customFormat="1" ht="37.9" customHeight="1">
      <c r="A218" s="29"/>
      <c r="B218" s="147"/>
      <c r="C218" s="148" t="s">
        <v>401</v>
      </c>
      <c r="D218" s="148" t="s">
        <v>163</v>
      </c>
      <c r="E218" s="149" t="s">
        <v>402</v>
      </c>
      <c r="F218" s="150" t="s">
        <v>403</v>
      </c>
      <c r="G218" s="151" t="s">
        <v>195</v>
      </c>
      <c r="H218" s="152">
        <v>53.604999999999997</v>
      </c>
      <c r="I218" s="153"/>
      <c r="J218" s="154">
        <f t="shared" si="50"/>
        <v>0</v>
      </c>
      <c r="K218" s="155"/>
      <c r="L218" s="30"/>
      <c r="M218" s="156" t="s">
        <v>1</v>
      </c>
      <c r="N218" s="157" t="s">
        <v>40</v>
      </c>
      <c r="O218" s="58"/>
      <c r="P218" s="158">
        <f t="shared" si="51"/>
        <v>0</v>
      </c>
      <c r="Q218" s="158">
        <v>1.9000000000000001E-4</v>
      </c>
      <c r="R218" s="158">
        <f t="shared" si="52"/>
        <v>1.018495E-2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167</v>
      </c>
      <c r="AT218" s="160" t="s">
        <v>163</v>
      </c>
      <c r="AU218" s="160" t="s">
        <v>168</v>
      </c>
      <c r="AY218" s="14" t="s">
        <v>161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168</v>
      </c>
      <c r="BK218" s="161">
        <f t="shared" si="59"/>
        <v>0</v>
      </c>
      <c r="BL218" s="14" t="s">
        <v>167</v>
      </c>
      <c r="BM218" s="160" t="s">
        <v>404</v>
      </c>
    </row>
    <row r="219" spans="1:65" s="2" customFormat="1" ht="33" customHeight="1">
      <c r="A219" s="29"/>
      <c r="B219" s="147"/>
      <c r="C219" s="148" t="s">
        <v>405</v>
      </c>
      <c r="D219" s="148" t="s">
        <v>163</v>
      </c>
      <c r="E219" s="149" t="s">
        <v>406</v>
      </c>
      <c r="F219" s="150" t="s">
        <v>407</v>
      </c>
      <c r="G219" s="151" t="s">
        <v>195</v>
      </c>
      <c r="H219" s="152">
        <v>76.959999999999994</v>
      </c>
      <c r="I219" s="153"/>
      <c r="J219" s="154">
        <f t="shared" si="50"/>
        <v>0</v>
      </c>
      <c r="K219" s="155"/>
      <c r="L219" s="30"/>
      <c r="M219" s="156" t="s">
        <v>1</v>
      </c>
      <c r="N219" s="157" t="s">
        <v>40</v>
      </c>
      <c r="O219" s="58"/>
      <c r="P219" s="158">
        <f t="shared" si="51"/>
        <v>0</v>
      </c>
      <c r="Q219" s="158">
        <v>3.5E-4</v>
      </c>
      <c r="R219" s="158">
        <f t="shared" si="52"/>
        <v>2.6935999999999998E-2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167</v>
      </c>
      <c r="AT219" s="160" t="s">
        <v>163</v>
      </c>
      <c r="AU219" s="160" t="s">
        <v>168</v>
      </c>
      <c r="AY219" s="14" t="s">
        <v>161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168</v>
      </c>
      <c r="BK219" s="161">
        <f t="shared" si="59"/>
        <v>0</v>
      </c>
      <c r="BL219" s="14" t="s">
        <v>167</v>
      </c>
      <c r="BM219" s="160" t="s">
        <v>408</v>
      </c>
    </row>
    <row r="220" spans="1:65" s="2" customFormat="1" ht="24.2" customHeight="1">
      <c r="A220" s="29"/>
      <c r="B220" s="147"/>
      <c r="C220" s="148" t="s">
        <v>409</v>
      </c>
      <c r="D220" s="148" t="s">
        <v>163</v>
      </c>
      <c r="E220" s="149" t="s">
        <v>410</v>
      </c>
      <c r="F220" s="150" t="s">
        <v>411</v>
      </c>
      <c r="G220" s="151" t="s">
        <v>195</v>
      </c>
      <c r="H220" s="152">
        <v>76.959999999999994</v>
      </c>
      <c r="I220" s="153"/>
      <c r="J220" s="154">
        <f t="shared" si="50"/>
        <v>0</v>
      </c>
      <c r="K220" s="155"/>
      <c r="L220" s="30"/>
      <c r="M220" s="156" t="s">
        <v>1</v>
      </c>
      <c r="N220" s="157" t="s">
        <v>40</v>
      </c>
      <c r="O220" s="58"/>
      <c r="P220" s="158">
        <f t="shared" si="51"/>
        <v>0</v>
      </c>
      <c r="Q220" s="158">
        <v>2.3000000000000001E-4</v>
      </c>
      <c r="R220" s="158">
        <f t="shared" si="52"/>
        <v>1.7700799999999999E-2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167</v>
      </c>
      <c r="AT220" s="160" t="s">
        <v>163</v>
      </c>
      <c r="AU220" s="160" t="s">
        <v>168</v>
      </c>
      <c r="AY220" s="14" t="s">
        <v>161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168</v>
      </c>
      <c r="BK220" s="161">
        <f t="shared" si="59"/>
        <v>0</v>
      </c>
      <c r="BL220" s="14" t="s">
        <v>167</v>
      </c>
      <c r="BM220" s="160" t="s">
        <v>412</v>
      </c>
    </row>
    <row r="221" spans="1:65" s="2" customFormat="1" ht="24.2" customHeight="1">
      <c r="A221" s="29"/>
      <c r="B221" s="147"/>
      <c r="C221" s="148" t="s">
        <v>413</v>
      </c>
      <c r="D221" s="148" t="s">
        <v>163</v>
      </c>
      <c r="E221" s="149" t="s">
        <v>414</v>
      </c>
      <c r="F221" s="150" t="s">
        <v>415</v>
      </c>
      <c r="G221" s="151" t="s">
        <v>195</v>
      </c>
      <c r="H221" s="152">
        <v>76.959999999999994</v>
      </c>
      <c r="I221" s="153"/>
      <c r="J221" s="154">
        <f t="shared" si="50"/>
        <v>0</v>
      </c>
      <c r="K221" s="155"/>
      <c r="L221" s="30"/>
      <c r="M221" s="156" t="s">
        <v>1</v>
      </c>
      <c r="N221" s="157" t="s">
        <v>40</v>
      </c>
      <c r="O221" s="58"/>
      <c r="P221" s="158">
        <f t="shared" si="51"/>
        <v>0</v>
      </c>
      <c r="Q221" s="158">
        <v>4.0000000000000002E-4</v>
      </c>
      <c r="R221" s="158">
        <f t="shared" si="52"/>
        <v>3.0783999999999999E-2</v>
      </c>
      <c r="S221" s="158">
        <v>0</v>
      </c>
      <c r="T221" s="159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167</v>
      </c>
      <c r="AT221" s="160" t="s">
        <v>163</v>
      </c>
      <c r="AU221" s="160" t="s">
        <v>168</v>
      </c>
      <c r="AY221" s="14" t="s">
        <v>161</v>
      </c>
      <c r="BE221" s="161">
        <f t="shared" si="54"/>
        <v>0</v>
      </c>
      <c r="BF221" s="161">
        <f t="shared" si="55"/>
        <v>0</v>
      </c>
      <c r="BG221" s="161">
        <f t="shared" si="56"/>
        <v>0</v>
      </c>
      <c r="BH221" s="161">
        <f t="shared" si="57"/>
        <v>0</v>
      </c>
      <c r="BI221" s="161">
        <f t="shared" si="58"/>
        <v>0</v>
      </c>
      <c r="BJ221" s="14" t="s">
        <v>168</v>
      </c>
      <c r="BK221" s="161">
        <f t="shared" si="59"/>
        <v>0</v>
      </c>
      <c r="BL221" s="14" t="s">
        <v>167</v>
      </c>
      <c r="BM221" s="160" t="s">
        <v>416</v>
      </c>
    </row>
    <row r="222" spans="1:65" s="2" customFormat="1" ht="24.2" customHeight="1">
      <c r="A222" s="29"/>
      <c r="B222" s="147"/>
      <c r="C222" s="148" t="s">
        <v>417</v>
      </c>
      <c r="D222" s="148" t="s">
        <v>163</v>
      </c>
      <c r="E222" s="149" t="s">
        <v>418</v>
      </c>
      <c r="F222" s="150" t="s">
        <v>419</v>
      </c>
      <c r="G222" s="151" t="s">
        <v>195</v>
      </c>
      <c r="H222" s="152">
        <v>76.959999999999994</v>
      </c>
      <c r="I222" s="153"/>
      <c r="J222" s="154">
        <f t="shared" si="50"/>
        <v>0</v>
      </c>
      <c r="K222" s="155"/>
      <c r="L222" s="30"/>
      <c r="M222" s="156" t="s">
        <v>1</v>
      </c>
      <c r="N222" s="157" t="s">
        <v>40</v>
      </c>
      <c r="O222" s="58"/>
      <c r="P222" s="158">
        <f t="shared" si="51"/>
        <v>0</v>
      </c>
      <c r="Q222" s="158">
        <v>4.3E-3</v>
      </c>
      <c r="R222" s="158">
        <f t="shared" si="52"/>
        <v>0.330928</v>
      </c>
      <c r="S222" s="158">
        <v>0</v>
      </c>
      <c r="T222" s="159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167</v>
      </c>
      <c r="AT222" s="160" t="s">
        <v>163</v>
      </c>
      <c r="AU222" s="160" t="s">
        <v>168</v>
      </c>
      <c r="AY222" s="14" t="s">
        <v>161</v>
      </c>
      <c r="BE222" s="161">
        <f t="shared" si="54"/>
        <v>0</v>
      </c>
      <c r="BF222" s="161">
        <f t="shared" si="55"/>
        <v>0</v>
      </c>
      <c r="BG222" s="161">
        <f t="shared" si="56"/>
        <v>0</v>
      </c>
      <c r="BH222" s="161">
        <f t="shared" si="57"/>
        <v>0</v>
      </c>
      <c r="BI222" s="161">
        <f t="shared" si="58"/>
        <v>0</v>
      </c>
      <c r="BJ222" s="14" t="s">
        <v>168</v>
      </c>
      <c r="BK222" s="161">
        <f t="shared" si="59"/>
        <v>0</v>
      </c>
      <c r="BL222" s="14" t="s">
        <v>167</v>
      </c>
      <c r="BM222" s="160" t="s">
        <v>420</v>
      </c>
    </row>
    <row r="223" spans="1:65" s="2" customFormat="1" ht="24.2" customHeight="1">
      <c r="A223" s="29"/>
      <c r="B223" s="147"/>
      <c r="C223" s="148" t="s">
        <v>421</v>
      </c>
      <c r="D223" s="148" t="s">
        <v>163</v>
      </c>
      <c r="E223" s="149" t="s">
        <v>422</v>
      </c>
      <c r="F223" s="150" t="s">
        <v>423</v>
      </c>
      <c r="G223" s="151" t="s">
        <v>195</v>
      </c>
      <c r="H223" s="152">
        <v>76.959999999999994</v>
      </c>
      <c r="I223" s="153"/>
      <c r="J223" s="154">
        <f t="shared" si="50"/>
        <v>0</v>
      </c>
      <c r="K223" s="155"/>
      <c r="L223" s="30"/>
      <c r="M223" s="156" t="s">
        <v>1</v>
      </c>
      <c r="N223" s="157" t="s">
        <v>40</v>
      </c>
      <c r="O223" s="58"/>
      <c r="P223" s="158">
        <f t="shared" si="51"/>
        <v>0</v>
      </c>
      <c r="Q223" s="158">
        <v>4.15E-3</v>
      </c>
      <c r="R223" s="158">
        <f t="shared" si="52"/>
        <v>0.319384</v>
      </c>
      <c r="S223" s="158">
        <v>0</v>
      </c>
      <c r="T223" s="159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167</v>
      </c>
      <c r="AT223" s="160" t="s">
        <v>163</v>
      </c>
      <c r="AU223" s="160" t="s">
        <v>168</v>
      </c>
      <c r="AY223" s="14" t="s">
        <v>161</v>
      </c>
      <c r="BE223" s="161">
        <f t="shared" si="54"/>
        <v>0</v>
      </c>
      <c r="BF223" s="161">
        <f t="shared" si="55"/>
        <v>0</v>
      </c>
      <c r="BG223" s="161">
        <f t="shared" si="56"/>
        <v>0</v>
      </c>
      <c r="BH223" s="161">
        <f t="shared" si="57"/>
        <v>0</v>
      </c>
      <c r="BI223" s="161">
        <f t="shared" si="58"/>
        <v>0</v>
      </c>
      <c r="BJ223" s="14" t="s">
        <v>168</v>
      </c>
      <c r="BK223" s="161">
        <f t="shared" si="59"/>
        <v>0</v>
      </c>
      <c r="BL223" s="14" t="s">
        <v>167</v>
      </c>
      <c r="BM223" s="160" t="s">
        <v>424</v>
      </c>
    </row>
    <row r="224" spans="1:65" s="2" customFormat="1" ht="24.2" customHeight="1">
      <c r="A224" s="29"/>
      <c r="B224" s="147"/>
      <c r="C224" s="148" t="s">
        <v>425</v>
      </c>
      <c r="D224" s="148" t="s">
        <v>163</v>
      </c>
      <c r="E224" s="149" t="s">
        <v>426</v>
      </c>
      <c r="F224" s="150" t="s">
        <v>427</v>
      </c>
      <c r="G224" s="151" t="s">
        <v>195</v>
      </c>
      <c r="H224" s="152">
        <v>373.52</v>
      </c>
      <c r="I224" s="153"/>
      <c r="J224" s="154">
        <f t="shared" si="50"/>
        <v>0</v>
      </c>
      <c r="K224" s="155"/>
      <c r="L224" s="30"/>
      <c r="M224" s="156" t="s">
        <v>1</v>
      </c>
      <c r="N224" s="157" t="s">
        <v>40</v>
      </c>
      <c r="O224" s="58"/>
      <c r="P224" s="158">
        <f t="shared" si="51"/>
        <v>0</v>
      </c>
      <c r="Q224" s="158">
        <v>2.3000000000000001E-4</v>
      </c>
      <c r="R224" s="158">
        <f t="shared" si="52"/>
        <v>8.5909600000000003E-2</v>
      </c>
      <c r="S224" s="158">
        <v>0</v>
      </c>
      <c r="T224" s="159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167</v>
      </c>
      <c r="AT224" s="160" t="s">
        <v>163</v>
      </c>
      <c r="AU224" s="160" t="s">
        <v>168</v>
      </c>
      <c r="AY224" s="14" t="s">
        <v>161</v>
      </c>
      <c r="BE224" s="161">
        <f t="shared" si="54"/>
        <v>0</v>
      </c>
      <c r="BF224" s="161">
        <f t="shared" si="55"/>
        <v>0</v>
      </c>
      <c r="BG224" s="161">
        <f t="shared" si="56"/>
        <v>0</v>
      </c>
      <c r="BH224" s="161">
        <f t="shared" si="57"/>
        <v>0</v>
      </c>
      <c r="BI224" s="161">
        <f t="shared" si="58"/>
        <v>0</v>
      </c>
      <c r="BJ224" s="14" t="s">
        <v>168</v>
      </c>
      <c r="BK224" s="161">
        <f t="shared" si="59"/>
        <v>0</v>
      </c>
      <c r="BL224" s="14" t="s">
        <v>167</v>
      </c>
      <c r="BM224" s="160" t="s">
        <v>428</v>
      </c>
    </row>
    <row r="225" spans="1:65" s="2" customFormat="1" ht="24.2" customHeight="1">
      <c r="A225" s="29"/>
      <c r="B225" s="147"/>
      <c r="C225" s="148" t="s">
        <v>429</v>
      </c>
      <c r="D225" s="148" t="s">
        <v>163</v>
      </c>
      <c r="E225" s="149" t="s">
        <v>430</v>
      </c>
      <c r="F225" s="150" t="s">
        <v>431</v>
      </c>
      <c r="G225" s="151" t="s">
        <v>195</v>
      </c>
      <c r="H225" s="152">
        <v>297.49</v>
      </c>
      <c r="I225" s="153"/>
      <c r="J225" s="154">
        <f t="shared" si="50"/>
        <v>0</v>
      </c>
      <c r="K225" s="155"/>
      <c r="L225" s="30"/>
      <c r="M225" s="156" t="s">
        <v>1</v>
      </c>
      <c r="N225" s="157" t="s">
        <v>40</v>
      </c>
      <c r="O225" s="58"/>
      <c r="P225" s="158">
        <f t="shared" si="51"/>
        <v>0</v>
      </c>
      <c r="Q225" s="158">
        <v>4.0000000000000002E-4</v>
      </c>
      <c r="R225" s="158">
        <f t="shared" si="52"/>
        <v>0.118996</v>
      </c>
      <c r="S225" s="158">
        <v>0</v>
      </c>
      <c r="T225" s="159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167</v>
      </c>
      <c r="AT225" s="160" t="s">
        <v>163</v>
      </c>
      <c r="AU225" s="160" t="s">
        <v>168</v>
      </c>
      <c r="AY225" s="14" t="s">
        <v>161</v>
      </c>
      <c r="BE225" s="161">
        <f t="shared" si="54"/>
        <v>0</v>
      </c>
      <c r="BF225" s="161">
        <f t="shared" si="55"/>
        <v>0</v>
      </c>
      <c r="BG225" s="161">
        <f t="shared" si="56"/>
        <v>0</v>
      </c>
      <c r="BH225" s="161">
        <f t="shared" si="57"/>
        <v>0</v>
      </c>
      <c r="BI225" s="161">
        <f t="shared" si="58"/>
        <v>0</v>
      </c>
      <c r="BJ225" s="14" t="s">
        <v>168</v>
      </c>
      <c r="BK225" s="161">
        <f t="shared" si="59"/>
        <v>0</v>
      </c>
      <c r="BL225" s="14" t="s">
        <v>167</v>
      </c>
      <c r="BM225" s="160" t="s">
        <v>432</v>
      </c>
    </row>
    <row r="226" spans="1:65" s="2" customFormat="1" ht="24.2" customHeight="1">
      <c r="A226" s="29"/>
      <c r="B226" s="147"/>
      <c r="C226" s="148" t="s">
        <v>433</v>
      </c>
      <c r="D226" s="148" t="s">
        <v>163</v>
      </c>
      <c r="E226" s="149" t="s">
        <v>434</v>
      </c>
      <c r="F226" s="150" t="s">
        <v>435</v>
      </c>
      <c r="G226" s="151" t="s">
        <v>195</v>
      </c>
      <c r="H226" s="152">
        <v>265.18</v>
      </c>
      <c r="I226" s="153"/>
      <c r="J226" s="154">
        <f t="shared" si="50"/>
        <v>0</v>
      </c>
      <c r="K226" s="155"/>
      <c r="L226" s="30"/>
      <c r="M226" s="156" t="s">
        <v>1</v>
      </c>
      <c r="N226" s="157" t="s">
        <v>40</v>
      </c>
      <c r="O226" s="58"/>
      <c r="P226" s="158">
        <f t="shared" si="51"/>
        <v>0</v>
      </c>
      <c r="Q226" s="158">
        <v>4.3E-3</v>
      </c>
      <c r="R226" s="158">
        <f t="shared" si="52"/>
        <v>1.140274</v>
      </c>
      <c r="S226" s="158">
        <v>0</v>
      </c>
      <c r="T226" s="159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167</v>
      </c>
      <c r="AT226" s="160" t="s">
        <v>163</v>
      </c>
      <c r="AU226" s="160" t="s">
        <v>168</v>
      </c>
      <c r="AY226" s="14" t="s">
        <v>161</v>
      </c>
      <c r="BE226" s="161">
        <f t="shared" si="54"/>
        <v>0</v>
      </c>
      <c r="BF226" s="161">
        <f t="shared" si="55"/>
        <v>0</v>
      </c>
      <c r="BG226" s="161">
        <f t="shared" si="56"/>
        <v>0</v>
      </c>
      <c r="BH226" s="161">
        <f t="shared" si="57"/>
        <v>0</v>
      </c>
      <c r="BI226" s="161">
        <f t="shared" si="58"/>
        <v>0</v>
      </c>
      <c r="BJ226" s="14" t="s">
        <v>168</v>
      </c>
      <c r="BK226" s="161">
        <f t="shared" si="59"/>
        <v>0</v>
      </c>
      <c r="BL226" s="14" t="s">
        <v>167</v>
      </c>
      <c r="BM226" s="160" t="s">
        <v>436</v>
      </c>
    </row>
    <row r="227" spans="1:65" s="2" customFormat="1" ht="24.2" customHeight="1">
      <c r="A227" s="29"/>
      <c r="B227" s="147"/>
      <c r="C227" s="148" t="s">
        <v>437</v>
      </c>
      <c r="D227" s="148" t="s">
        <v>163</v>
      </c>
      <c r="E227" s="149" t="s">
        <v>438</v>
      </c>
      <c r="F227" s="150" t="s">
        <v>439</v>
      </c>
      <c r="G227" s="151" t="s">
        <v>195</v>
      </c>
      <c r="H227" s="152">
        <v>378.31</v>
      </c>
      <c r="I227" s="153"/>
      <c r="J227" s="154">
        <f t="shared" si="50"/>
        <v>0</v>
      </c>
      <c r="K227" s="155"/>
      <c r="L227" s="30"/>
      <c r="M227" s="156" t="s">
        <v>1</v>
      </c>
      <c r="N227" s="157" t="s">
        <v>40</v>
      </c>
      <c r="O227" s="58"/>
      <c r="P227" s="158">
        <f t="shared" si="51"/>
        <v>0</v>
      </c>
      <c r="Q227" s="158">
        <v>5.1500000000000001E-3</v>
      </c>
      <c r="R227" s="158">
        <f t="shared" si="52"/>
        <v>1.9482965000000001</v>
      </c>
      <c r="S227" s="158">
        <v>0</v>
      </c>
      <c r="T227" s="159">
        <f t="shared" si="53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0" t="s">
        <v>167</v>
      </c>
      <c r="AT227" s="160" t="s">
        <v>163</v>
      </c>
      <c r="AU227" s="160" t="s">
        <v>168</v>
      </c>
      <c r="AY227" s="14" t="s">
        <v>161</v>
      </c>
      <c r="BE227" s="161">
        <f t="shared" si="54"/>
        <v>0</v>
      </c>
      <c r="BF227" s="161">
        <f t="shared" si="55"/>
        <v>0</v>
      </c>
      <c r="BG227" s="161">
        <f t="shared" si="56"/>
        <v>0</v>
      </c>
      <c r="BH227" s="161">
        <f t="shared" si="57"/>
        <v>0</v>
      </c>
      <c r="BI227" s="161">
        <f t="shared" si="58"/>
        <v>0</v>
      </c>
      <c r="BJ227" s="14" t="s">
        <v>168</v>
      </c>
      <c r="BK227" s="161">
        <f t="shared" si="59"/>
        <v>0</v>
      </c>
      <c r="BL227" s="14" t="s">
        <v>167</v>
      </c>
      <c r="BM227" s="160" t="s">
        <v>440</v>
      </c>
    </row>
    <row r="228" spans="1:65" s="2" customFormat="1" ht="33" customHeight="1">
      <c r="A228" s="29"/>
      <c r="B228" s="147"/>
      <c r="C228" s="148" t="s">
        <v>441</v>
      </c>
      <c r="D228" s="148" t="s">
        <v>163</v>
      </c>
      <c r="E228" s="149" t="s">
        <v>442</v>
      </c>
      <c r="F228" s="150" t="s">
        <v>443</v>
      </c>
      <c r="G228" s="151" t="s">
        <v>195</v>
      </c>
      <c r="H228" s="152">
        <v>107.76</v>
      </c>
      <c r="I228" s="153"/>
      <c r="J228" s="154">
        <f t="shared" si="50"/>
        <v>0</v>
      </c>
      <c r="K228" s="155"/>
      <c r="L228" s="30"/>
      <c r="M228" s="156" t="s">
        <v>1</v>
      </c>
      <c r="N228" s="157" t="s">
        <v>40</v>
      </c>
      <c r="O228" s="58"/>
      <c r="P228" s="158">
        <f t="shared" si="51"/>
        <v>0</v>
      </c>
      <c r="Q228" s="158">
        <v>1.6320000000000001E-2</v>
      </c>
      <c r="R228" s="158">
        <f t="shared" si="52"/>
        <v>1.7586432000000003</v>
      </c>
      <c r="S228" s="158">
        <v>0</v>
      </c>
      <c r="T228" s="159">
        <f t="shared" si="53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167</v>
      </c>
      <c r="AT228" s="160" t="s">
        <v>163</v>
      </c>
      <c r="AU228" s="160" t="s">
        <v>168</v>
      </c>
      <c r="AY228" s="14" t="s">
        <v>161</v>
      </c>
      <c r="BE228" s="161">
        <f t="shared" si="54"/>
        <v>0</v>
      </c>
      <c r="BF228" s="161">
        <f t="shared" si="55"/>
        <v>0</v>
      </c>
      <c r="BG228" s="161">
        <f t="shared" si="56"/>
        <v>0</v>
      </c>
      <c r="BH228" s="161">
        <f t="shared" si="57"/>
        <v>0</v>
      </c>
      <c r="BI228" s="161">
        <f t="shared" si="58"/>
        <v>0</v>
      </c>
      <c r="BJ228" s="14" t="s">
        <v>168</v>
      </c>
      <c r="BK228" s="161">
        <f t="shared" si="59"/>
        <v>0</v>
      </c>
      <c r="BL228" s="14" t="s">
        <v>167</v>
      </c>
      <c r="BM228" s="160" t="s">
        <v>444</v>
      </c>
    </row>
    <row r="229" spans="1:65" s="2" customFormat="1" ht="24.2" customHeight="1">
      <c r="A229" s="29"/>
      <c r="B229" s="147"/>
      <c r="C229" s="148" t="s">
        <v>445</v>
      </c>
      <c r="D229" s="148" t="s">
        <v>163</v>
      </c>
      <c r="E229" s="149" t="s">
        <v>446</v>
      </c>
      <c r="F229" s="150" t="s">
        <v>447</v>
      </c>
      <c r="G229" s="151" t="s">
        <v>195</v>
      </c>
      <c r="H229" s="152">
        <v>23.95</v>
      </c>
      <c r="I229" s="153"/>
      <c r="J229" s="154">
        <f t="shared" si="50"/>
        <v>0</v>
      </c>
      <c r="K229" s="155"/>
      <c r="L229" s="30"/>
      <c r="M229" s="156" t="s">
        <v>1</v>
      </c>
      <c r="N229" s="157" t="s">
        <v>40</v>
      </c>
      <c r="O229" s="58"/>
      <c r="P229" s="158">
        <f t="shared" si="51"/>
        <v>0</v>
      </c>
      <c r="Q229" s="158">
        <v>1.0540000000000001E-2</v>
      </c>
      <c r="R229" s="158">
        <f t="shared" si="52"/>
        <v>0.25243300000000002</v>
      </c>
      <c r="S229" s="158">
        <v>0</v>
      </c>
      <c r="T229" s="159">
        <f t="shared" si="53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167</v>
      </c>
      <c r="AT229" s="160" t="s">
        <v>163</v>
      </c>
      <c r="AU229" s="160" t="s">
        <v>168</v>
      </c>
      <c r="AY229" s="14" t="s">
        <v>161</v>
      </c>
      <c r="BE229" s="161">
        <f t="shared" si="54"/>
        <v>0</v>
      </c>
      <c r="BF229" s="161">
        <f t="shared" si="55"/>
        <v>0</v>
      </c>
      <c r="BG229" s="161">
        <f t="shared" si="56"/>
        <v>0</v>
      </c>
      <c r="BH229" s="161">
        <f t="shared" si="57"/>
        <v>0</v>
      </c>
      <c r="BI229" s="161">
        <f t="shared" si="58"/>
        <v>0</v>
      </c>
      <c r="BJ229" s="14" t="s">
        <v>168</v>
      </c>
      <c r="BK229" s="161">
        <f t="shared" si="59"/>
        <v>0</v>
      </c>
      <c r="BL229" s="14" t="s">
        <v>167</v>
      </c>
      <c r="BM229" s="160" t="s">
        <v>448</v>
      </c>
    </row>
    <row r="230" spans="1:65" s="2" customFormat="1" ht="24.2" customHeight="1">
      <c r="A230" s="29"/>
      <c r="B230" s="147"/>
      <c r="C230" s="148" t="s">
        <v>449</v>
      </c>
      <c r="D230" s="148" t="s">
        <v>163</v>
      </c>
      <c r="E230" s="149" t="s">
        <v>450</v>
      </c>
      <c r="F230" s="150" t="s">
        <v>451</v>
      </c>
      <c r="G230" s="151" t="s">
        <v>195</v>
      </c>
      <c r="H230" s="152">
        <v>246.6</v>
      </c>
      <c r="I230" s="153"/>
      <c r="J230" s="154">
        <f t="shared" si="50"/>
        <v>0</v>
      </c>
      <c r="K230" s="155"/>
      <c r="L230" s="30"/>
      <c r="M230" s="156" t="s">
        <v>1</v>
      </c>
      <c r="N230" s="157" t="s">
        <v>40</v>
      </c>
      <c r="O230" s="58"/>
      <c r="P230" s="158">
        <f t="shared" si="51"/>
        <v>0</v>
      </c>
      <c r="Q230" s="158">
        <v>3.984E-2</v>
      </c>
      <c r="R230" s="158">
        <f t="shared" si="52"/>
        <v>9.8245439999999995</v>
      </c>
      <c r="S230" s="158">
        <v>0</v>
      </c>
      <c r="T230" s="159">
        <f t="shared" si="53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167</v>
      </c>
      <c r="AT230" s="160" t="s">
        <v>163</v>
      </c>
      <c r="AU230" s="160" t="s">
        <v>168</v>
      </c>
      <c r="AY230" s="14" t="s">
        <v>161</v>
      </c>
      <c r="BE230" s="161">
        <f t="shared" si="54"/>
        <v>0</v>
      </c>
      <c r="BF230" s="161">
        <f t="shared" si="55"/>
        <v>0</v>
      </c>
      <c r="BG230" s="161">
        <f t="shared" si="56"/>
        <v>0</v>
      </c>
      <c r="BH230" s="161">
        <f t="shared" si="57"/>
        <v>0</v>
      </c>
      <c r="BI230" s="161">
        <f t="shared" si="58"/>
        <v>0</v>
      </c>
      <c r="BJ230" s="14" t="s">
        <v>168</v>
      </c>
      <c r="BK230" s="161">
        <f t="shared" si="59"/>
        <v>0</v>
      </c>
      <c r="BL230" s="14" t="s">
        <v>167</v>
      </c>
      <c r="BM230" s="160" t="s">
        <v>452</v>
      </c>
    </row>
    <row r="231" spans="1:65" s="2" customFormat="1" ht="21.75" customHeight="1">
      <c r="A231" s="29"/>
      <c r="B231" s="147"/>
      <c r="C231" s="148" t="s">
        <v>453</v>
      </c>
      <c r="D231" s="148" t="s">
        <v>163</v>
      </c>
      <c r="E231" s="149" t="s">
        <v>454</v>
      </c>
      <c r="F231" s="150" t="s">
        <v>455</v>
      </c>
      <c r="G231" s="151" t="s">
        <v>195</v>
      </c>
      <c r="H231" s="152">
        <v>309.07</v>
      </c>
      <c r="I231" s="153"/>
      <c r="J231" s="154">
        <f t="shared" si="50"/>
        <v>0</v>
      </c>
      <c r="K231" s="155"/>
      <c r="L231" s="30"/>
      <c r="M231" s="156" t="s">
        <v>1</v>
      </c>
      <c r="N231" s="157" t="s">
        <v>40</v>
      </c>
      <c r="O231" s="58"/>
      <c r="P231" s="158">
        <f t="shared" si="51"/>
        <v>0</v>
      </c>
      <c r="Q231" s="158">
        <v>0.1236</v>
      </c>
      <c r="R231" s="158">
        <f t="shared" si="52"/>
        <v>38.201051999999997</v>
      </c>
      <c r="S231" s="158">
        <v>0</v>
      </c>
      <c r="T231" s="159">
        <f t="shared" si="53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0" t="s">
        <v>167</v>
      </c>
      <c r="AT231" s="160" t="s">
        <v>163</v>
      </c>
      <c r="AU231" s="160" t="s">
        <v>168</v>
      </c>
      <c r="AY231" s="14" t="s">
        <v>161</v>
      </c>
      <c r="BE231" s="161">
        <f t="shared" si="54"/>
        <v>0</v>
      </c>
      <c r="BF231" s="161">
        <f t="shared" si="55"/>
        <v>0</v>
      </c>
      <c r="BG231" s="161">
        <f t="shared" si="56"/>
        <v>0</v>
      </c>
      <c r="BH231" s="161">
        <f t="shared" si="57"/>
        <v>0</v>
      </c>
      <c r="BI231" s="161">
        <f t="shared" si="58"/>
        <v>0</v>
      </c>
      <c r="BJ231" s="14" t="s">
        <v>168</v>
      </c>
      <c r="BK231" s="161">
        <f t="shared" si="59"/>
        <v>0</v>
      </c>
      <c r="BL231" s="14" t="s">
        <v>167</v>
      </c>
      <c r="BM231" s="160" t="s">
        <v>456</v>
      </c>
    </row>
    <row r="232" spans="1:65" s="12" customFormat="1" ht="22.9" customHeight="1">
      <c r="B232" s="134"/>
      <c r="D232" s="135" t="s">
        <v>73</v>
      </c>
      <c r="E232" s="145" t="s">
        <v>192</v>
      </c>
      <c r="F232" s="145" t="s">
        <v>457</v>
      </c>
      <c r="I232" s="137"/>
      <c r="J232" s="146">
        <f>BK232</f>
        <v>0</v>
      </c>
      <c r="L232" s="134"/>
      <c r="M232" s="139"/>
      <c r="N232" s="140"/>
      <c r="O232" s="140"/>
      <c r="P232" s="141">
        <f>SUM(P233:P235)</f>
        <v>0</v>
      </c>
      <c r="Q232" s="140"/>
      <c r="R232" s="141">
        <f>SUM(R233:R235)</f>
        <v>1.5E-3</v>
      </c>
      <c r="S232" s="140"/>
      <c r="T232" s="142">
        <f>SUM(T233:T235)</f>
        <v>0</v>
      </c>
      <c r="AR232" s="135" t="s">
        <v>82</v>
      </c>
      <c r="AT232" s="143" t="s">
        <v>73</v>
      </c>
      <c r="AU232" s="143" t="s">
        <v>82</v>
      </c>
      <c r="AY232" s="135" t="s">
        <v>161</v>
      </c>
      <c r="BK232" s="144">
        <f>SUM(BK233:BK235)</f>
        <v>0</v>
      </c>
    </row>
    <row r="233" spans="1:65" s="2" customFormat="1" ht="33" customHeight="1">
      <c r="A233" s="29"/>
      <c r="B233" s="147"/>
      <c r="C233" s="148" t="s">
        <v>458</v>
      </c>
      <c r="D233" s="148" t="s">
        <v>163</v>
      </c>
      <c r="E233" s="149" t="s">
        <v>459</v>
      </c>
      <c r="F233" s="150" t="s">
        <v>460</v>
      </c>
      <c r="G233" s="151" t="s">
        <v>214</v>
      </c>
      <c r="H233" s="152">
        <v>2</v>
      </c>
      <c r="I233" s="153"/>
      <c r="J233" s="154">
        <f>ROUND(I233*H233,2)</f>
        <v>0</v>
      </c>
      <c r="K233" s="155"/>
      <c r="L233" s="30"/>
      <c r="M233" s="156" t="s">
        <v>1</v>
      </c>
      <c r="N233" s="157" t="s">
        <v>40</v>
      </c>
      <c r="O233" s="58"/>
      <c r="P233" s="158">
        <f>O233*H233</f>
        <v>0</v>
      </c>
      <c r="Q233" s="158">
        <v>0</v>
      </c>
      <c r="R233" s="158">
        <f>Q233*H233</f>
        <v>0</v>
      </c>
      <c r="S233" s="158">
        <v>0</v>
      </c>
      <c r="T233" s="159">
        <f>S233*H233</f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0" t="s">
        <v>167</v>
      </c>
      <c r="AT233" s="160" t="s">
        <v>163</v>
      </c>
      <c r="AU233" s="160" t="s">
        <v>168</v>
      </c>
      <c r="AY233" s="14" t="s">
        <v>161</v>
      </c>
      <c r="BE233" s="161">
        <f>IF(N233="základná",J233,0)</f>
        <v>0</v>
      </c>
      <c r="BF233" s="161">
        <f>IF(N233="znížená",J233,0)</f>
        <v>0</v>
      </c>
      <c r="BG233" s="161">
        <f>IF(N233="zákl. prenesená",J233,0)</f>
        <v>0</v>
      </c>
      <c r="BH233" s="161">
        <f>IF(N233="zníž. prenesená",J233,0)</f>
        <v>0</v>
      </c>
      <c r="BI233" s="161">
        <f>IF(N233="nulová",J233,0)</f>
        <v>0</v>
      </c>
      <c r="BJ233" s="14" t="s">
        <v>168</v>
      </c>
      <c r="BK233" s="161">
        <f>ROUND(I233*H233,2)</f>
        <v>0</v>
      </c>
      <c r="BL233" s="14" t="s">
        <v>167</v>
      </c>
      <c r="BM233" s="160" t="s">
        <v>461</v>
      </c>
    </row>
    <row r="234" spans="1:65" s="2" customFormat="1" ht="24.2" customHeight="1">
      <c r="A234" s="29"/>
      <c r="B234" s="147"/>
      <c r="C234" s="162" t="s">
        <v>462</v>
      </c>
      <c r="D234" s="162" t="s">
        <v>207</v>
      </c>
      <c r="E234" s="163" t="s">
        <v>463</v>
      </c>
      <c r="F234" s="164" t="s">
        <v>464</v>
      </c>
      <c r="G234" s="165" t="s">
        <v>214</v>
      </c>
      <c r="H234" s="166">
        <v>2</v>
      </c>
      <c r="I234" s="167"/>
      <c r="J234" s="168">
        <f>ROUND(I234*H234,2)</f>
        <v>0</v>
      </c>
      <c r="K234" s="169"/>
      <c r="L234" s="170"/>
      <c r="M234" s="171" t="s">
        <v>1</v>
      </c>
      <c r="N234" s="172" t="s">
        <v>40</v>
      </c>
      <c r="O234" s="58"/>
      <c r="P234" s="158">
        <f>O234*H234</f>
        <v>0</v>
      </c>
      <c r="Q234" s="158">
        <v>6.7000000000000002E-4</v>
      </c>
      <c r="R234" s="158">
        <f>Q234*H234</f>
        <v>1.34E-3</v>
      </c>
      <c r="S234" s="158">
        <v>0</v>
      </c>
      <c r="T234" s="159">
        <f>S234*H234</f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0" t="s">
        <v>192</v>
      </c>
      <c r="AT234" s="160" t="s">
        <v>207</v>
      </c>
      <c r="AU234" s="160" t="s">
        <v>168</v>
      </c>
      <c r="AY234" s="14" t="s">
        <v>161</v>
      </c>
      <c r="BE234" s="161">
        <f>IF(N234="základná",J234,0)</f>
        <v>0</v>
      </c>
      <c r="BF234" s="161">
        <f>IF(N234="znížená",J234,0)</f>
        <v>0</v>
      </c>
      <c r="BG234" s="161">
        <f>IF(N234="zákl. prenesená",J234,0)</f>
        <v>0</v>
      </c>
      <c r="BH234" s="161">
        <f>IF(N234="zníž. prenesená",J234,0)</f>
        <v>0</v>
      </c>
      <c r="BI234" s="161">
        <f>IF(N234="nulová",J234,0)</f>
        <v>0</v>
      </c>
      <c r="BJ234" s="14" t="s">
        <v>168</v>
      </c>
      <c r="BK234" s="161">
        <f>ROUND(I234*H234,2)</f>
        <v>0</v>
      </c>
      <c r="BL234" s="14" t="s">
        <v>167</v>
      </c>
      <c r="BM234" s="160" t="s">
        <v>465</v>
      </c>
    </row>
    <row r="235" spans="1:65" s="2" customFormat="1" ht="24.2" customHeight="1">
      <c r="A235" s="29"/>
      <c r="B235" s="147"/>
      <c r="C235" s="162" t="s">
        <v>466</v>
      </c>
      <c r="D235" s="162" t="s">
        <v>207</v>
      </c>
      <c r="E235" s="163" t="s">
        <v>467</v>
      </c>
      <c r="F235" s="164" t="s">
        <v>468</v>
      </c>
      <c r="G235" s="165" t="s">
        <v>259</v>
      </c>
      <c r="H235" s="166">
        <v>1</v>
      </c>
      <c r="I235" s="167"/>
      <c r="J235" s="168">
        <f>ROUND(I235*H235,2)</f>
        <v>0</v>
      </c>
      <c r="K235" s="169"/>
      <c r="L235" s="170"/>
      <c r="M235" s="171" t="s">
        <v>1</v>
      </c>
      <c r="N235" s="172" t="s">
        <v>40</v>
      </c>
      <c r="O235" s="58"/>
      <c r="P235" s="158">
        <f>O235*H235</f>
        <v>0</v>
      </c>
      <c r="Q235" s="158">
        <v>1.6000000000000001E-4</v>
      </c>
      <c r="R235" s="158">
        <f>Q235*H235</f>
        <v>1.6000000000000001E-4</v>
      </c>
      <c r="S235" s="158">
        <v>0</v>
      </c>
      <c r="T235" s="159">
        <f>S235*H235</f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0" t="s">
        <v>192</v>
      </c>
      <c r="AT235" s="160" t="s">
        <v>207</v>
      </c>
      <c r="AU235" s="160" t="s">
        <v>168</v>
      </c>
      <c r="AY235" s="14" t="s">
        <v>161</v>
      </c>
      <c r="BE235" s="161">
        <f>IF(N235="základná",J235,0)</f>
        <v>0</v>
      </c>
      <c r="BF235" s="161">
        <f>IF(N235="znížená",J235,0)</f>
        <v>0</v>
      </c>
      <c r="BG235" s="161">
        <f>IF(N235="zákl. prenesená",J235,0)</f>
        <v>0</v>
      </c>
      <c r="BH235" s="161">
        <f>IF(N235="zníž. prenesená",J235,0)</f>
        <v>0</v>
      </c>
      <c r="BI235" s="161">
        <f>IF(N235="nulová",J235,0)</f>
        <v>0</v>
      </c>
      <c r="BJ235" s="14" t="s">
        <v>168</v>
      </c>
      <c r="BK235" s="161">
        <f>ROUND(I235*H235,2)</f>
        <v>0</v>
      </c>
      <c r="BL235" s="14" t="s">
        <v>167</v>
      </c>
      <c r="BM235" s="160" t="s">
        <v>469</v>
      </c>
    </row>
    <row r="236" spans="1:65" s="12" customFormat="1" ht="22.9" customHeight="1">
      <c r="B236" s="134"/>
      <c r="D236" s="135" t="s">
        <v>73</v>
      </c>
      <c r="E236" s="145" t="s">
        <v>198</v>
      </c>
      <c r="F236" s="145" t="s">
        <v>470</v>
      </c>
      <c r="I236" s="137"/>
      <c r="J236" s="146">
        <f>BK236</f>
        <v>0</v>
      </c>
      <c r="L236" s="134"/>
      <c r="M236" s="139"/>
      <c r="N236" s="140"/>
      <c r="O236" s="140"/>
      <c r="P236" s="141">
        <f>SUM(P237:P260)</f>
        <v>0</v>
      </c>
      <c r="Q236" s="140"/>
      <c r="R236" s="141">
        <f>SUM(R237:R260)</f>
        <v>45.60380395</v>
      </c>
      <c r="S236" s="140"/>
      <c r="T236" s="142">
        <f>SUM(T237:T260)</f>
        <v>3.48</v>
      </c>
      <c r="AR236" s="135" t="s">
        <v>82</v>
      </c>
      <c r="AT236" s="143" t="s">
        <v>73</v>
      </c>
      <c r="AU236" s="143" t="s">
        <v>82</v>
      </c>
      <c r="AY236" s="135" t="s">
        <v>161</v>
      </c>
      <c r="BK236" s="144">
        <f>SUM(BK237:BK260)</f>
        <v>0</v>
      </c>
    </row>
    <row r="237" spans="1:65" s="2" customFormat="1" ht="33" customHeight="1">
      <c r="A237" s="29"/>
      <c r="B237" s="147"/>
      <c r="C237" s="148" t="s">
        <v>471</v>
      </c>
      <c r="D237" s="148" t="s">
        <v>163</v>
      </c>
      <c r="E237" s="149" t="s">
        <v>472</v>
      </c>
      <c r="F237" s="150" t="s">
        <v>473</v>
      </c>
      <c r="G237" s="151" t="s">
        <v>214</v>
      </c>
      <c r="H237" s="152">
        <v>19</v>
      </c>
      <c r="I237" s="153"/>
      <c r="J237" s="154">
        <f t="shared" ref="J237:J260" si="60">ROUND(I237*H237,2)</f>
        <v>0</v>
      </c>
      <c r="K237" s="155"/>
      <c r="L237" s="30"/>
      <c r="M237" s="156" t="s">
        <v>1</v>
      </c>
      <c r="N237" s="157" t="s">
        <v>40</v>
      </c>
      <c r="O237" s="58"/>
      <c r="P237" s="158">
        <f t="shared" ref="P237:P260" si="61">O237*H237</f>
        <v>0</v>
      </c>
      <c r="Q237" s="158">
        <v>0.15112999999999999</v>
      </c>
      <c r="R237" s="158">
        <f t="shared" ref="R237:R260" si="62">Q237*H237</f>
        <v>2.8714699999999995</v>
      </c>
      <c r="S237" s="158">
        <v>0</v>
      </c>
      <c r="T237" s="159">
        <f t="shared" ref="T237:T260" si="63">S237*H237</f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60" t="s">
        <v>167</v>
      </c>
      <c r="AT237" s="160" t="s">
        <v>163</v>
      </c>
      <c r="AU237" s="160" t="s">
        <v>168</v>
      </c>
      <c r="AY237" s="14" t="s">
        <v>161</v>
      </c>
      <c r="BE237" s="161">
        <f t="shared" ref="BE237:BE260" si="64">IF(N237="základná",J237,0)</f>
        <v>0</v>
      </c>
      <c r="BF237" s="161">
        <f t="shared" ref="BF237:BF260" si="65">IF(N237="znížená",J237,0)</f>
        <v>0</v>
      </c>
      <c r="BG237" s="161">
        <f t="shared" ref="BG237:BG260" si="66">IF(N237="zákl. prenesená",J237,0)</f>
        <v>0</v>
      </c>
      <c r="BH237" s="161">
        <f t="shared" ref="BH237:BH260" si="67">IF(N237="zníž. prenesená",J237,0)</f>
        <v>0</v>
      </c>
      <c r="BI237" s="161">
        <f t="shared" ref="BI237:BI260" si="68">IF(N237="nulová",J237,0)</f>
        <v>0</v>
      </c>
      <c r="BJ237" s="14" t="s">
        <v>168</v>
      </c>
      <c r="BK237" s="161">
        <f t="shared" ref="BK237:BK260" si="69">ROUND(I237*H237,2)</f>
        <v>0</v>
      </c>
      <c r="BL237" s="14" t="s">
        <v>167</v>
      </c>
      <c r="BM237" s="160" t="s">
        <v>474</v>
      </c>
    </row>
    <row r="238" spans="1:65" s="2" customFormat="1" ht="24.2" customHeight="1">
      <c r="A238" s="29"/>
      <c r="B238" s="147"/>
      <c r="C238" s="162" t="s">
        <v>475</v>
      </c>
      <c r="D238" s="162" t="s">
        <v>207</v>
      </c>
      <c r="E238" s="163" t="s">
        <v>476</v>
      </c>
      <c r="F238" s="164" t="s">
        <v>477</v>
      </c>
      <c r="G238" s="165" t="s">
        <v>259</v>
      </c>
      <c r="H238" s="166">
        <v>89.76</v>
      </c>
      <c r="I238" s="167"/>
      <c r="J238" s="168">
        <f t="shared" si="60"/>
        <v>0</v>
      </c>
      <c r="K238" s="169"/>
      <c r="L238" s="170"/>
      <c r="M238" s="171" t="s">
        <v>1</v>
      </c>
      <c r="N238" s="172" t="s">
        <v>40</v>
      </c>
      <c r="O238" s="58"/>
      <c r="P238" s="158">
        <f t="shared" si="61"/>
        <v>0</v>
      </c>
      <c r="Q238" s="158">
        <v>4.8000000000000001E-2</v>
      </c>
      <c r="R238" s="158">
        <f t="shared" si="62"/>
        <v>4.3084800000000003</v>
      </c>
      <c r="S238" s="158">
        <v>0</v>
      </c>
      <c r="T238" s="159">
        <f t="shared" si="63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0" t="s">
        <v>192</v>
      </c>
      <c r="AT238" s="160" t="s">
        <v>207</v>
      </c>
      <c r="AU238" s="160" t="s">
        <v>168</v>
      </c>
      <c r="AY238" s="14" t="s">
        <v>161</v>
      </c>
      <c r="BE238" s="161">
        <f t="shared" si="64"/>
        <v>0</v>
      </c>
      <c r="BF238" s="161">
        <f t="shared" si="65"/>
        <v>0</v>
      </c>
      <c r="BG238" s="161">
        <f t="shared" si="66"/>
        <v>0</v>
      </c>
      <c r="BH238" s="161">
        <f t="shared" si="67"/>
        <v>0</v>
      </c>
      <c r="BI238" s="161">
        <f t="shared" si="68"/>
        <v>0</v>
      </c>
      <c r="BJ238" s="14" t="s">
        <v>168</v>
      </c>
      <c r="BK238" s="161">
        <f t="shared" si="69"/>
        <v>0</v>
      </c>
      <c r="BL238" s="14" t="s">
        <v>167</v>
      </c>
      <c r="BM238" s="160" t="s">
        <v>478</v>
      </c>
    </row>
    <row r="239" spans="1:65" s="2" customFormat="1" ht="24.2" customHeight="1">
      <c r="A239" s="29"/>
      <c r="B239" s="147"/>
      <c r="C239" s="162" t="s">
        <v>479</v>
      </c>
      <c r="D239" s="162" t="s">
        <v>207</v>
      </c>
      <c r="E239" s="163" t="s">
        <v>480</v>
      </c>
      <c r="F239" s="164" t="s">
        <v>481</v>
      </c>
      <c r="G239" s="165" t="s">
        <v>259</v>
      </c>
      <c r="H239" s="166">
        <v>8.8879999999999999</v>
      </c>
      <c r="I239" s="167"/>
      <c r="J239" s="168">
        <f t="shared" si="60"/>
        <v>0</v>
      </c>
      <c r="K239" s="169"/>
      <c r="L239" s="170"/>
      <c r="M239" s="171" t="s">
        <v>1</v>
      </c>
      <c r="N239" s="172" t="s">
        <v>40</v>
      </c>
      <c r="O239" s="58"/>
      <c r="P239" s="158">
        <f t="shared" si="61"/>
        <v>0</v>
      </c>
      <c r="Q239" s="158">
        <v>6.5000000000000002E-2</v>
      </c>
      <c r="R239" s="158">
        <f t="shared" si="62"/>
        <v>0.57772000000000001</v>
      </c>
      <c r="S239" s="158">
        <v>0</v>
      </c>
      <c r="T239" s="159">
        <f t="shared" si="63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0" t="s">
        <v>192</v>
      </c>
      <c r="AT239" s="160" t="s">
        <v>207</v>
      </c>
      <c r="AU239" s="160" t="s">
        <v>168</v>
      </c>
      <c r="AY239" s="14" t="s">
        <v>161</v>
      </c>
      <c r="BE239" s="161">
        <f t="shared" si="64"/>
        <v>0</v>
      </c>
      <c r="BF239" s="161">
        <f t="shared" si="65"/>
        <v>0</v>
      </c>
      <c r="BG239" s="161">
        <f t="shared" si="66"/>
        <v>0</v>
      </c>
      <c r="BH239" s="161">
        <f t="shared" si="67"/>
        <v>0</v>
      </c>
      <c r="BI239" s="161">
        <f t="shared" si="68"/>
        <v>0</v>
      </c>
      <c r="BJ239" s="14" t="s">
        <v>168</v>
      </c>
      <c r="BK239" s="161">
        <f t="shared" si="69"/>
        <v>0</v>
      </c>
      <c r="BL239" s="14" t="s">
        <v>167</v>
      </c>
      <c r="BM239" s="160" t="s">
        <v>482</v>
      </c>
    </row>
    <row r="240" spans="1:65" s="2" customFormat="1" ht="37.9" customHeight="1">
      <c r="A240" s="29"/>
      <c r="B240" s="147"/>
      <c r="C240" s="148" t="s">
        <v>483</v>
      </c>
      <c r="D240" s="148" t="s">
        <v>163</v>
      </c>
      <c r="E240" s="149" t="s">
        <v>484</v>
      </c>
      <c r="F240" s="150" t="s">
        <v>485</v>
      </c>
      <c r="G240" s="151" t="s">
        <v>214</v>
      </c>
      <c r="H240" s="152">
        <v>73</v>
      </c>
      <c r="I240" s="153"/>
      <c r="J240" s="154">
        <f t="shared" si="60"/>
        <v>0</v>
      </c>
      <c r="K240" s="155"/>
      <c r="L240" s="30"/>
      <c r="M240" s="156" t="s">
        <v>1</v>
      </c>
      <c r="N240" s="157" t="s">
        <v>40</v>
      </c>
      <c r="O240" s="58"/>
      <c r="P240" s="158">
        <f t="shared" si="61"/>
        <v>0</v>
      </c>
      <c r="Q240" s="158">
        <v>9.8530000000000006E-2</v>
      </c>
      <c r="R240" s="158">
        <f t="shared" si="62"/>
        <v>7.1926900000000007</v>
      </c>
      <c r="S240" s="158">
        <v>0</v>
      </c>
      <c r="T240" s="159">
        <f t="shared" si="63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0" t="s">
        <v>167</v>
      </c>
      <c r="AT240" s="160" t="s">
        <v>163</v>
      </c>
      <c r="AU240" s="160" t="s">
        <v>168</v>
      </c>
      <c r="AY240" s="14" t="s">
        <v>161</v>
      </c>
      <c r="BE240" s="161">
        <f t="shared" si="64"/>
        <v>0</v>
      </c>
      <c r="BF240" s="161">
        <f t="shared" si="65"/>
        <v>0</v>
      </c>
      <c r="BG240" s="161">
        <f t="shared" si="66"/>
        <v>0</v>
      </c>
      <c r="BH240" s="161">
        <f t="shared" si="67"/>
        <v>0</v>
      </c>
      <c r="BI240" s="161">
        <f t="shared" si="68"/>
        <v>0</v>
      </c>
      <c r="BJ240" s="14" t="s">
        <v>168</v>
      </c>
      <c r="BK240" s="161">
        <f t="shared" si="69"/>
        <v>0</v>
      </c>
      <c r="BL240" s="14" t="s">
        <v>167</v>
      </c>
      <c r="BM240" s="160" t="s">
        <v>486</v>
      </c>
    </row>
    <row r="241" spans="1:65" s="2" customFormat="1" ht="21.75" customHeight="1">
      <c r="A241" s="29"/>
      <c r="B241" s="147"/>
      <c r="C241" s="162" t="s">
        <v>487</v>
      </c>
      <c r="D241" s="162" t="s">
        <v>207</v>
      </c>
      <c r="E241" s="163" t="s">
        <v>488</v>
      </c>
      <c r="F241" s="164" t="s">
        <v>489</v>
      </c>
      <c r="G241" s="165" t="s">
        <v>259</v>
      </c>
      <c r="H241" s="166">
        <v>73.73</v>
      </c>
      <c r="I241" s="167"/>
      <c r="J241" s="168">
        <f t="shared" si="60"/>
        <v>0</v>
      </c>
      <c r="K241" s="169"/>
      <c r="L241" s="170"/>
      <c r="M241" s="171" t="s">
        <v>1</v>
      </c>
      <c r="N241" s="172" t="s">
        <v>40</v>
      </c>
      <c r="O241" s="58"/>
      <c r="P241" s="158">
        <f t="shared" si="61"/>
        <v>0</v>
      </c>
      <c r="Q241" s="158">
        <v>2.35E-2</v>
      </c>
      <c r="R241" s="158">
        <f t="shared" si="62"/>
        <v>1.7326550000000001</v>
      </c>
      <c r="S241" s="158">
        <v>0</v>
      </c>
      <c r="T241" s="159">
        <f t="shared" si="63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0" t="s">
        <v>192</v>
      </c>
      <c r="AT241" s="160" t="s">
        <v>207</v>
      </c>
      <c r="AU241" s="160" t="s">
        <v>168</v>
      </c>
      <c r="AY241" s="14" t="s">
        <v>161</v>
      </c>
      <c r="BE241" s="161">
        <f t="shared" si="64"/>
        <v>0</v>
      </c>
      <c r="BF241" s="161">
        <f t="shared" si="65"/>
        <v>0</v>
      </c>
      <c r="BG241" s="161">
        <f t="shared" si="66"/>
        <v>0</v>
      </c>
      <c r="BH241" s="161">
        <f t="shared" si="67"/>
        <v>0</v>
      </c>
      <c r="BI241" s="161">
        <f t="shared" si="68"/>
        <v>0</v>
      </c>
      <c r="BJ241" s="14" t="s">
        <v>168</v>
      </c>
      <c r="BK241" s="161">
        <f t="shared" si="69"/>
        <v>0</v>
      </c>
      <c r="BL241" s="14" t="s">
        <v>167</v>
      </c>
      <c r="BM241" s="160" t="s">
        <v>490</v>
      </c>
    </row>
    <row r="242" spans="1:65" s="2" customFormat="1" ht="24.2" customHeight="1">
      <c r="A242" s="29"/>
      <c r="B242" s="147"/>
      <c r="C242" s="148" t="s">
        <v>491</v>
      </c>
      <c r="D242" s="148" t="s">
        <v>163</v>
      </c>
      <c r="E242" s="149" t="s">
        <v>492</v>
      </c>
      <c r="F242" s="150" t="s">
        <v>493</v>
      </c>
      <c r="G242" s="151" t="s">
        <v>214</v>
      </c>
      <c r="H242" s="152">
        <v>8.8000000000000007</v>
      </c>
      <c r="I242" s="153"/>
      <c r="J242" s="154">
        <f t="shared" si="60"/>
        <v>0</v>
      </c>
      <c r="K242" s="155"/>
      <c r="L242" s="30"/>
      <c r="M242" s="156" t="s">
        <v>1</v>
      </c>
      <c r="N242" s="157" t="s">
        <v>40</v>
      </c>
      <c r="O242" s="58"/>
      <c r="P242" s="158">
        <f t="shared" si="61"/>
        <v>0</v>
      </c>
      <c r="Q242" s="158">
        <v>0</v>
      </c>
      <c r="R242" s="158">
        <f t="shared" si="62"/>
        <v>0</v>
      </c>
      <c r="S242" s="158">
        <v>0</v>
      </c>
      <c r="T242" s="159">
        <f t="shared" si="63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0" t="s">
        <v>167</v>
      </c>
      <c r="AT242" s="160" t="s">
        <v>163</v>
      </c>
      <c r="AU242" s="160" t="s">
        <v>168</v>
      </c>
      <c r="AY242" s="14" t="s">
        <v>161</v>
      </c>
      <c r="BE242" s="161">
        <f t="shared" si="64"/>
        <v>0</v>
      </c>
      <c r="BF242" s="161">
        <f t="shared" si="65"/>
        <v>0</v>
      </c>
      <c r="BG242" s="161">
        <f t="shared" si="66"/>
        <v>0</v>
      </c>
      <c r="BH242" s="161">
        <f t="shared" si="67"/>
        <v>0</v>
      </c>
      <c r="BI242" s="161">
        <f t="shared" si="68"/>
        <v>0</v>
      </c>
      <c r="BJ242" s="14" t="s">
        <v>168</v>
      </c>
      <c r="BK242" s="161">
        <f t="shared" si="69"/>
        <v>0</v>
      </c>
      <c r="BL242" s="14" t="s">
        <v>167</v>
      </c>
      <c r="BM242" s="160" t="s">
        <v>494</v>
      </c>
    </row>
    <row r="243" spans="1:65" s="2" customFormat="1" ht="37.9" customHeight="1">
      <c r="A243" s="29"/>
      <c r="B243" s="147"/>
      <c r="C243" s="148" t="s">
        <v>495</v>
      </c>
      <c r="D243" s="148" t="s">
        <v>163</v>
      </c>
      <c r="E243" s="149" t="s">
        <v>496</v>
      </c>
      <c r="F243" s="150" t="s">
        <v>497</v>
      </c>
      <c r="G243" s="151" t="s">
        <v>214</v>
      </c>
      <c r="H243" s="152">
        <v>23</v>
      </c>
      <c r="I243" s="153"/>
      <c r="J243" s="154">
        <f t="shared" si="60"/>
        <v>0</v>
      </c>
      <c r="K243" s="155"/>
      <c r="L243" s="30"/>
      <c r="M243" s="156" t="s">
        <v>1</v>
      </c>
      <c r="N243" s="157" t="s">
        <v>40</v>
      </c>
      <c r="O243" s="58"/>
      <c r="P243" s="158">
        <f t="shared" si="61"/>
        <v>0</v>
      </c>
      <c r="Q243" s="158">
        <v>0.26990999999999998</v>
      </c>
      <c r="R243" s="158">
        <f t="shared" si="62"/>
        <v>6.2079299999999993</v>
      </c>
      <c r="S243" s="158">
        <v>0</v>
      </c>
      <c r="T243" s="159">
        <f t="shared" si="63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0" t="s">
        <v>167</v>
      </c>
      <c r="AT243" s="160" t="s">
        <v>163</v>
      </c>
      <c r="AU243" s="160" t="s">
        <v>168</v>
      </c>
      <c r="AY243" s="14" t="s">
        <v>161</v>
      </c>
      <c r="BE243" s="161">
        <f t="shared" si="64"/>
        <v>0</v>
      </c>
      <c r="BF243" s="161">
        <f t="shared" si="65"/>
        <v>0</v>
      </c>
      <c r="BG243" s="161">
        <f t="shared" si="66"/>
        <v>0</v>
      </c>
      <c r="BH243" s="161">
        <f t="shared" si="67"/>
        <v>0</v>
      </c>
      <c r="BI243" s="161">
        <f t="shared" si="68"/>
        <v>0</v>
      </c>
      <c r="BJ243" s="14" t="s">
        <v>168</v>
      </c>
      <c r="BK243" s="161">
        <f t="shared" si="69"/>
        <v>0</v>
      </c>
      <c r="BL243" s="14" t="s">
        <v>167</v>
      </c>
      <c r="BM243" s="160" t="s">
        <v>498</v>
      </c>
    </row>
    <row r="244" spans="1:65" s="2" customFormat="1" ht="24.2" customHeight="1">
      <c r="A244" s="29"/>
      <c r="B244" s="147"/>
      <c r="C244" s="162" t="s">
        <v>499</v>
      </c>
      <c r="D244" s="162" t="s">
        <v>207</v>
      </c>
      <c r="E244" s="163" t="s">
        <v>500</v>
      </c>
      <c r="F244" s="164" t="s">
        <v>501</v>
      </c>
      <c r="G244" s="165" t="s">
        <v>259</v>
      </c>
      <c r="H244" s="166">
        <v>4</v>
      </c>
      <c r="I244" s="167"/>
      <c r="J244" s="168">
        <f t="shared" si="60"/>
        <v>0</v>
      </c>
      <c r="K244" s="169"/>
      <c r="L244" s="170"/>
      <c r="M244" s="171" t="s">
        <v>1</v>
      </c>
      <c r="N244" s="172" t="s">
        <v>40</v>
      </c>
      <c r="O244" s="58"/>
      <c r="P244" s="158">
        <f t="shared" si="61"/>
        <v>0</v>
      </c>
      <c r="Q244" s="158">
        <v>4.0000000000000002E-4</v>
      </c>
      <c r="R244" s="158">
        <f t="shared" si="62"/>
        <v>1.6000000000000001E-3</v>
      </c>
      <c r="S244" s="158">
        <v>0</v>
      </c>
      <c r="T244" s="159">
        <f t="shared" si="63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0" t="s">
        <v>192</v>
      </c>
      <c r="AT244" s="160" t="s">
        <v>207</v>
      </c>
      <c r="AU244" s="160" t="s">
        <v>168</v>
      </c>
      <c r="AY244" s="14" t="s">
        <v>161</v>
      </c>
      <c r="BE244" s="161">
        <f t="shared" si="64"/>
        <v>0</v>
      </c>
      <c r="BF244" s="161">
        <f t="shared" si="65"/>
        <v>0</v>
      </c>
      <c r="BG244" s="161">
        <f t="shared" si="66"/>
        <v>0</v>
      </c>
      <c r="BH244" s="161">
        <f t="shared" si="67"/>
        <v>0</v>
      </c>
      <c r="BI244" s="161">
        <f t="shared" si="68"/>
        <v>0</v>
      </c>
      <c r="BJ244" s="14" t="s">
        <v>168</v>
      </c>
      <c r="BK244" s="161">
        <f t="shared" si="69"/>
        <v>0</v>
      </c>
      <c r="BL244" s="14" t="s">
        <v>167</v>
      </c>
      <c r="BM244" s="160" t="s">
        <v>502</v>
      </c>
    </row>
    <row r="245" spans="1:65" s="2" customFormat="1" ht="37.9" customHeight="1">
      <c r="A245" s="29"/>
      <c r="B245" s="147"/>
      <c r="C245" s="162" t="s">
        <v>503</v>
      </c>
      <c r="D245" s="162" t="s">
        <v>207</v>
      </c>
      <c r="E245" s="163" t="s">
        <v>504</v>
      </c>
      <c r="F245" s="164" t="s">
        <v>505</v>
      </c>
      <c r="G245" s="165" t="s">
        <v>259</v>
      </c>
      <c r="H245" s="166">
        <v>46</v>
      </c>
      <c r="I245" s="167"/>
      <c r="J245" s="168">
        <f t="shared" si="60"/>
        <v>0</v>
      </c>
      <c r="K245" s="169"/>
      <c r="L245" s="170"/>
      <c r="M245" s="171" t="s">
        <v>1</v>
      </c>
      <c r="N245" s="172" t="s">
        <v>40</v>
      </c>
      <c r="O245" s="58"/>
      <c r="P245" s="158">
        <f t="shared" si="61"/>
        <v>0</v>
      </c>
      <c r="Q245" s="158">
        <v>4.0000000000000001E-3</v>
      </c>
      <c r="R245" s="158">
        <f t="shared" si="62"/>
        <v>0.184</v>
      </c>
      <c r="S245" s="158">
        <v>0</v>
      </c>
      <c r="T245" s="159">
        <f t="shared" si="63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0" t="s">
        <v>192</v>
      </c>
      <c r="AT245" s="160" t="s">
        <v>207</v>
      </c>
      <c r="AU245" s="160" t="s">
        <v>168</v>
      </c>
      <c r="AY245" s="14" t="s">
        <v>161</v>
      </c>
      <c r="BE245" s="161">
        <f t="shared" si="64"/>
        <v>0</v>
      </c>
      <c r="BF245" s="161">
        <f t="shared" si="65"/>
        <v>0</v>
      </c>
      <c r="BG245" s="161">
        <f t="shared" si="66"/>
        <v>0</v>
      </c>
      <c r="BH245" s="161">
        <f t="shared" si="67"/>
        <v>0</v>
      </c>
      <c r="BI245" s="161">
        <f t="shared" si="68"/>
        <v>0</v>
      </c>
      <c r="BJ245" s="14" t="s">
        <v>168</v>
      </c>
      <c r="BK245" s="161">
        <f t="shared" si="69"/>
        <v>0</v>
      </c>
      <c r="BL245" s="14" t="s">
        <v>167</v>
      </c>
      <c r="BM245" s="160" t="s">
        <v>506</v>
      </c>
    </row>
    <row r="246" spans="1:65" s="2" customFormat="1" ht="33" customHeight="1">
      <c r="A246" s="29"/>
      <c r="B246" s="147"/>
      <c r="C246" s="162" t="s">
        <v>507</v>
      </c>
      <c r="D246" s="162" t="s">
        <v>207</v>
      </c>
      <c r="E246" s="163" t="s">
        <v>508</v>
      </c>
      <c r="F246" s="164" t="s">
        <v>509</v>
      </c>
      <c r="G246" s="165" t="s">
        <v>259</v>
      </c>
      <c r="H246" s="166">
        <v>23</v>
      </c>
      <c r="I246" s="167"/>
      <c r="J246" s="168">
        <f t="shared" si="60"/>
        <v>0</v>
      </c>
      <c r="K246" s="169"/>
      <c r="L246" s="170"/>
      <c r="M246" s="171" t="s">
        <v>1</v>
      </c>
      <c r="N246" s="172" t="s">
        <v>40</v>
      </c>
      <c r="O246" s="58"/>
      <c r="P246" s="158">
        <f t="shared" si="61"/>
        <v>0</v>
      </c>
      <c r="Q246" s="158">
        <v>4.4999999999999998E-2</v>
      </c>
      <c r="R246" s="158">
        <f t="shared" si="62"/>
        <v>1.0349999999999999</v>
      </c>
      <c r="S246" s="158">
        <v>0</v>
      </c>
      <c r="T246" s="159">
        <f t="shared" si="63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0" t="s">
        <v>192</v>
      </c>
      <c r="AT246" s="160" t="s">
        <v>207</v>
      </c>
      <c r="AU246" s="160" t="s">
        <v>168</v>
      </c>
      <c r="AY246" s="14" t="s">
        <v>161</v>
      </c>
      <c r="BE246" s="161">
        <f t="shared" si="64"/>
        <v>0</v>
      </c>
      <c r="BF246" s="161">
        <f t="shared" si="65"/>
        <v>0</v>
      </c>
      <c r="BG246" s="161">
        <f t="shared" si="66"/>
        <v>0</v>
      </c>
      <c r="BH246" s="161">
        <f t="shared" si="67"/>
        <v>0</v>
      </c>
      <c r="BI246" s="161">
        <f t="shared" si="68"/>
        <v>0</v>
      </c>
      <c r="BJ246" s="14" t="s">
        <v>168</v>
      </c>
      <c r="BK246" s="161">
        <f t="shared" si="69"/>
        <v>0</v>
      </c>
      <c r="BL246" s="14" t="s">
        <v>167</v>
      </c>
      <c r="BM246" s="160" t="s">
        <v>510</v>
      </c>
    </row>
    <row r="247" spans="1:65" s="2" customFormat="1" ht="33" customHeight="1">
      <c r="A247" s="29"/>
      <c r="B247" s="147"/>
      <c r="C247" s="148" t="s">
        <v>511</v>
      </c>
      <c r="D247" s="148" t="s">
        <v>163</v>
      </c>
      <c r="E247" s="149" t="s">
        <v>512</v>
      </c>
      <c r="F247" s="150" t="s">
        <v>513</v>
      </c>
      <c r="G247" s="151" t="s">
        <v>195</v>
      </c>
      <c r="H247" s="152">
        <v>407.96499999999997</v>
      </c>
      <c r="I247" s="153"/>
      <c r="J247" s="154">
        <f t="shared" si="60"/>
        <v>0</v>
      </c>
      <c r="K247" s="155"/>
      <c r="L247" s="30"/>
      <c r="M247" s="156" t="s">
        <v>1</v>
      </c>
      <c r="N247" s="157" t="s">
        <v>40</v>
      </c>
      <c r="O247" s="58"/>
      <c r="P247" s="158">
        <f t="shared" si="61"/>
        <v>0</v>
      </c>
      <c r="Q247" s="158">
        <v>2.572E-2</v>
      </c>
      <c r="R247" s="158">
        <f t="shared" si="62"/>
        <v>10.4928598</v>
      </c>
      <c r="S247" s="158">
        <v>0</v>
      </c>
      <c r="T247" s="159">
        <f t="shared" si="63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0" t="s">
        <v>167</v>
      </c>
      <c r="AT247" s="160" t="s">
        <v>163</v>
      </c>
      <c r="AU247" s="160" t="s">
        <v>168</v>
      </c>
      <c r="AY247" s="14" t="s">
        <v>161</v>
      </c>
      <c r="BE247" s="161">
        <f t="shared" si="64"/>
        <v>0</v>
      </c>
      <c r="BF247" s="161">
        <f t="shared" si="65"/>
        <v>0</v>
      </c>
      <c r="BG247" s="161">
        <f t="shared" si="66"/>
        <v>0</v>
      </c>
      <c r="BH247" s="161">
        <f t="shared" si="67"/>
        <v>0</v>
      </c>
      <c r="BI247" s="161">
        <f t="shared" si="68"/>
        <v>0</v>
      </c>
      <c r="BJ247" s="14" t="s">
        <v>168</v>
      </c>
      <c r="BK247" s="161">
        <f t="shared" si="69"/>
        <v>0</v>
      </c>
      <c r="BL247" s="14" t="s">
        <v>167</v>
      </c>
      <c r="BM247" s="160" t="s">
        <v>514</v>
      </c>
    </row>
    <row r="248" spans="1:65" s="2" customFormat="1" ht="44.25" customHeight="1">
      <c r="A248" s="29"/>
      <c r="B248" s="147"/>
      <c r="C248" s="148" t="s">
        <v>515</v>
      </c>
      <c r="D248" s="148" t="s">
        <v>163</v>
      </c>
      <c r="E248" s="149" t="s">
        <v>516</v>
      </c>
      <c r="F248" s="150" t="s">
        <v>517</v>
      </c>
      <c r="G248" s="151" t="s">
        <v>195</v>
      </c>
      <c r="H248" s="152">
        <v>815.93</v>
      </c>
      <c r="I248" s="153"/>
      <c r="J248" s="154">
        <f t="shared" si="60"/>
        <v>0</v>
      </c>
      <c r="K248" s="155"/>
      <c r="L248" s="30"/>
      <c r="M248" s="156" t="s">
        <v>1</v>
      </c>
      <c r="N248" s="157" t="s">
        <v>40</v>
      </c>
      <c r="O248" s="58"/>
      <c r="P248" s="158">
        <f t="shared" si="61"/>
        <v>0</v>
      </c>
      <c r="Q248" s="158">
        <v>0</v>
      </c>
      <c r="R248" s="158">
        <f t="shared" si="62"/>
        <v>0</v>
      </c>
      <c r="S248" s="158">
        <v>0</v>
      </c>
      <c r="T248" s="159">
        <f t="shared" si="63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0" t="s">
        <v>167</v>
      </c>
      <c r="AT248" s="160" t="s">
        <v>163</v>
      </c>
      <c r="AU248" s="160" t="s">
        <v>168</v>
      </c>
      <c r="AY248" s="14" t="s">
        <v>161</v>
      </c>
      <c r="BE248" s="161">
        <f t="shared" si="64"/>
        <v>0</v>
      </c>
      <c r="BF248" s="161">
        <f t="shared" si="65"/>
        <v>0</v>
      </c>
      <c r="BG248" s="161">
        <f t="shared" si="66"/>
        <v>0</v>
      </c>
      <c r="BH248" s="161">
        <f t="shared" si="67"/>
        <v>0</v>
      </c>
      <c r="BI248" s="161">
        <f t="shared" si="68"/>
        <v>0</v>
      </c>
      <c r="BJ248" s="14" t="s">
        <v>168</v>
      </c>
      <c r="BK248" s="161">
        <f t="shared" si="69"/>
        <v>0</v>
      </c>
      <c r="BL248" s="14" t="s">
        <v>167</v>
      </c>
      <c r="BM248" s="160" t="s">
        <v>518</v>
      </c>
    </row>
    <row r="249" spans="1:65" s="2" customFormat="1" ht="33" customHeight="1">
      <c r="A249" s="29"/>
      <c r="B249" s="147"/>
      <c r="C249" s="148" t="s">
        <v>519</v>
      </c>
      <c r="D249" s="148" t="s">
        <v>163</v>
      </c>
      <c r="E249" s="149" t="s">
        <v>520</v>
      </c>
      <c r="F249" s="150" t="s">
        <v>521</v>
      </c>
      <c r="G249" s="151" t="s">
        <v>195</v>
      </c>
      <c r="H249" s="152">
        <v>407.96499999999997</v>
      </c>
      <c r="I249" s="153"/>
      <c r="J249" s="154">
        <f t="shared" si="60"/>
        <v>0</v>
      </c>
      <c r="K249" s="155"/>
      <c r="L249" s="30"/>
      <c r="M249" s="156" t="s">
        <v>1</v>
      </c>
      <c r="N249" s="157" t="s">
        <v>40</v>
      </c>
      <c r="O249" s="58"/>
      <c r="P249" s="158">
        <f t="shared" si="61"/>
        <v>0</v>
      </c>
      <c r="Q249" s="158">
        <v>2.572E-2</v>
      </c>
      <c r="R249" s="158">
        <f t="shared" si="62"/>
        <v>10.4928598</v>
      </c>
      <c r="S249" s="158">
        <v>0</v>
      </c>
      <c r="T249" s="159">
        <f t="shared" si="63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0" t="s">
        <v>167</v>
      </c>
      <c r="AT249" s="160" t="s">
        <v>163</v>
      </c>
      <c r="AU249" s="160" t="s">
        <v>168</v>
      </c>
      <c r="AY249" s="14" t="s">
        <v>161</v>
      </c>
      <c r="BE249" s="161">
        <f t="shared" si="64"/>
        <v>0</v>
      </c>
      <c r="BF249" s="161">
        <f t="shared" si="65"/>
        <v>0</v>
      </c>
      <c r="BG249" s="161">
        <f t="shared" si="66"/>
        <v>0</v>
      </c>
      <c r="BH249" s="161">
        <f t="shared" si="67"/>
        <v>0</v>
      </c>
      <c r="BI249" s="161">
        <f t="shared" si="68"/>
        <v>0</v>
      </c>
      <c r="BJ249" s="14" t="s">
        <v>168</v>
      </c>
      <c r="BK249" s="161">
        <f t="shared" si="69"/>
        <v>0</v>
      </c>
      <c r="BL249" s="14" t="s">
        <v>167</v>
      </c>
      <c r="BM249" s="160" t="s">
        <v>522</v>
      </c>
    </row>
    <row r="250" spans="1:65" s="2" customFormat="1" ht="24.2" customHeight="1">
      <c r="A250" s="29"/>
      <c r="B250" s="147"/>
      <c r="C250" s="148" t="s">
        <v>523</v>
      </c>
      <c r="D250" s="148" t="s">
        <v>163</v>
      </c>
      <c r="E250" s="149" t="s">
        <v>524</v>
      </c>
      <c r="F250" s="150" t="s">
        <v>525</v>
      </c>
      <c r="G250" s="151" t="s">
        <v>195</v>
      </c>
      <c r="H250" s="152">
        <v>309.07</v>
      </c>
      <c r="I250" s="153"/>
      <c r="J250" s="154">
        <f t="shared" si="60"/>
        <v>0</v>
      </c>
      <c r="K250" s="155"/>
      <c r="L250" s="30"/>
      <c r="M250" s="156" t="s">
        <v>1</v>
      </c>
      <c r="N250" s="157" t="s">
        <v>40</v>
      </c>
      <c r="O250" s="58"/>
      <c r="P250" s="158">
        <f t="shared" si="61"/>
        <v>0</v>
      </c>
      <c r="Q250" s="158">
        <v>1.5299999999999999E-3</v>
      </c>
      <c r="R250" s="158">
        <f t="shared" si="62"/>
        <v>0.47287709999999994</v>
      </c>
      <c r="S250" s="158">
        <v>0</v>
      </c>
      <c r="T250" s="159">
        <f t="shared" si="63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0" t="s">
        <v>167</v>
      </c>
      <c r="AT250" s="160" t="s">
        <v>163</v>
      </c>
      <c r="AU250" s="160" t="s">
        <v>168</v>
      </c>
      <c r="AY250" s="14" t="s">
        <v>161</v>
      </c>
      <c r="BE250" s="161">
        <f t="shared" si="64"/>
        <v>0</v>
      </c>
      <c r="BF250" s="161">
        <f t="shared" si="65"/>
        <v>0</v>
      </c>
      <c r="BG250" s="161">
        <f t="shared" si="66"/>
        <v>0</v>
      </c>
      <c r="BH250" s="161">
        <f t="shared" si="67"/>
        <v>0</v>
      </c>
      <c r="BI250" s="161">
        <f t="shared" si="68"/>
        <v>0</v>
      </c>
      <c r="BJ250" s="14" t="s">
        <v>168</v>
      </c>
      <c r="BK250" s="161">
        <f t="shared" si="69"/>
        <v>0</v>
      </c>
      <c r="BL250" s="14" t="s">
        <v>167</v>
      </c>
      <c r="BM250" s="160" t="s">
        <v>526</v>
      </c>
    </row>
    <row r="251" spans="1:65" s="2" customFormat="1" ht="16.5" customHeight="1">
      <c r="A251" s="29"/>
      <c r="B251" s="147"/>
      <c r="C251" s="148" t="s">
        <v>527</v>
      </c>
      <c r="D251" s="148" t="s">
        <v>163</v>
      </c>
      <c r="E251" s="149" t="s">
        <v>528</v>
      </c>
      <c r="F251" s="150" t="s">
        <v>529</v>
      </c>
      <c r="G251" s="151" t="s">
        <v>195</v>
      </c>
      <c r="H251" s="152">
        <v>407.96499999999997</v>
      </c>
      <c r="I251" s="153"/>
      <c r="J251" s="154">
        <f t="shared" si="60"/>
        <v>0</v>
      </c>
      <c r="K251" s="155"/>
      <c r="L251" s="30"/>
      <c r="M251" s="156" t="s">
        <v>1</v>
      </c>
      <c r="N251" s="157" t="s">
        <v>40</v>
      </c>
      <c r="O251" s="58"/>
      <c r="P251" s="158">
        <f t="shared" si="61"/>
        <v>0</v>
      </c>
      <c r="Q251" s="158">
        <v>5.0000000000000002E-5</v>
      </c>
      <c r="R251" s="158">
        <f t="shared" si="62"/>
        <v>2.039825E-2</v>
      </c>
      <c r="S251" s="158">
        <v>0</v>
      </c>
      <c r="T251" s="159">
        <f t="shared" si="63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0" t="s">
        <v>167</v>
      </c>
      <c r="AT251" s="160" t="s">
        <v>163</v>
      </c>
      <c r="AU251" s="160" t="s">
        <v>168</v>
      </c>
      <c r="AY251" s="14" t="s">
        <v>161</v>
      </c>
      <c r="BE251" s="161">
        <f t="shared" si="64"/>
        <v>0</v>
      </c>
      <c r="BF251" s="161">
        <f t="shared" si="65"/>
        <v>0</v>
      </c>
      <c r="BG251" s="161">
        <f t="shared" si="66"/>
        <v>0</v>
      </c>
      <c r="BH251" s="161">
        <f t="shared" si="67"/>
        <v>0</v>
      </c>
      <c r="BI251" s="161">
        <f t="shared" si="68"/>
        <v>0</v>
      </c>
      <c r="BJ251" s="14" t="s">
        <v>168</v>
      </c>
      <c r="BK251" s="161">
        <f t="shared" si="69"/>
        <v>0</v>
      </c>
      <c r="BL251" s="14" t="s">
        <v>167</v>
      </c>
      <c r="BM251" s="160" t="s">
        <v>530</v>
      </c>
    </row>
    <row r="252" spans="1:65" s="2" customFormat="1" ht="16.5" customHeight="1">
      <c r="A252" s="29"/>
      <c r="B252" s="147"/>
      <c r="C252" s="148" t="s">
        <v>531</v>
      </c>
      <c r="D252" s="148" t="s">
        <v>163</v>
      </c>
      <c r="E252" s="149" t="s">
        <v>532</v>
      </c>
      <c r="F252" s="150" t="s">
        <v>533</v>
      </c>
      <c r="G252" s="151" t="s">
        <v>195</v>
      </c>
      <c r="H252" s="152">
        <v>407.96499999999997</v>
      </c>
      <c r="I252" s="153"/>
      <c r="J252" s="154">
        <f t="shared" si="60"/>
        <v>0</v>
      </c>
      <c r="K252" s="155"/>
      <c r="L252" s="30"/>
      <c r="M252" s="156" t="s">
        <v>1</v>
      </c>
      <c r="N252" s="157" t="s">
        <v>40</v>
      </c>
      <c r="O252" s="58"/>
      <c r="P252" s="158">
        <f t="shared" si="61"/>
        <v>0</v>
      </c>
      <c r="Q252" s="158">
        <v>0</v>
      </c>
      <c r="R252" s="158">
        <f t="shared" si="62"/>
        <v>0</v>
      </c>
      <c r="S252" s="158">
        <v>0</v>
      </c>
      <c r="T252" s="159">
        <f t="shared" si="63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0" t="s">
        <v>167</v>
      </c>
      <c r="AT252" s="160" t="s">
        <v>163</v>
      </c>
      <c r="AU252" s="160" t="s">
        <v>168</v>
      </c>
      <c r="AY252" s="14" t="s">
        <v>161</v>
      </c>
      <c r="BE252" s="161">
        <f t="shared" si="64"/>
        <v>0</v>
      </c>
      <c r="BF252" s="161">
        <f t="shared" si="65"/>
        <v>0</v>
      </c>
      <c r="BG252" s="161">
        <f t="shared" si="66"/>
        <v>0</v>
      </c>
      <c r="BH252" s="161">
        <f t="shared" si="67"/>
        <v>0</v>
      </c>
      <c r="BI252" s="161">
        <f t="shared" si="68"/>
        <v>0</v>
      </c>
      <c r="BJ252" s="14" t="s">
        <v>168</v>
      </c>
      <c r="BK252" s="161">
        <f t="shared" si="69"/>
        <v>0</v>
      </c>
      <c r="BL252" s="14" t="s">
        <v>167</v>
      </c>
      <c r="BM252" s="160" t="s">
        <v>534</v>
      </c>
    </row>
    <row r="253" spans="1:65" s="2" customFormat="1" ht="24.2" customHeight="1">
      <c r="A253" s="29"/>
      <c r="B253" s="147"/>
      <c r="C253" s="148" t="s">
        <v>535</v>
      </c>
      <c r="D253" s="148" t="s">
        <v>163</v>
      </c>
      <c r="E253" s="149" t="s">
        <v>536</v>
      </c>
      <c r="F253" s="150" t="s">
        <v>537</v>
      </c>
      <c r="G253" s="151" t="s">
        <v>214</v>
      </c>
      <c r="H253" s="152">
        <v>218.6</v>
      </c>
      <c r="I253" s="153"/>
      <c r="J253" s="154">
        <f t="shared" si="60"/>
        <v>0</v>
      </c>
      <c r="K253" s="155"/>
      <c r="L253" s="30"/>
      <c r="M253" s="156" t="s">
        <v>1</v>
      </c>
      <c r="N253" s="157" t="s">
        <v>40</v>
      </c>
      <c r="O253" s="58"/>
      <c r="P253" s="158">
        <f t="shared" si="61"/>
        <v>0</v>
      </c>
      <c r="Q253" s="158">
        <v>3.0000000000000001E-5</v>
      </c>
      <c r="R253" s="158">
        <f t="shared" si="62"/>
        <v>6.5579999999999996E-3</v>
      </c>
      <c r="S253" s="158">
        <v>0</v>
      </c>
      <c r="T253" s="159">
        <f t="shared" si="63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0" t="s">
        <v>167</v>
      </c>
      <c r="AT253" s="160" t="s">
        <v>163</v>
      </c>
      <c r="AU253" s="160" t="s">
        <v>168</v>
      </c>
      <c r="AY253" s="14" t="s">
        <v>161</v>
      </c>
      <c r="BE253" s="161">
        <f t="shared" si="64"/>
        <v>0</v>
      </c>
      <c r="BF253" s="161">
        <f t="shared" si="65"/>
        <v>0</v>
      </c>
      <c r="BG253" s="161">
        <f t="shared" si="66"/>
        <v>0</v>
      </c>
      <c r="BH253" s="161">
        <f t="shared" si="67"/>
        <v>0</v>
      </c>
      <c r="BI253" s="161">
        <f t="shared" si="68"/>
        <v>0</v>
      </c>
      <c r="BJ253" s="14" t="s">
        <v>168</v>
      </c>
      <c r="BK253" s="161">
        <f t="shared" si="69"/>
        <v>0</v>
      </c>
      <c r="BL253" s="14" t="s">
        <v>167</v>
      </c>
      <c r="BM253" s="160" t="s">
        <v>538</v>
      </c>
    </row>
    <row r="254" spans="1:65" s="2" customFormat="1" ht="16.5" customHeight="1">
      <c r="A254" s="29"/>
      <c r="B254" s="147"/>
      <c r="C254" s="148" t="s">
        <v>539</v>
      </c>
      <c r="D254" s="148" t="s">
        <v>163</v>
      </c>
      <c r="E254" s="149" t="s">
        <v>540</v>
      </c>
      <c r="F254" s="150" t="s">
        <v>541</v>
      </c>
      <c r="G254" s="151" t="s">
        <v>214</v>
      </c>
      <c r="H254" s="152">
        <v>95.8</v>
      </c>
      <c r="I254" s="153"/>
      <c r="J254" s="154">
        <f t="shared" si="60"/>
        <v>0</v>
      </c>
      <c r="K254" s="155"/>
      <c r="L254" s="30"/>
      <c r="M254" s="156" t="s">
        <v>1</v>
      </c>
      <c r="N254" s="157" t="s">
        <v>40</v>
      </c>
      <c r="O254" s="58"/>
      <c r="P254" s="158">
        <f t="shared" si="61"/>
        <v>0</v>
      </c>
      <c r="Q254" s="158">
        <v>6.9999999999999994E-5</v>
      </c>
      <c r="R254" s="158">
        <f t="shared" si="62"/>
        <v>6.7059999999999993E-3</v>
      </c>
      <c r="S254" s="158">
        <v>0</v>
      </c>
      <c r="T254" s="159">
        <f t="shared" si="63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0" t="s">
        <v>167</v>
      </c>
      <c r="AT254" s="160" t="s">
        <v>163</v>
      </c>
      <c r="AU254" s="160" t="s">
        <v>168</v>
      </c>
      <c r="AY254" s="14" t="s">
        <v>161</v>
      </c>
      <c r="BE254" s="161">
        <f t="shared" si="64"/>
        <v>0</v>
      </c>
      <c r="BF254" s="161">
        <f t="shared" si="65"/>
        <v>0</v>
      </c>
      <c r="BG254" s="161">
        <f t="shared" si="66"/>
        <v>0</v>
      </c>
      <c r="BH254" s="161">
        <f t="shared" si="67"/>
        <v>0</v>
      </c>
      <c r="BI254" s="161">
        <f t="shared" si="68"/>
        <v>0</v>
      </c>
      <c r="BJ254" s="14" t="s">
        <v>168</v>
      </c>
      <c r="BK254" s="161">
        <f t="shared" si="69"/>
        <v>0</v>
      </c>
      <c r="BL254" s="14" t="s">
        <v>167</v>
      </c>
      <c r="BM254" s="160" t="s">
        <v>542</v>
      </c>
    </row>
    <row r="255" spans="1:65" s="2" customFormat="1" ht="24.2" customHeight="1">
      <c r="A255" s="29"/>
      <c r="B255" s="147"/>
      <c r="C255" s="148" t="s">
        <v>543</v>
      </c>
      <c r="D255" s="148" t="s">
        <v>163</v>
      </c>
      <c r="E255" s="149" t="s">
        <v>544</v>
      </c>
      <c r="F255" s="150" t="s">
        <v>545</v>
      </c>
      <c r="G255" s="151" t="s">
        <v>214</v>
      </c>
      <c r="H255" s="152">
        <v>1740</v>
      </c>
      <c r="I255" s="153"/>
      <c r="J255" s="154">
        <f t="shared" si="60"/>
        <v>0</v>
      </c>
      <c r="K255" s="155"/>
      <c r="L255" s="30"/>
      <c r="M255" s="156" t="s">
        <v>1</v>
      </c>
      <c r="N255" s="157" t="s">
        <v>40</v>
      </c>
      <c r="O255" s="58"/>
      <c r="P255" s="158">
        <f t="shared" si="61"/>
        <v>0</v>
      </c>
      <c r="Q255" s="158">
        <v>0</v>
      </c>
      <c r="R255" s="158">
        <f t="shared" si="62"/>
        <v>0</v>
      </c>
      <c r="S255" s="158">
        <v>2E-3</v>
      </c>
      <c r="T255" s="159">
        <f t="shared" si="63"/>
        <v>3.48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0" t="s">
        <v>167</v>
      </c>
      <c r="AT255" s="160" t="s">
        <v>163</v>
      </c>
      <c r="AU255" s="160" t="s">
        <v>168</v>
      </c>
      <c r="AY255" s="14" t="s">
        <v>161</v>
      </c>
      <c r="BE255" s="161">
        <f t="shared" si="64"/>
        <v>0</v>
      </c>
      <c r="BF255" s="161">
        <f t="shared" si="65"/>
        <v>0</v>
      </c>
      <c r="BG255" s="161">
        <f t="shared" si="66"/>
        <v>0</v>
      </c>
      <c r="BH255" s="161">
        <f t="shared" si="67"/>
        <v>0</v>
      </c>
      <c r="BI255" s="161">
        <f t="shared" si="68"/>
        <v>0</v>
      </c>
      <c r="BJ255" s="14" t="s">
        <v>168</v>
      </c>
      <c r="BK255" s="161">
        <f t="shared" si="69"/>
        <v>0</v>
      </c>
      <c r="BL255" s="14" t="s">
        <v>167</v>
      </c>
      <c r="BM255" s="160" t="s">
        <v>546</v>
      </c>
    </row>
    <row r="256" spans="1:65" s="2" customFormat="1" ht="21.75" customHeight="1">
      <c r="A256" s="29"/>
      <c r="B256" s="147"/>
      <c r="C256" s="148" t="s">
        <v>547</v>
      </c>
      <c r="D256" s="148" t="s">
        <v>163</v>
      </c>
      <c r="E256" s="149" t="s">
        <v>548</v>
      </c>
      <c r="F256" s="150" t="s">
        <v>549</v>
      </c>
      <c r="G256" s="151" t="s">
        <v>239</v>
      </c>
      <c r="H256" s="152">
        <v>3.48</v>
      </c>
      <c r="I256" s="153"/>
      <c r="J256" s="154">
        <f t="shared" si="60"/>
        <v>0</v>
      </c>
      <c r="K256" s="155"/>
      <c r="L256" s="30"/>
      <c r="M256" s="156" t="s">
        <v>1</v>
      </c>
      <c r="N256" s="157" t="s">
        <v>40</v>
      </c>
      <c r="O256" s="58"/>
      <c r="P256" s="158">
        <f t="shared" si="61"/>
        <v>0</v>
      </c>
      <c r="Q256" s="158">
        <v>0</v>
      </c>
      <c r="R256" s="158">
        <f t="shared" si="62"/>
        <v>0</v>
      </c>
      <c r="S256" s="158">
        <v>0</v>
      </c>
      <c r="T256" s="159">
        <f t="shared" si="63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0" t="s">
        <v>167</v>
      </c>
      <c r="AT256" s="160" t="s">
        <v>163</v>
      </c>
      <c r="AU256" s="160" t="s">
        <v>168</v>
      </c>
      <c r="AY256" s="14" t="s">
        <v>161</v>
      </c>
      <c r="BE256" s="161">
        <f t="shared" si="64"/>
        <v>0</v>
      </c>
      <c r="BF256" s="161">
        <f t="shared" si="65"/>
        <v>0</v>
      </c>
      <c r="BG256" s="161">
        <f t="shared" si="66"/>
        <v>0</v>
      </c>
      <c r="BH256" s="161">
        <f t="shared" si="67"/>
        <v>0</v>
      </c>
      <c r="BI256" s="161">
        <f t="shared" si="68"/>
        <v>0</v>
      </c>
      <c r="BJ256" s="14" t="s">
        <v>168</v>
      </c>
      <c r="BK256" s="161">
        <f t="shared" si="69"/>
        <v>0</v>
      </c>
      <c r="BL256" s="14" t="s">
        <v>167</v>
      </c>
      <c r="BM256" s="160" t="s">
        <v>550</v>
      </c>
    </row>
    <row r="257" spans="1:65" s="2" customFormat="1" ht="24.2" customHeight="1">
      <c r="A257" s="29"/>
      <c r="B257" s="147"/>
      <c r="C257" s="148" t="s">
        <v>551</v>
      </c>
      <c r="D257" s="148" t="s">
        <v>163</v>
      </c>
      <c r="E257" s="149" t="s">
        <v>552</v>
      </c>
      <c r="F257" s="150" t="s">
        <v>553</v>
      </c>
      <c r="G257" s="151" t="s">
        <v>239</v>
      </c>
      <c r="H257" s="152">
        <v>139.19999999999999</v>
      </c>
      <c r="I257" s="153"/>
      <c r="J257" s="154">
        <f t="shared" si="60"/>
        <v>0</v>
      </c>
      <c r="K257" s="155"/>
      <c r="L257" s="30"/>
      <c r="M257" s="156" t="s">
        <v>1</v>
      </c>
      <c r="N257" s="157" t="s">
        <v>40</v>
      </c>
      <c r="O257" s="58"/>
      <c r="P257" s="158">
        <f t="shared" si="61"/>
        <v>0</v>
      </c>
      <c r="Q257" s="158">
        <v>0</v>
      </c>
      <c r="R257" s="158">
        <f t="shared" si="62"/>
        <v>0</v>
      </c>
      <c r="S257" s="158">
        <v>0</v>
      </c>
      <c r="T257" s="159">
        <f t="shared" si="63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0" t="s">
        <v>167</v>
      </c>
      <c r="AT257" s="160" t="s">
        <v>163</v>
      </c>
      <c r="AU257" s="160" t="s">
        <v>168</v>
      </c>
      <c r="AY257" s="14" t="s">
        <v>161</v>
      </c>
      <c r="BE257" s="161">
        <f t="shared" si="64"/>
        <v>0</v>
      </c>
      <c r="BF257" s="161">
        <f t="shared" si="65"/>
        <v>0</v>
      </c>
      <c r="BG257" s="161">
        <f t="shared" si="66"/>
        <v>0</v>
      </c>
      <c r="BH257" s="161">
        <f t="shared" si="67"/>
        <v>0</v>
      </c>
      <c r="BI257" s="161">
        <f t="shared" si="68"/>
        <v>0</v>
      </c>
      <c r="BJ257" s="14" t="s">
        <v>168</v>
      </c>
      <c r="BK257" s="161">
        <f t="shared" si="69"/>
        <v>0</v>
      </c>
      <c r="BL257" s="14" t="s">
        <v>167</v>
      </c>
      <c r="BM257" s="160" t="s">
        <v>554</v>
      </c>
    </row>
    <row r="258" spans="1:65" s="2" customFormat="1" ht="24.2" customHeight="1">
      <c r="A258" s="29"/>
      <c r="B258" s="147"/>
      <c r="C258" s="148" t="s">
        <v>555</v>
      </c>
      <c r="D258" s="148" t="s">
        <v>163</v>
      </c>
      <c r="E258" s="149" t="s">
        <v>556</v>
      </c>
      <c r="F258" s="150" t="s">
        <v>557</v>
      </c>
      <c r="G258" s="151" t="s">
        <v>239</v>
      </c>
      <c r="H258" s="152">
        <v>3.48</v>
      </c>
      <c r="I258" s="153"/>
      <c r="J258" s="154">
        <f t="shared" si="60"/>
        <v>0</v>
      </c>
      <c r="K258" s="155"/>
      <c r="L258" s="30"/>
      <c r="M258" s="156" t="s">
        <v>1</v>
      </c>
      <c r="N258" s="157" t="s">
        <v>40</v>
      </c>
      <c r="O258" s="58"/>
      <c r="P258" s="158">
        <f t="shared" si="61"/>
        <v>0</v>
      </c>
      <c r="Q258" s="158">
        <v>0</v>
      </c>
      <c r="R258" s="158">
        <f t="shared" si="62"/>
        <v>0</v>
      </c>
      <c r="S258" s="158">
        <v>0</v>
      </c>
      <c r="T258" s="159">
        <f t="shared" si="63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0" t="s">
        <v>167</v>
      </c>
      <c r="AT258" s="160" t="s">
        <v>163</v>
      </c>
      <c r="AU258" s="160" t="s">
        <v>168</v>
      </c>
      <c r="AY258" s="14" t="s">
        <v>161</v>
      </c>
      <c r="BE258" s="161">
        <f t="shared" si="64"/>
        <v>0</v>
      </c>
      <c r="BF258" s="161">
        <f t="shared" si="65"/>
        <v>0</v>
      </c>
      <c r="BG258" s="161">
        <f t="shared" si="66"/>
        <v>0</v>
      </c>
      <c r="BH258" s="161">
        <f t="shared" si="67"/>
        <v>0</v>
      </c>
      <c r="BI258" s="161">
        <f t="shared" si="68"/>
        <v>0</v>
      </c>
      <c r="BJ258" s="14" t="s">
        <v>168</v>
      </c>
      <c r="BK258" s="161">
        <f t="shared" si="69"/>
        <v>0</v>
      </c>
      <c r="BL258" s="14" t="s">
        <v>167</v>
      </c>
      <c r="BM258" s="160" t="s">
        <v>558</v>
      </c>
    </row>
    <row r="259" spans="1:65" s="2" customFormat="1" ht="24.2" customHeight="1">
      <c r="A259" s="29"/>
      <c r="B259" s="147"/>
      <c r="C259" s="148" t="s">
        <v>559</v>
      </c>
      <c r="D259" s="148" t="s">
        <v>163</v>
      </c>
      <c r="E259" s="149" t="s">
        <v>560</v>
      </c>
      <c r="F259" s="150" t="s">
        <v>561</v>
      </c>
      <c r="G259" s="151" t="s">
        <v>239</v>
      </c>
      <c r="H259" s="152">
        <v>34.799999999999997</v>
      </c>
      <c r="I259" s="153"/>
      <c r="J259" s="154">
        <f t="shared" si="60"/>
        <v>0</v>
      </c>
      <c r="K259" s="155"/>
      <c r="L259" s="30"/>
      <c r="M259" s="156" t="s">
        <v>1</v>
      </c>
      <c r="N259" s="157" t="s">
        <v>40</v>
      </c>
      <c r="O259" s="58"/>
      <c r="P259" s="158">
        <f t="shared" si="61"/>
        <v>0</v>
      </c>
      <c r="Q259" s="158">
        <v>0</v>
      </c>
      <c r="R259" s="158">
        <f t="shared" si="62"/>
        <v>0</v>
      </c>
      <c r="S259" s="158">
        <v>0</v>
      </c>
      <c r="T259" s="159">
        <f t="shared" si="63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0" t="s">
        <v>167</v>
      </c>
      <c r="AT259" s="160" t="s">
        <v>163</v>
      </c>
      <c r="AU259" s="160" t="s">
        <v>168</v>
      </c>
      <c r="AY259" s="14" t="s">
        <v>161</v>
      </c>
      <c r="BE259" s="161">
        <f t="shared" si="64"/>
        <v>0</v>
      </c>
      <c r="BF259" s="161">
        <f t="shared" si="65"/>
        <v>0</v>
      </c>
      <c r="BG259" s="161">
        <f t="shared" si="66"/>
        <v>0</v>
      </c>
      <c r="BH259" s="161">
        <f t="shared" si="67"/>
        <v>0</v>
      </c>
      <c r="BI259" s="161">
        <f t="shared" si="68"/>
        <v>0</v>
      </c>
      <c r="BJ259" s="14" t="s">
        <v>168</v>
      </c>
      <c r="BK259" s="161">
        <f t="shared" si="69"/>
        <v>0</v>
      </c>
      <c r="BL259" s="14" t="s">
        <v>167</v>
      </c>
      <c r="BM259" s="160" t="s">
        <v>562</v>
      </c>
    </row>
    <row r="260" spans="1:65" s="2" customFormat="1" ht="24.2" customHeight="1">
      <c r="A260" s="29"/>
      <c r="B260" s="147"/>
      <c r="C260" s="148" t="s">
        <v>563</v>
      </c>
      <c r="D260" s="148" t="s">
        <v>163</v>
      </c>
      <c r="E260" s="149" t="s">
        <v>564</v>
      </c>
      <c r="F260" s="150" t="s">
        <v>565</v>
      </c>
      <c r="G260" s="151" t="s">
        <v>239</v>
      </c>
      <c r="H260" s="152">
        <v>3.48</v>
      </c>
      <c r="I260" s="153"/>
      <c r="J260" s="154">
        <f t="shared" si="60"/>
        <v>0</v>
      </c>
      <c r="K260" s="155"/>
      <c r="L260" s="30"/>
      <c r="M260" s="156" t="s">
        <v>1</v>
      </c>
      <c r="N260" s="157" t="s">
        <v>40</v>
      </c>
      <c r="O260" s="58"/>
      <c r="P260" s="158">
        <f t="shared" si="61"/>
        <v>0</v>
      </c>
      <c r="Q260" s="158">
        <v>0</v>
      </c>
      <c r="R260" s="158">
        <f t="shared" si="62"/>
        <v>0</v>
      </c>
      <c r="S260" s="158">
        <v>0</v>
      </c>
      <c r="T260" s="159">
        <f t="shared" si="63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0" t="s">
        <v>167</v>
      </c>
      <c r="AT260" s="160" t="s">
        <v>163</v>
      </c>
      <c r="AU260" s="160" t="s">
        <v>168</v>
      </c>
      <c r="AY260" s="14" t="s">
        <v>161</v>
      </c>
      <c r="BE260" s="161">
        <f t="shared" si="64"/>
        <v>0</v>
      </c>
      <c r="BF260" s="161">
        <f t="shared" si="65"/>
        <v>0</v>
      </c>
      <c r="BG260" s="161">
        <f t="shared" si="66"/>
        <v>0</v>
      </c>
      <c r="BH260" s="161">
        <f t="shared" si="67"/>
        <v>0</v>
      </c>
      <c r="BI260" s="161">
        <f t="shared" si="68"/>
        <v>0</v>
      </c>
      <c r="BJ260" s="14" t="s">
        <v>168</v>
      </c>
      <c r="BK260" s="161">
        <f t="shared" si="69"/>
        <v>0</v>
      </c>
      <c r="BL260" s="14" t="s">
        <v>167</v>
      </c>
      <c r="BM260" s="160" t="s">
        <v>566</v>
      </c>
    </row>
    <row r="261" spans="1:65" s="12" customFormat="1" ht="22.9" customHeight="1">
      <c r="B261" s="134"/>
      <c r="D261" s="135" t="s">
        <v>73</v>
      </c>
      <c r="E261" s="145" t="s">
        <v>567</v>
      </c>
      <c r="F261" s="145" t="s">
        <v>568</v>
      </c>
      <c r="I261" s="137"/>
      <c r="J261" s="146">
        <f>BK261</f>
        <v>0</v>
      </c>
      <c r="L261" s="134"/>
      <c r="M261" s="139"/>
      <c r="N261" s="140"/>
      <c r="O261" s="140"/>
      <c r="P261" s="141">
        <f>P262</f>
        <v>0</v>
      </c>
      <c r="Q261" s="140"/>
      <c r="R261" s="141">
        <f>R262</f>
        <v>0</v>
      </c>
      <c r="S261" s="140"/>
      <c r="T261" s="142">
        <f>T262</f>
        <v>0</v>
      </c>
      <c r="AR261" s="135" t="s">
        <v>82</v>
      </c>
      <c r="AT261" s="143" t="s">
        <v>73</v>
      </c>
      <c r="AU261" s="143" t="s">
        <v>82</v>
      </c>
      <c r="AY261" s="135" t="s">
        <v>161</v>
      </c>
      <c r="BK261" s="144">
        <f>BK262</f>
        <v>0</v>
      </c>
    </row>
    <row r="262" spans="1:65" s="2" customFormat="1" ht="24.2" customHeight="1">
      <c r="A262" s="29"/>
      <c r="B262" s="147"/>
      <c r="C262" s="148" t="s">
        <v>567</v>
      </c>
      <c r="D262" s="148" t="s">
        <v>163</v>
      </c>
      <c r="E262" s="149" t="s">
        <v>569</v>
      </c>
      <c r="F262" s="150" t="s">
        <v>570</v>
      </c>
      <c r="G262" s="151" t="s">
        <v>239</v>
      </c>
      <c r="H262" s="152">
        <v>1472.5229999999999</v>
      </c>
      <c r="I262" s="153"/>
      <c r="J262" s="154">
        <f>ROUND(I262*H262,2)</f>
        <v>0</v>
      </c>
      <c r="K262" s="155"/>
      <c r="L262" s="30"/>
      <c r="M262" s="156" t="s">
        <v>1</v>
      </c>
      <c r="N262" s="157" t="s">
        <v>40</v>
      </c>
      <c r="O262" s="58"/>
      <c r="P262" s="158">
        <f>O262*H262</f>
        <v>0</v>
      </c>
      <c r="Q262" s="158">
        <v>0</v>
      </c>
      <c r="R262" s="158">
        <f>Q262*H262</f>
        <v>0</v>
      </c>
      <c r="S262" s="158">
        <v>0</v>
      </c>
      <c r="T262" s="159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0" t="s">
        <v>167</v>
      </c>
      <c r="AT262" s="160" t="s">
        <v>163</v>
      </c>
      <c r="AU262" s="160" t="s">
        <v>168</v>
      </c>
      <c r="AY262" s="14" t="s">
        <v>161</v>
      </c>
      <c r="BE262" s="161">
        <f>IF(N262="základná",J262,0)</f>
        <v>0</v>
      </c>
      <c r="BF262" s="161">
        <f>IF(N262="znížená",J262,0)</f>
        <v>0</v>
      </c>
      <c r="BG262" s="161">
        <f>IF(N262="zákl. prenesená",J262,0)</f>
        <v>0</v>
      </c>
      <c r="BH262" s="161">
        <f>IF(N262="zníž. prenesená",J262,0)</f>
        <v>0</v>
      </c>
      <c r="BI262" s="161">
        <f>IF(N262="nulová",J262,0)</f>
        <v>0</v>
      </c>
      <c r="BJ262" s="14" t="s">
        <v>168</v>
      </c>
      <c r="BK262" s="161">
        <f>ROUND(I262*H262,2)</f>
        <v>0</v>
      </c>
      <c r="BL262" s="14" t="s">
        <v>167</v>
      </c>
      <c r="BM262" s="160" t="s">
        <v>571</v>
      </c>
    </row>
    <row r="263" spans="1:65" s="12" customFormat="1" ht="25.9" customHeight="1">
      <c r="B263" s="134"/>
      <c r="D263" s="135" t="s">
        <v>73</v>
      </c>
      <c r="E263" s="136" t="s">
        <v>572</v>
      </c>
      <c r="F263" s="136" t="s">
        <v>573</v>
      </c>
      <c r="I263" s="137"/>
      <c r="J263" s="138">
        <f>BK263</f>
        <v>0</v>
      </c>
      <c r="L263" s="134"/>
      <c r="M263" s="139"/>
      <c r="N263" s="140"/>
      <c r="O263" s="140"/>
      <c r="P263" s="141">
        <f>P264+P278+P289+P308+P312+P345+P366+P370+P388+P398+P406+P412+P425+P458+P464+P481+P487+P495+P505+P507</f>
        <v>0</v>
      </c>
      <c r="Q263" s="140"/>
      <c r="R263" s="141">
        <f>R264+R278+R289+R308+R312+R345+R366+R370+R388+R398+R406+R412+R425+R458+R464+R481+R487+R495+R505+R507</f>
        <v>81.01581809000001</v>
      </c>
      <c r="S263" s="140"/>
      <c r="T263" s="142">
        <f>T264+T278+T289+T308+T312+T345+T366+T370+T388+T398+T406+T412+T425+T458+T464+T481+T487+T495+T505+T507</f>
        <v>0</v>
      </c>
      <c r="AR263" s="135" t="s">
        <v>168</v>
      </c>
      <c r="AT263" s="143" t="s">
        <v>73</v>
      </c>
      <c r="AU263" s="143" t="s">
        <v>74</v>
      </c>
      <c r="AY263" s="135" t="s">
        <v>161</v>
      </c>
      <c r="BK263" s="144">
        <f>BK264+BK278+BK289+BK308+BK312+BK345+BK366+BK370+BK388+BK398+BK406+BK412+BK425+BK458+BK464+BK481+BK487+BK495+BK505+BK507</f>
        <v>0</v>
      </c>
    </row>
    <row r="264" spans="1:65" s="12" customFormat="1" ht="22.9" customHeight="1">
      <c r="B264" s="134"/>
      <c r="D264" s="135" t="s">
        <v>73</v>
      </c>
      <c r="E264" s="145" t="s">
        <v>574</v>
      </c>
      <c r="F264" s="145" t="s">
        <v>575</v>
      </c>
      <c r="I264" s="137"/>
      <c r="J264" s="146">
        <f>BK264</f>
        <v>0</v>
      </c>
      <c r="L264" s="134"/>
      <c r="M264" s="139"/>
      <c r="N264" s="140"/>
      <c r="O264" s="140"/>
      <c r="P264" s="141">
        <f>SUM(P265:P277)</f>
        <v>0</v>
      </c>
      <c r="Q264" s="140"/>
      <c r="R264" s="141">
        <f>SUM(R265:R277)</f>
        <v>4.9969741499999998</v>
      </c>
      <c r="S264" s="140"/>
      <c r="T264" s="142">
        <f>SUM(T265:T277)</f>
        <v>0</v>
      </c>
      <c r="AR264" s="135" t="s">
        <v>168</v>
      </c>
      <c r="AT264" s="143" t="s">
        <v>73</v>
      </c>
      <c r="AU264" s="143" t="s">
        <v>82</v>
      </c>
      <c r="AY264" s="135" t="s">
        <v>161</v>
      </c>
      <c r="BK264" s="144">
        <f>SUM(BK265:BK277)</f>
        <v>0</v>
      </c>
    </row>
    <row r="265" spans="1:65" s="2" customFormat="1" ht="24.2" customHeight="1">
      <c r="A265" s="29"/>
      <c r="B265" s="147"/>
      <c r="C265" s="148" t="s">
        <v>576</v>
      </c>
      <c r="D265" s="148" t="s">
        <v>163</v>
      </c>
      <c r="E265" s="149" t="s">
        <v>577</v>
      </c>
      <c r="F265" s="150" t="s">
        <v>578</v>
      </c>
      <c r="G265" s="151" t="s">
        <v>195</v>
      </c>
      <c r="H265" s="152">
        <v>361.2</v>
      </c>
      <c r="I265" s="153"/>
      <c r="J265" s="154">
        <f t="shared" ref="J265:J277" si="70">ROUND(I265*H265,2)</f>
        <v>0</v>
      </c>
      <c r="K265" s="155"/>
      <c r="L265" s="30"/>
      <c r="M265" s="156" t="s">
        <v>1</v>
      </c>
      <c r="N265" s="157" t="s">
        <v>40</v>
      </c>
      <c r="O265" s="58"/>
      <c r="P265" s="158">
        <f t="shared" ref="P265:P277" si="71">O265*H265</f>
        <v>0</v>
      </c>
      <c r="Q265" s="158">
        <v>0</v>
      </c>
      <c r="R265" s="158">
        <f t="shared" ref="R265:R277" si="72">Q265*H265</f>
        <v>0</v>
      </c>
      <c r="S265" s="158">
        <v>0</v>
      </c>
      <c r="T265" s="159">
        <f t="shared" ref="T265:T277" si="73"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0" t="s">
        <v>228</v>
      </c>
      <c r="AT265" s="160" t="s">
        <v>163</v>
      </c>
      <c r="AU265" s="160" t="s">
        <v>168</v>
      </c>
      <c r="AY265" s="14" t="s">
        <v>161</v>
      </c>
      <c r="BE265" s="161">
        <f t="shared" ref="BE265:BE277" si="74">IF(N265="základná",J265,0)</f>
        <v>0</v>
      </c>
      <c r="BF265" s="161">
        <f t="shared" ref="BF265:BF277" si="75">IF(N265="znížená",J265,0)</f>
        <v>0</v>
      </c>
      <c r="BG265" s="161">
        <f t="shared" ref="BG265:BG277" si="76">IF(N265="zákl. prenesená",J265,0)</f>
        <v>0</v>
      </c>
      <c r="BH265" s="161">
        <f t="shared" ref="BH265:BH277" si="77">IF(N265="zníž. prenesená",J265,0)</f>
        <v>0</v>
      </c>
      <c r="BI265" s="161">
        <f t="shared" ref="BI265:BI277" si="78">IF(N265="nulová",J265,0)</f>
        <v>0</v>
      </c>
      <c r="BJ265" s="14" t="s">
        <v>168</v>
      </c>
      <c r="BK265" s="161">
        <f t="shared" ref="BK265:BK277" si="79">ROUND(I265*H265,2)</f>
        <v>0</v>
      </c>
      <c r="BL265" s="14" t="s">
        <v>228</v>
      </c>
      <c r="BM265" s="160" t="s">
        <v>579</v>
      </c>
    </row>
    <row r="266" spans="1:65" s="2" customFormat="1" ht="16.5" customHeight="1">
      <c r="A266" s="29"/>
      <c r="B266" s="147"/>
      <c r="C266" s="162" t="s">
        <v>580</v>
      </c>
      <c r="D266" s="162" t="s">
        <v>207</v>
      </c>
      <c r="E266" s="163" t="s">
        <v>581</v>
      </c>
      <c r="F266" s="164" t="s">
        <v>582</v>
      </c>
      <c r="G266" s="165" t="s">
        <v>239</v>
      </c>
      <c r="H266" s="166">
        <v>0.108</v>
      </c>
      <c r="I266" s="167"/>
      <c r="J266" s="168">
        <f t="shared" si="70"/>
        <v>0</v>
      </c>
      <c r="K266" s="169"/>
      <c r="L266" s="170"/>
      <c r="M266" s="171" t="s">
        <v>1</v>
      </c>
      <c r="N266" s="172" t="s">
        <v>40</v>
      </c>
      <c r="O266" s="58"/>
      <c r="P266" s="158">
        <f t="shared" si="71"/>
        <v>0</v>
      </c>
      <c r="Q266" s="158">
        <v>1</v>
      </c>
      <c r="R266" s="158">
        <f t="shared" si="72"/>
        <v>0.108</v>
      </c>
      <c r="S266" s="158">
        <v>0</v>
      </c>
      <c r="T266" s="159">
        <f t="shared" si="73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0" t="s">
        <v>294</v>
      </c>
      <c r="AT266" s="160" t="s">
        <v>207</v>
      </c>
      <c r="AU266" s="160" t="s">
        <v>168</v>
      </c>
      <c r="AY266" s="14" t="s">
        <v>161</v>
      </c>
      <c r="BE266" s="161">
        <f t="shared" si="74"/>
        <v>0</v>
      </c>
      <c r="BF266" s="161">
        <f t="shared" si="75"/>
        <v>0</v>
      </c>
      <c r="BG266" s="161">
        <f t="shared" si="76"/>
        <v>0</v>
      </c>
      <c r="BH266" s="161">
        <f t="shared" si="77"/>
        <v>0</v>
      </c>
      <c r="BI266" s="161">
        <f t="shared" si="78"/>
        <v>0</v>
      </c>
      <c r="BJ266" s="14" t="s">
        <v>168</v>
      </c>
      <c r="BK266" s="161">
        <f t="shared" si="79"/>
        <v>0</v>
      </c>
      <c r="BL266" s="14" t="s">
        <v>228</v>
      </c>
      <c r="BM266" s="160" t="s">
        <v>583</v>
      </c>
    </row>
    <row r="267" spans="1:65" s="2" customFormat="1" ht="24.2" customHeight="1">
      <c r="A267" s="29"/>
      <c r="B267" s="147"/>
      <c r="C267" s="148" t="s">
        <v>584</v>
      </c>
      <c r="D267" s="148" t="s">
        <v>163</v>
      </c>
      <c r="E267" s="149" t="s">
        <v>585</v>
      </c>
      <c r="F267" s="150" t="s">
        <v>586</v>
      </c>
      <c r="G267" s="151" t="s">
        <v>195</v>
      </c>
      <c r="H267" s="152">
        <v>35.92</v>
      </c>
      <c r="I267" s="153"/>
      <c r="J267" s="154">
        <f t="shared" si="70"/>
        <v>0</v>
      </c>
      <c r="K267" s="155"/>
      <c r="L267" s="30"/>
      <c r="M267" s="156" t="s">
        <v>1</v>
      </c>
      <c r="N267" s="157" t="s">
        <v>40</v>
      </c>
      <c r="O267" s="58"/>
      <c r="P267" s="158">
        <f t="shared" si="71"/>
        <v>0</v>
      </c>
      <c r="Q267" s="158">
        <v>0</v>
      </c>
      <c r="R267" s="158">
        <f t="shared" si="72"/>
        <v>0</v>
      </c>
      <c r="S267" s="158">
        <v>0</v>
      </c>
      <c r="T267" s="159">
        <f t="shared" si="73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0" t="s">
        <v>228</v>
      </c>
      <c r="AT267" s="160" t="s">
        <v>163</v>
      </c>
      <c r="AU267" s="160" t="s">
        <v>168</v>
      </c>
      <c r="AY267" s="14" t="s">
        <v>161</v>
      </c>
      <c r="BE267" s="161">
        <f t="shared" si="74"/>
        <v>0</v>
      </c>
      <c r="BF267" s="161">
        <f t="shared" si="75"/>
        <v>0</v>
      </c>
      <c r="BG267" s="161">
        <f t="shared" si="76"/>
        <v>0</v>
      </c>
      <c r="BH267" s="161">
        <f t="shared" si="77"/>
        <v>0</v>
      </c>
      <c r="BI267" s="161">
        <f t="shared" si="78"/>
        <v>0</v>
      </c>
      <c r="BJ267" s="14" t="s">
        <v>168</v>
      </c>
      <c r="BK267" s="161">
        <f t="shared" si="79"/>
        <v>0</v>
      </c>
      <c r="BL267" s="14" t="s">
        <v>228</v>
      </c>
      <c r="BM267" s="160" t="s">
        <v>587</v>
      </c>
    </row>
    <row r="268" spans="1:65" s="2" customFormat="1" ht="24.2" customHeight="1">
      <c r="A268" s="29"/>
      <c r="B268" s="147"/>
      <c r="C268" s="148" t="s">
        <v>588</v>
      </c>
      <c r="D268" s="148" t="s">
        <v>163</v>
      </c>
      <c r="E268" s="149" t="s">
        <v>589</v>
      </c>
      <c r="F268" s="150" t="s">
        <v>590</v>
      </c>
      <c r="G268" s="151" t="s">
        <v>195</v>
      </c>
      <c r="H268" s="152">
        <v>134.69999999999999</v>
      </c>
      <c r="I268" s="153"/>
      <c r="J268" s="154">
        <f t="shared" si="70"/>
        <v>0</v>
      </c>
      <c r="K268" s="155"/>
      <c r="L268" s="30"/>
      <c r="M268" s="156" t="s">
        <v>1</v>
      </c>
      <c r="N268" s="157" t="s">
        <v>40</v>
      </c>
      <c r="O268" s="58"/>
      <c r="P268" s="158">
        <f t="shared" si="71"/>
        <v>0</v>
      </c>
      <c r="Q268" s="158">
        <v>8.0000000000000007E-5</v>
      </c>
      <c r="R268" s="158">
        <f t="shared" si="72"/>
        <v>1.0775999999999999E-2</v>
      </c>
      <c r="S268" s="158">
        <v>0</v>
      </c>
      <c r="T268" s="159">
        <f t="shared" si="73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0" t="s">
        <v>228</v>
      </c>
      <c r="AT268" s="160" t="s">
        <v>163</v>
      </c>
      <c r="AU268" s="160" t="s">
        <v>168</v>
      </c>
      <c r="AY268" s="14" t="s">
        <v>161</v>
      </c>
      <c r="BE268" s="161">
        <f t="shared" si="74"/>
        <v>0</v>
      </c>
      <c r="BF268" s="161">
        <f t="shared" si="75"/>
        <v>0</v>
      </c>
      <c r="BG268" s="161">
        <f t="shared" si="76"/>
        <v>0</v>
      </c>
      <c r="BH268" s="161">
        <f t="shared" si="77"/>
        <v>0</v>
      </c>
      <c r="BI268" s="161">
        <f t="shared" si="78"/>
        <v>0</v>
      </c>
      <c r="BJ268" s="14" t="s">
        <v>168</v>
      </c>
      <c r="BK268" s="161">
        <f t="shared" si="79"/>
        <v>0</v>
      </c>
      <c r="BL268" s="14" t="s">
        <v>228</v>
      </c>
      <c r="BM268" s="160" t="s">
        <v>591</v>
      </c>
    </row>
    <row r="269" spans="1:65" s="2" customFormat="1" ht="37.9" customHeight="1">
      <c r="A269" s="29"/>
      <c r="B269" s="147"/>
      <c r="C269" s="162" t="s">
        <v>592</v>
      </c>
      <c r="D269" s="162" t="s">
        <v>207</v>
      </c>
      <c r="E269" s="163" t="s">
        <v>593</v>
      </c>
      <c r="F269" s="164" t="s">
        <v>594</v>
      </c>
      <c r="G269" s="165" t="s">
        <v>195</v>
      </c>
      <c r="H269" s="166">
        <v>154.905</v>
      </c>
      <c r="I269" s="167"/>
      <c r="J269" s="168">
        <f t="shared" si="70"/>
        <v>0</v>
      </c>
      <c r="K269" s="169"/>
      <c r="L269" s="170"/>
      <c r="M269" s="171" t="s">
        <v>1</v>
      </c>
      <c r="N269" s="172" t="s">
        <v>40</v>
      </c>
      <c r="O269" s="58"/>
      <c r="P269" s="158">
        <f t="shared" si="71"/>
        <v>0</v>
      </c>
      <c r="Q269" s="158">
        <v>2E-3</v>
      </c>
      <c r="R269" s="158">
        <f t="shared" si="72"/>
        <v>0.30981000000000003</v>
      </c>
      <c r="S269" s="158">
        <v>0</v>
      </c>
      <c r="T269" s="159">
        <f t="shared" si="73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0" t="s">
        <v>294</v>
      </c>
      <c r="AT269" s="160" t="s">
        <v>207</v>
      </c>
      <c r="AU269" s="160" t="s">
        <v>168</v>
      </c>
      <c r="AY269" s="14" t="s">
        <v>161</v>
      </c>
      <c r="BE269" s="161">
        <f t="shared" si="74"/>
        <v>0</v>
      </c>
      <c r="BF269" s="161">
        <f t="shared" si="75"/>
        <v>0</v>
      </c>
      <c r="BG269" s="161">
        <f t="shared" si="76"/>
        <v>0</v>
      </c>
      <c r="BH269" s="161">
        <f t="shared" si="77"/>
        <v>0</v>
      </c>
      <c r="BI269" s="161">
        <f t="shared" si="78"/>
        <v>0</v>
      </c>
      <c r="BJ269" s="14" t="s">
        <v>168</v>
      </c>
      <c r="BK269" s="161">
        <f t="shared" si="79"/>
        <v>0</v>
      </c>
      <c r="BL269" s="14" t="s">
        <v>228</v>
      </c>
      <c r="BM269" s="160" t="s">
        <v>595</v>
      </c>
    </row>
    <row r="270" spans="1:65" s="2" customFormat="1" ht="24.2" customHeight="1">
      <c r="A270" s="29"/>
      <c r="B270" s="147"/>
      <c r="C270" s="148" t="s">
        <v>596</v>
      </c>
      <c r="D270" s="148" t="s">
        <v>163</v>
      </c>
      <c r="E270" s="149" t="s">
        <v>597</v>
      </c>
      <c r="F270" s="150" t="s">
        <v>598</v>
      </c>
      <c r="G270" s="151" t="s">
        <v>195</v>
      </c>
      <c r="H270" s="152">
        <v>722.4</v>
      </c>
      <c r="I270" s="153"/>
      <c r="J270" s="154">
        <f t="shared" si="70"/>
        <v>0</v>
      </c>
      <c r="K270" s="155"/>
      <c r="L270" s="30"/>
      <c r="M270" s="156" t="s">
        <v>1</v>
      </c>
      <c r="N270" s="157" t="s">
        <v>40</v>
      </c>
      <c r="O270" s="58"/>
      <c r="P270" s="158">
        <f t="shared" si="71"/>
        <v>0</v>
      </c>
      <c r="Q270" s="158">
        <v>5.4000000000000001E-4</v>
      </c>
      <c r="R270" s="158">
        <f t="shared" si="72"/>
        <v>0.390096</v>
      </c>
      <c r="S270" s="158">
        <v>0</v>
      </c>
      <c r="T270" s="159">
        <f t="shared" si="73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0" t="s">
        <v>228</v>
      </c>
      <c r="AT270" s="160" t="s">
        <v>163</v>
      </c>
      <c r="AU270" s="160" t="s">
        <v>168</v>
      </c>
      <c r="AY270" s="14" t="s">
        <v>161</v>
      </c>
      <c r="BE270" s="161">
        <f t="shared" si="74"/>
        <v>0</v>
      </c>
      <c r="BF270" s="161">
        <f t="shared" si="75"/>
        <v>0</v>
      </c>
      <c r="BG270" s="161">
        <f t="shared" si="76"/>
        <v>0</v>
      </c>
      <c r="BH270" s="161">
        <f t="shared" si="77"/>
        <v>0</v>
      </c>
      <c r="BI270" s="161">
        <f t="shared" si="78"/>
        <v>0</v>
      </c>
      <c r="BJ270" s="14" t="s">
        <v>168</v>
      </c>
      <c r="BK270" s="161">
        <f t="shared" si="79"/>
        <v>0</v>
      </c>
      <c r="BL270" s="14" t="s">
        <v>228</v>
      </c>
      <c r="BM270" s="160" t="s">
        <v>599</v>
      </c>
    </row>
    <row r="271" spans="1:65" s="2" customFormat="1" ht="24.2" customHeight="1">
      <c r="A271" s="29"/>
      <c r="B271" s="147"/>
      <c r="C271" s="162" t="s">
        <v>600</v>
      </c>
      <c r="D271" s="162" t="s">
        <v>207</v>
      </c>
      <c r="E271" s="163" t="s">
        <v>601</v>
      </c>
      <c r="F271" s="164" t="s">
        <v>602</v>
      </c>
      <c r="G271" s="165" t="s">
        <v>195</v>
      </c>
      <c r="H271" s="166">
        <v>830.76</v>
      </c>
      <c r="I271" s="167"/>
      <c r="J271" s="168">
        <f t="shared" si="70"/>
        <v>0</v>
      </c>
      <c r="K271" s="169"/>
      <c r="L271" s="170"/>
      <c r="M271" s="171" t="s">
        <v>1</v>
      </c>
      <c r="N271" s="172" t="s">
        <v>40</v>
      </c>
      <c r="O271" s="58"/>
      <c r="P271" s="158">
        <f t="shared" si="71"/>
        <v>0</v>
      </c>
      <c r="Q271" s="158">
        <v>4.2500000000000003E-3</v>
      </c>
      <c r="R271" s="158">
        <f t="shared" si="72"/>
        <v>3.5307300000000001</v>
      </c>
      <c r="S271" s="158">
        <v>0</v>
      </c>
      <c r="T271" s="159">
        <f t="shared" si="73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0" t="s">
        <v>294</v>
      </c>
      <c r="AT271" s="160" t="s">
        <v>207</v>
      </c>
      <c r="AU271" s="160" t="s">
        <v>168</v>
      </c>
      <c r="AY271" s="14" t="s">
        <v>161</v>
      </c>
      <c r="BE271" s="161">
        <f t="shared" si="74"/>
        <v>0</v>
      </c>
      <c r="BF271" s="161">
        <f t="shared" si="75"/>
        <v>0</v>
      </c>
      <c r="BG271" s="161">
        <f t="shared" si="76"/>
        <v>0</v>
      </c>
      <c r="BH271" s="161">
        <f t="shared" si="77"/>
        <v>0</v>
      </c>
      <c r="BI271" s="161">
        <f t="shared" si="78"/>
        <v>0</v>
      </c>
      <c r="BJ271" s="14" t="s">
        <v>168</v>
      </c>
      <c r="BK271" s="161">
        <f t="shared" si="79"/>
        <v>0</v>
      </c>
      <c r="BL271" s="14" t="s">
        <v>228</v>
      </c>
      <c r="BM271" s="160" t="s">
        <v>603</v>
      </c>
    </row>
    <row r="272" spans="1:65" s="2" customFormat="1" ht="24.2" customHeight="1">
      <c r="A272" s="29"/>
      <c r="B272" s="147"/>
      <c r="C272" s="148" t="s">
        <v>604</v>
      </c>
      <c r="D272" s="148" t="s">
        <v>163</v>
      </c>
      <c r="E272" s="149" t="s">
        <v>605</v>
      </c>
      <c r="F272" s="150" t="s">
        <v>606</v>
      </c>
      <c r="G272" s="151" t="s">
        <v>195</v>
      </c>
      <c r="H272" s="152">
        <v>71.84</v>
      </c>
      <c r="I272" s="153"/>
      <c r="J272" s="154">
        <f t="shared" si="70"/>
        <v>0</v>
      </c>
      <c r="K272" s="155"/>
      <c r="L272" s="30"/>
      <c r="M272" s="156" t="s">
        <v>1</v>
      </c>
      <c r="N272" s="157" t="s">
        <v>40</v>
      </c>
      <c r="O272" s="58"/>
      <c r="P272" s="158">
        <f t="shared" si="71"/>
        <v>0</v>
      </c>
      <c r="Q272" s="158">
        <v>5.4000000000000001E-4</v>
      </c>
      <c r="R272" s="158">
        <f t="shared" si="72"/>
        <v>3.8793600000000004E-2</v>
      </c>
      <c r="S272" s="158">
        <v>0</v>
      </c>
      <c r="T272" s="159">
        <f t="shared" si="73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0" t="s">
        <v>228</v>
      </c>
      <c r="AT272" s="160" t="s">
        <v>163</v>
      </c>
      <c r="AU272" s="160" t="s">
        <v>168</v>
      </c>
      <c r="AY272" s="14" t="s">
        <v>161</v>
      </c>
      <c r="BE272" s="161">
        <f t="shared" si="74"/>
        <v>0</v>
      </c>
      <c r="BF272" s="161">
        <f t="shared" si="75"/>
        <v>0</v>
      </c>
      <c r="BG272" s="161">
        <f t="shared" si="76"/>
        <v>0</v>
      </c>
      <c r="BH272" s="161">
        <f t="shared" si="77"/>
        <v>0</v>
      </c>
      <c r="BI272" s="161">
        <f t="shared" si="78"/>
        <v>0</v>
      </c>
      <c r="BJ272" s="14" t="s">
        <v>168</v>
      </c>
      <c r="BK272" s="161">
        <f t="shared" si="79"/>
        <v>0</v>
      </c>
      <c r="BL272" s="14" t="s">
        <v>228</v>
      </c>
      <c r="BM272" s="160" t="s">
        <v>607</v>
      </c>
    </row>
    <row r="273" spans="1:65" s="2" customFormat="1" ht="24.2" customHeight="1">
      <c r="A273" s="29"/>
      <c r="B273" s="147"/>
      <c r="C273" s="162" t="s">
        <v>608</v>
      </c>
      <c r="D273" s="162" t="s">
        <v>207</v>
      </c>
      <c r="E273" s="163" t="s">
        <v>601</v>
      </c>
      <c r="F273" s="164" t="s">
        <v>602</v>
      </c>
      <c r="G273" s="165" t="s">
        <v>195</v>
      </c>
      <c r="H273" s="166">
        <v>86.207999999999998</v>
      </c>
      <c r="I273" s="167"/>
      <c r="J273" s="168">
        <f t="shared" si="70"/>
        <v>0</v>
      </c>
      <c r="K273" s="169"/>
      <c r="L273" s="170"/>
      <c r="M273" s="171" t="s">
        <v>1</v>
      </c>
      <c r="N273" s="172" t="s">
        <v>40</v>
      </c>
      <c r="O273" s="58"/>
      <c r="P273" s="158">
        <f t="shared" si="71"/>
        <v>0</v>
      </c>
      <c r="Q273" s="158">
        <v>4.2500000000000003E-3</v>
      </c>
      <c r="R273" s="158">
        <f t="shared" si="72"/>
        <v>0.36638400000000004</v>
      </c>
      <c r="S273" s="158">
        <v>0</v>
      </c>
      <c r="T273" s="159">
        <f t="shared" si="73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0" t="s">
        <v>294</v>
      </c>
      <c r="AT273" s="160" t="s">
        <v>207</v>
      </c>
      <c r="AU273" s="160" t="s">
        <v>168</v>
      </c>
      <c r="AY273" s="14" t="s">
        <v>161</v>
      </c>
      <c r="BE273" s="161">
        <f t="shared" si="74"/>
        <v>0</v>
      </c>
      <c r="BF273" s="161">
        <f t="shared" si="75"/>
        <v>0</v>
      </c>
      <c r="BG273" s="161">
        <f t="shared" si="76"/>
        <v>0</v>
      </c>
      <c r="BH273" s="161">
        <f t="shared" si="77"/>
        <v>0</v>
      </c>
      <c r="BI273" s="161">
        <f t="shared" si="78"/>
        <v>0</v>
      </c>
      <c r="BJ273" s="14" t="s">
        <v>168</v>
      </c>
      <c r="BK273" s="161">
        <f t="shared" si="79"/>
        <v>0</v>
      </c>
      <c r="BL273" s="14" t="s">
        <v>228</v>
      </c>
      <c r="BM273" s="160" t="s">
        <v>609</v>
      </c>
    </row>
    <row r="274" spans="1:65" s="2" customFormat="1" ht="16.5" customHeight="1">
      <c r="A274" s="29"/>
      <c r="B274" s="147"/>
      <c r="C274" s="148" t="s">
        <v>610</v>
      </c>
      <c r="D274" s="148" t="s">
        <v>163</v>
      </c>
      <c r="E274" s="149" t="s">
        <v>611</v>
      </c>
      <c r="F274" s="150" t="s">
        <v>612</v>
      </c>
      <c r="G274" s="151" t="s">
        <v>214</v>
      </c>
      <c r="H274" s="152">
        <v>80.7</v>
      </c>
      <c r="I274" s="153"/>
      <c r="J274" s="154">
        <f t="shared" si="70"/>
        <v>0</v>
      </c>
      <c r="K274" s="155"/>
      <c r="L274" s="30"/>
      <c r="M274" s="156" t="s">
        <v>1</v>
      </c>
      <c r="N274" s="157" t="s">
        <v>40</v>
      </c>
      <c r="O274" s="58"/>
      <c r="P274" s="158">
        <f t="shared" si="71"/>
        <v>0</v>
      </c>
      <c r="Q274" s="158">
        <v>2.7999999999999998E-4</v>
      </c>
      <c r="R274" s="158">
        <f t="shared" si="72"/>
        <v>2.2595999999999998E-2</v>
      </c>
      <c r="S274" s="158">
        <v>0</v>
      </c>
      <c r="T274" s="159">
        <f t="shared" si="73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0" t="s">
        <v>228</v>
      </c>
      <c r="AT274" s="160" t="s">
        <v>163</v>
      </c>
      <c r="AU274" s="160" t="s">
        <v>168</v>
      </c>
      <c r="AY274" s="14" t="s">
        <v>161</v>
      </c>
      <c r="BE274" s="161">
        <f t="shared" si="74"/>
        <v>0</v>
      </c>
      <c r="BF274" s="161">
        <f t="shared" si="75"/>
        <v>0</v>
      </c>
      <c r="BG274" s="161">
        <f t="shared" si="76"/>
        <v>0</v>
      </c>
      <c r="BH274" s="161">
        <f t="shared" si="77"/>
        <v>0</v>
      </c>
      <c r="BI274" s="161">
        <f t="shared" si="78"/>
        <v>0</v>
      </c>
      <c r="BJ274" s="14" t="s">
        <v>168</v>
      </c>
      <c r="BK274" s="161">
        <f t="shared" si="79"/>
        <v>0</v>
      </c>
      <c r="BL274" s="14" t="s">
        <v>228</v>
      </c>
      <c r="BM274" s="160" t="s">
        <v>613</v>
      </c>
    </row>
    <row r="275" spans="1:65" s="2" customFormat="1" ht="24.2" customHeight="1">
      <c r="A275" s="29"/>
      <c r="B275" s="147"/>
      <c r="C275" s="148" t="s">
        <v>614</v>
      </c>
      <c r="D275" s="148" t="s">
        <v>163</v>
      </c>
      <c r="E275" s="149" t="s">
        <v>615</v>
      </c>
      <c r="F275" s="150" t="s">
        <v>616</v>
      </c>
      <c r="G275" s="151" t="s">
        <v>195</v>
      </c>
      <c r="H275" s="152">
        <v>20.64</v>
      </c>
      <c r="I275" s="153"/>
      <c r="J275" s="154">
        <f t="shared" si="70"/>
        <v>0</v>
      </c>
      <c r="K275" s="155"/>
      <c r="L275" s="30"/>
      <c r="M275" s="156" t="s">
        <v>1</v>
      </c>
      <c r="N275" s="157" t="s">
        <v>40</v>
      </c>
      <c r="O275" s="58"/>
      <c r="P275" s="158">
        <f t="shared" si="71"/>
        <v>0</v>
      </c>
      <c r="Q275" s="158">
        <v>1.58E-3</v>
      </c>
      <c r="R275" s="158">
        <f t="shared" si="72"/>
        <v>3.26112E-2</v>
      </c>
      <c r="S275" s="158">
        <v>0</v>
      </c>
      <c r="T275" s="159">
        <f t="shared" si="73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60" t="s">
        <v>228</v>
      </c>
      <c r="AT275" s="160" t="s">
        <v>163</v>
      </c>
      <c r="AU275" s="160" t="s">
        <v>168</v>
      </c>
      <c r="AY275" s="14" t="s">
        <v>161</v>
      </c>
      <c r="BE275" s="161">
        <f t="shared" si="74"/>
        <v>0</v>
      </c>
      <c r="BF275" s="161">
        <f t="shared" si="75"/>
        <v>0</v>
      </c>
      <c r="BG275" s="161">
        <f t="shared" si="76"/>
        <v>0</v>
      </c>
      <c r="BH275" s="161">
        <f t="shared" si="77"/>
        <v>0</v>
      </c>
      <c r="BI275" s="161">
        <f t="shared" si="78"/>
        <v>0</v>
      </c>
      <c r="BJ275" s="14" t="s">
        <v>168</v>
      </c>
      <c r="BK275" s="161">
        <f t="shared" si="79"/>
        <v>0</v>
      </c>
      <c r="BL275" s="14" t="s">
        <v>228</v>
      </c>
      <c r="BM275" s="160" t="s">
        <v>617</v>
      </c>
    </row>
    <row r="276" spans="1:65" s="2" customFormat="1" ht="24.2" customHeight="1">
      <c r="A276" s="29"/>
      <c r="B276" s="147"/>
      <c r="C276" s="148" t="s">
        <v>618</v>
      </c>
      <c r="D276" s="148" t="s">
        <v>163</v>
      </c>
      <c r="E276" s="149" t="s">
        <v>619</v>
      </c>
      <c r="F276" s="150" t="s">
        <v>620</v>
      </c>
      <c r="G276" s="151" t="s">
        <v>195</v>
      </c>
      <c r="H276" s="152">
        <v>108.19499999999999</v>
      </c>
      <c r="I276" s="153"/>
      <c r="J276" s="154">
        <f t="shared" si="70"/>
        <v>0</v>
      </c>
      <c r="K276" s="155"/>
      <c r="L276" s="30"/>
      <c r="M276" s="156" t="s">
        <v>1</v>
      </c>
      <c r="N276" s="157" t="s">
        <v>40</v>
      </c>
      <c r="O276" s="58"/>
      <c r="P276" s="158">
        <f t="shared" si="71"/>
        <v>0</v>
      </c>
      <c r="Q276" s="158">
        <v>1.73E-3</v>
      </c>
      <c r="R276" s="158">
        <f t="shared" si="72"/>
        <v>0.18717734999999999</v>
      </c>
      <c r="S276" s="158">
        <v>0</v>
      </c>
      <c r="T276" s="159">
        <f t="shared" si="73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0" t="s">
        <v>228</v>
      </c>
      <c r="AT276" s="160" t="s">
        <v>163</v>
      </c>
      <c r="AU276" s="160" t="s">
        <v>168</v>
      </c>
      <c r="AY276" s="14" t="s">
        <v>161</v>
      </c>
      <c r="BE276" s="161">
        <f t="shared" si="74"/>
        <v>0</v>
      </c>
      <c r="BF276" s="161">
        <f t="shared" si="75"/>
        <v>0</v>
      </c>
      <c r="BG276" s="161">
        <f t="shared" si="76"/>
        <v>0</v>
      </c>
      <c r="BH276" s="161">
        <f t="shared" si="77"/>
        <v>0</v>
      </c>
      <c r="BI276" s="161">
        <f t="shared" si="78"/>
        <v>0</v>
      </c>
      <c r="BJ276" s="14" t="s">
        <v>168</v>
      </c>
      <c r="BK276" s="161">
        <f t="shared" si="79"/>
        <v>0</v>
      </c>
      <c r="BL276" s="14" t="s">
        <v>228</v>
      </c>
      <c r="BM276" s="160" t="s">
        <v>621</v>
      </c>
    </row>
    <row r="277" spans="1:65" s="2" customFormat="1" ht="24.2" customHeight="1">
      <c r="A277" s="29"/>
      <c r="B277" s="147"/>
      <c r="C277" s="148" t="s">
        <v>622</v>
      </c>
      <c r="D277" s="148" t="s">
        <v>163</v>
      </c>
      <c r="E277" s="149" t="s">
        <v>623</v>
      </c>
      <c r="F277" s="150" t="s">
        <v>624</v>
      </c>
      <c r="G277" s="151" t="s">
        <v>625</v>
      </c>
      <c r="H277" s="173"/>
      <c r="I277" s="153"/>
      <c r="J277" s="154">
        <f t="shared" si="70"/>
        <v>0</v>
      </c>
      <c r="K277" s="155"/>
      <c r="L277" s="30"/>
      <c r="M277" s="156" t="s">
        <v>1</v>
      </c>
      <c r="N277" s="157" t="s">
        <v>40</v>
      </c>
      <c r="O277" s="58"/>
      <c r="P277" s="158">
        <f t="shared" si="71"/>
        <v>0</v>
      </c>
      <c r="Q277" s="158">
        <v>0</v>
      </c>
      <c r="R277" s="158">
        <f t="shared" si="72"/>
        <v>0</v>
      </c>
      <c r="S277" s="158">
        <v>0</v>
      </c>
      <c r="T277" s="159">
        <f t="shared" si="73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0" t="s">
        <v>228</v>
      </c>
      <c r="AT277" s="160" t="s">
        <v>163</v>
      </c>
      <c r="AU277" s="160" t="s">
        <v>168</v>
      </c>
      <c r="AY277" s="14" t="s">
        <v>161</v>
      </c>
      <c r="BE277" s="161">
        <f t="shared" si="74"/>
        <v>0</v>
      </c>
      <c r="BF277" s="161">
        <f t="shared" si="75"/>
        <v>0</v>
      </c>
      <c r="BG277" s="161">
        <f t="shared" si="76"/>
        <v>0</v>
      </c>
      <c r="BH277" s="161">
        <f t="shared" si="77"/>
        <v>0</v>
      </c>
      <c r="BI277" s="161">
        <f t="shared" si="78"/>
        <v>0</v>
      </c>
      <c r="BJ277" s="14" t="s">
        <v>168</v>
      </c>
      <c r="BK277" s="161">
        <f t="shared" si="79"/>
        <v>0</v>
      </c>
      <c r="BL277" s="14" t="s">
        <v>228</v>
      </c>
      <c r="BM277" s="160" t="s">
        <v>626</v>
      </c>
    </row>
    <row r="278" spans="1:65" s="12" customFormat="1" ht="22.9" customHeight="1">
      <c r="B278" s="134"/>
      <c r="D278" s="135" t="s">
        <v>73</v>
      </c>
      <c r="E278" s="145" t="s">
        <v>627</v>
      </c>
      <c r="F278" s="145" t="s">
        <v>628</v>
      </c>
      <c r="I278" s="137"/>
      <c r="J278" s="146">
        <f>BK278</f>
        <v>0</v>
      </c>
      <c r="L278" s="134"/>
      <c r="M278" s="139"/>
      <c r="N278" s="140"/>
      <c r="O278" s="140"/>
      <c r="P278" s="141">
        <f>SUM(P279:P288)</f>
        <v>0</v>
      </c>
      <c r="Q278" s="140"/>
      <c r="R278" s="141">
        <f>SUM(R279:R288)</f>
        <v>6.2578680899999997</v>
      </c>
      <c r="S278" s="140"/>
      <c r="T278" s="142">
        <f>SUM(T279:T288)</f>
        <v>0</v>
      </c>
      <c r="AR278" s="135" t="s">
        <v>168</v>
      </c>
      <c r="AT278" s="143" t="s">
        <v>73</v>
      </c>
      <c r="AU278" s="143" t="s">
        <v>82</v>
      </c>
      <c r="AY278" s="135" t="s">
        <v>161</v>
      </c>
      <c r="BK278" s="144">
        <f>SUM(BK279:BK288)</f>
        <v>0</v>
      </c>
    </row>
    <row r="279" spans="1:65" s="2" customFormat="1" ht="33" customHeight="1">
      <c r="A279" s="29"/>
      <c r="B279" s="147"/>
      <c r="C279" s="148" t="s">
        <v>629</v>
      </c>
      <c r="D279" s="148" t="s">
        <v>163</v>
      </c>
      <c r="E279" s="149" t="s">
        <v>630</v>
      </c>
      <c r="F279" s="150" t="s">
        <v>631</v>
      </c>
      <c r="G279" s="151" t="s">
        <v>195</v>
      </c>
      <c r="H279" s="152">
        <v>722.4</v>
      </c>
      <c r="I279" s="153"/>
      <c r="J279" s="154">
        <f t="shared" ref="J279:J288" si="80">ROUND(I279*H279,2)</f>
        <v>0</v>
      </c>
      <c r="K279" s="155"/>
      <c r="L279" s="30"/>
      <c r="M279" s="156" t="s">
        <v>1</v>
      </c>
      <c r="N279" s="157" t="s">
        <v>40</v>
      </c>
      <c r="O279" s="58"/>
      <c r="P279" s="158">
        <f t="shared" ref="P279:P288" si="81">O279*H279</f>
        <v>0</v>
      </c>
      <c r="Q279" s="158">
        <v>2.9999999999999997E-4</v>
      </c>
      <c r="R279" s="158">
        <f t="shared" ref="R279:R288" si="82">Q279*H279</f>
        <v>0.21671999999999997</v>
      </c>
      <c r="S279" s="158">
        <v>0</v>
      </c>
      <c r="T279" s="159">
        <f t="shared" ref="T279:T288" si="83">S279*H279</f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0" t="s">
        <v>228</v>
      </c>
      <c r="AT279" s="160" t="s">
        <v>163</v>
      </c>
      <c r="AU279" s="160" t="s">
        <v>168</v>
      </c>
      <c r="AY279" s="14" t="s">
        <v>161</v>
      </c>
      <c r="BE279" s="161">
        <f t="shared" ref="BE279:BE288" si="84">IF(N279="základná",J279,0)</f>
        <v>0</v>
      </c>
      <c r="BF279" s="161">
        <f t="shared" ref="BF279:BF288" si="85">IF(N279="znížená",J279,0)</f>
        <v>0</v>
      </c>
      <c r="BG279" s="161">
        <f t="shared" ref="BG279:BG288" si="86">IF(N279="zákl. prenesená",J279,0)</f>
        <v>0</v>
      </c>
      <c r="BH279" s="161">
        <f t="shared" ref="BH279:BH288" si="87">IF(N279="zníž. prenesená",J279,0)</f>
        <v>0</v>
      </c>
      <c r="BI279" s="161">
        <f t="shared" ref="BI279:BI288" si="88">IF(N279="nulová",J279,0)</f>
        <v>0</v>
      </c>
      <c r="BJ279" s="14" t="s">
        <v>168</v>
      </c>
      <c r="BK279" s="161">
        <f t="shared" ref="BK279:BK288" si="89">ROUND(I279*H279,2)</f>
        <v>0</v>
      </c>
      <c r="BL279" s="14" t="s">
        <v>228</v>
      </c>
      <c r="BM279" s="160" t="s">
        <v>632</v>
      </c>
    </row>
    <row r="280" spans="1:65" s="2" customFormat="1" ht="24.2" customHeight="1">
      <c r="A280" s="29"/>
      <c r="B280" s="147"/>
      <c r="C280" s="162" t="s">
        <v>633</v>
      </c>
      <c r="D280" s="162" t="s">
        <v>207</v>
      </c>
      <c r="E280" s="163" t="s">
        <v>634</v>
      </c>
      <c r="F280" s="164" t="s">
        <v>635</v>
      </c>
      <c r="G280" s="165" t="s">
        <v>195</v>
      </c>
      <c r="H280" s="166">
        <v>736.84799999999996</v>
      </c>
      <c r="I280" s="167"/>
      <c r="J280" s="168">
        <f t="shared" si="80"/>
        <v>0</v>
      </c>
      <c r="K280" s="169"/>
      <c r="L280" s="170"/>
      <c r="M280" s="171" t="s">
        <v>1</v>
      </c>
      <c r="N280" s="172" t="s">
        <v>40</v>
      </c>
      <c r="O280" s="58"/>
      <c r="P280" s="158">
        <f t="shared" si="81"/>
        <v>0</v>
      </c>
      <c r="Q280" s="158">
        <v>5.7600000000000004E-3</v>
      </c>
      <c r="R280" s="158">
        <f t="shared" si="82"/>
        <v>4.2442444799999999</v>
      </c>
      <c r="S280" s="158">
        <v>0</v>
      </c>
      <c r="T280" s="159">
        <f t="shared" si="83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0" t="s">
        <v>294</v>
      </c>
      <c r="AT280" s="160" t="s">
        <v>207</v>
      </c>
      <c r="AU280" s="160" t="s">
        <v>168</v>
      </c>
      <c r="AY280" s="14" t="s">
        <v>161</v>
      </c>
      <c r="BE280" s="161">
        <f t="shared" si="84"/>
        <v>0</v>
      </c>
      <c r="BF280" s="161">
        <f t="shared" si="85"/>
        <v>0</v>
      </c>
      <c r="BG280" s="161">
        <f t="shared" si="86"/>
        <v>0</v>
      </c>
      <c r="BH280" s="161">
        <f t="shared" si="87"/>
        <v>0</v>
      </c>
      <c r="BI280" s="161">
        <f t="shared" si="88"/>
        <v>0</v>
      </c>
      <c r="BJ280" s="14" t="s">
        <v>168</v>
      </c>
      <c r="BK280" s="161">
        <f t="shared" si="89"/>
        <v>0</v>
      </c>
      <c r="BL280" s="14" t="s">
        <v>228</v>
      </c>
      <c r="BM280" s="160" t="s">
        <v>636</v>
      </c>
    </row>
    <row r="281" spans="1:65" s="2" customFormat="1" ht="24.2" customHeight="1">
      <c r="A281" s="29"/>
      <c r="B281" s="147"/>
      <c r="C281" s="148" t="s">
        <v>637</v>
      </c>
      <c r="D281" s="148" t="s">
        <v>163</v>
      </c>
      <c r="E281" s="149" t="s">
        <v>638</v>
      </c>
      <c r="F281" s="150" t="s">
        <v>639</v>
      </c>
      <c r="G281" s="151" t="s">
        <v>195</v>
      </c>
      <c r="H281" s="152">
        <v>76.959999999999994</v>
      </c>
      <c r="I281" s="153"/>
      <c r="J281" s="154">
        <f t="shared" si="80"/>
        <v>0</v>
      </c>
      <c r="K281" s="155"/>
      <c r="L281" s="30"/>
      <c r="M281" s="156" t="s">
        <v>1</v>
      </c>
      <c r="N281" s="157" t="s">
        <v>40</v>
      </c>
      <c r="O281" s="58"/>
      <c r="P281" s="158">
        <f t="shared" si="81"/>
        <v>0</v>
      </c>
      <c r="Q281" s="158">
        <v>3.5000000000000001E-3</v>
      </c>
      <c r="R281" s="158">
        <f t="shared" si="82"/>
        <v>0.26935999999999999</v>
      </c>
      <c r="S281" s="158">
        <v>0</v>
      </c>
      <c r="T281" s="159">
        <f t="shared" si="83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0" t="s">
        <v>228</v>
      </c>
      <c r="AT281" s="160" t="s">
        <v>163</v>
      </c>
      <c r="AU281" s="160" t="s">
        <v>168</v>
      </c>
      <c r="AY281" s="14" t="s">
        <v>161</v>
      </c>
      <c r="BE281" s="161">
        <f t="shared" si="84"/>
        <v>0</v>
      </c>
      <c r="BF281" s="161">
        <f t="shared" si="85"/>
        <v>0</v>
      </c>
      <c r="BG281" s="161">
        <f t="shared" si="86"/>
        <v>0</v>
      </c>
      <c r="BH281" s="161">
        <f t="shared" si="87"/>
        <v>0</v>
      </c>
      <c r="BI281" s="161">
        <f t="shared" si="88"/>
        <v>0</v>
      </c>
      <c r="BJ281" s="14" t="s">
        <v>168</v>
      </c>
      <c r="BK281" s="161">
        <f t="shared" si="89"/>
        <v>0</v>
      </c>
      <c r="BL281" s="14" t="s">
        <v>228</v>
      </c>
      <c r="BM281" s="160" t="s">
        <v>640</v>
      </c>
    </row>
    <row r="282" spans="1:65" s="2" customFormat="1" ht="24.2" customHeight="1">
      <c r="A282" s="29"/>
      <c r="B282" s="147"/>
      <c r="C282" s="162" t="s">
        <v>641</v>
      </c>
      <c r="D282" s="162" t="s">
        <v>207</v>
      </c>
      <c r="E282" s="163" t="s">
        <v>642</v>
      </c>
      <c r="F282" s="164" t="s">
        <v>643</v>
      </c>
      <c r="G282" s="165" t="s">
        <v>195</v>
      </c>
      <c r="H282" s="166">
        <v>78.498999999999995</v>
      </c>
      <c r="I282" s="167"/>
      <c r="J282" s="168">
        <f t="shared" si="80"/>
        <v>0</v>
      </c>
      <c r="K282" s="169"/>
      <c r="L282" s="170"/>
      <c r="M282" s="171" t="s">
        <v>1</v>
      </c>
      <c r="N282" s="172" t="s">
        <v>40</v>
      </c>
      <c r="O282" s="58"/>
      <c r="P282" s="158">
        <f t="shared" si="81"/>
        <v>0</v>
      </c>
      <c r="Q282" s="158">
        <v>8.9999999999999998E-4</v>
      </c>
      <c r="R282" s="158">
        <f t="shared" si="82"/>
        <v>7.0649099999999992E-2</v>
      </c>
      <c r="S282" s="158">
        <v>0</v>
      </c>
      <c r="T282" s="159">
        <f t="shared" si="83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0" t="s">
        <v>294</v>
      </c>
      <c r="AT282" s="160" t="s">
        <v>207</v>
      </c>
      <c r="AU282" s="160" t="s">
        <v>168</v>
      </c>
      <c r="AY282" s="14" t="s">
        <v>161</v>
      </c>
      <c r="BE282" s="161">
        <f t="shared" si="84"/>
        <v>0</v>
      </c>
      <c r="BF282" s="161">
        <f t="shared" si="85"/>
        <v>0</v>
      </c>
      <c r="BG282" s="161">
        <f t="shared" si="86"/>
        <v>0</v>
      </c>
      <c r="BH282" s="161">
        <f t="shared" si="87"/>
        <v>0</v>
      </c>
      <c r="BI282" s="161">
        <f t="shared" si="88"/>
        <v>0</v>
      </c>
      <c r="BJ282" s="14" t="s">
        <v>168</v>
      </c>
      <c r="BK282" s="161">
        <f t="shared" si="89"/>
        <v>0</v>
      </c>
      <c r="BL282" s="14" t="s">
        <v>228</v>
      </c>
      <c r="BM282" s="160" t="s">
        <v>644</v>
      </c>
    </row>
    <row r="283" spans="1:65" s="2" customFormat="1" ht="16.5" customHeight="1">
      <c r="A283" s="29"/>
      <c r="B283" s="147"/>
      <c r="C283" s="148" t="s">
        <v>645</v>
      </c>
      <c r="D283" s="148" t="s">
        <v>163</v>
      </c>
      <c r="E283" s="149" t="s">
        <v>646</v>
      </c>
      <c r="F283" s="150" t="s">
        <v>647</v>
      </c>
      <c r="G283" s="151" t="s">
        <v>195</v>
      </c>
      <c r="H283" s="152">
        <v>309.07</v>
      </c>
      <c r="I283" s="153"/>
      <c r="J283" s="154">
        <f t="shared" si="80"/>
        <v>0</v>
      </c>
      <c r="K283" s="155"/>
      <c r="L283" s="30"/>
      <c r="M283" s="156" t="s">
        <v>1</v>
      </c>
      <c r="N283" s="157" t="s">
        <v>40</v>
      </c>
      <c r="O283" s="58"/>
      <c r="P283" s="158">
        <f t="shared" si="81"/>
        <v>0</v>
      </c>
      <c r="Q283" s="158">
        <v>0</v>
      </c>
      <c r="R283" s="158">
        <f t="shared" si="82"/>
        <v>0</v>
      </c>
      <c r="S283" s="158">
        <v>0</v>
      </c>
      <c r="T283" s="159">
        <f t="shared" si="83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0" t="s">
        <v>228</v>
      </c>
      <c r="AT283" s="160" t="s">
        <v>163</v>
      </c>
      <c r="AU283" s="160" t="s">
        <v>168</v>
      </c>
      <c r="AY283" s="14" t="s">
        <v>161</v>
      </c>
      <c r="BE283" s="161">
        <f t="shared" si="84"/>
        <v>0</v>
      </c>
      <c r="BF283" s="161">
        <f t="shared" si="85"/>
        <v>0</v>
      </c>
      <c r="BG283" s="161">
        <f t="shared" si="86"/>
        <v>0</v>
      </c>
      <c r="BH283" s="161">
        <f t="shared" si="87"/>
        <v>0</v>
      </c>
      <c r="BI283" s="161">
        <f t="shared" si="88"/>
        <v>0</v>
      </c>
      <c r="BJ283" s="14" t="s">
        <v>168</v>
      </c>
      <c r="BK283" s="161">
        <f t="shared" si="89"/>
        <v>0</v>
      </c>
      <c r="BL283" s="14" t="s">
        <v>228</v>
      </c>
      <c r="BM283" s="160" t="s">
        <v>648</v>
      </c>
    </row>
    <row r="284" spans="1:65" s="2" customFormat="1" ht="21.75" customHeight="1">
      <c r="A284" s="29"/>
      <c r="B284" s="147"/>
      <c r="C284" s="162" t="s">
        <v>649</v>
      </c>
      <c r="D284" s="162" t="s">
        <v>207</v>
      </c>
      <c r="E284" s="163" t="s">
        <v>650</v>
      </c>
      <c r="F284" s="164" t="s">
        <v>651</v>
      </c>
      <c r="G284" s="165" t="s">
        <v>195</v>
      </c>
      <c r="H284" s="166">
        <v>355.43099999999998</v>
      </c>
      <c r="I284" s="167"/>
      <c r="J284" s="168">
        <f t="shared" si="80"/>
        <v>0</v>
      </c>
      <c r="K284" s="169"/>
      <c r="L284" s="170"/>
      <c r="M284" s="171" t="s">
        <v>1</v>
      </c>
      <c r="N284" s="172" t="s">
        <v>40</v>
      </c>
      <c r="O284" s="58"/>
      <c r="P284" s="158">
        <f t="shared" si="81"/>
        <v>0</v>
      </c>
      <c r="Q284" s="158">
        <v>1E-4</v>
      </c>
      <c r="R284" s="158">
        <f t="shared" si="82"/>
        <v>3.5543100000000001E-2</v>
      </c>
      <c r="S284" s="158">
        <v>0</v>
      </c>
      <c r="T284" s="159">
        <f t="shared" si="83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0" t="s">
        <v>294</v>
      </c>
      <c r="AT284" s="160" t="s">
        <v>207</v>
      </c>
      <c r="AU284" s="160" t="s">
        <v>168</v>
      </c>
      <c r="AY284" s="14" t="s">
        <v>161</v>
      </c>
      <c r="BE284" s="161">
        <f t="shared" si="84"/>
        <v>0</v>
      </c>
      <c r="BF284" s="161">
        <f t="shared" si="85"/>
        <v>0</v>
      </c>
      <c r="BG284" s="161">
        <f t="shared" si="86"/>
        <v>0</v>
      </c>
      <c r="BH284" s="161">
        <f t="shared" si="87"/>
        <v>0</v>
      </c>
      <c r="BI284" s="161">
        <f t="shared" si="88"/>
        <v>0</v>
      </c>
      <c r="BJ284" s="14" t="s">
        <v>168</v>
      </c>
      <c r="BK284" s="161">
        <f t="shared" si="89"/>
        <v>0</v>
      </c>
      <c r="BL284" s="14" t="s">
        <v>228</v>
      </c>
      <c r="BM284" s="160" t="s">
        <v>652</v>
      </c>
    </row>
    <row r="285" spans="1:65" s="2" customFormat="1" ht="24.2" customHeight="1">
      <c r="A285" s="29"/>
      <c r="B285" s="147"/>
      <c r="C285" s="148" t="s">
        <v>653</v>
      </c>
      <c r="D285" s="148" t="s">
        <v>163</v>
      </c>
      <c r="E285" s="149" t="s">
        <v>654</v>
      </c>
      <c r="F285" s="150" t="s">
        <v>655</v>
      </c>
      <c r="G285" s="151" t="s">
        <v>195</v>
      </c>
      <c r="H285" s="152">
        <v>309.07</v>
      </c>
      <c r="I285" s="153"/>
      <c r="J285" s="154">
        <f t="shared" si="80"/>
        <v>0</v>
      </c>
      <c r="K285" s="155"/>
      <c r="L285" s="30"/>
      <c r="M285" s="156" t="s">
        <v>1</v>
      </c>
      <c r="N285" s="157" t="s">
        <v>40</v>
      </c>
      <c r="O285" s="58"/>
      <c r="P285" s="158">
        <f t="shared" si="81"/>
        <v>0</v>
      </c>
      <c r="Q285" s="158">
        <v>0</v>
      </c>
      <c r="R285" s="158">
        <f t="shared" si="82"/>
        <v>0</v>
      </c>
      <c r="S285" s="158">
        <v>0</v>
      </c>
      <c r="T285" s="159">
        <f t="shared" si="83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0" t="s">
        <v>228</v>
      </c>
      <c r="AT285" s="160" t="s">
        <v>163</v>
      </c>
      <c r="AU285" s="160" t="s">
        <v>168</v>
      </c>
      <c r="AY285" s="14" t="s">
        <v>161</v>
      </c>
      <c r="BE285" s="161">
        <f t="shared" si="84"/>
        <v>0</v>
      </c>
      <c r="BF285" s="161">
        <f t="shared" si="85"/>
        <v>0</v>
      </c>
      <c r="BG285" s="161">
        <f t="shared" si="86"/>
        <v>0</v>
      </c>
      <c r="BH285" s="161">
        <f t="shared" si="87"/>
        <v>0</v>
      </c>
      <c r="BI285" s="161">
        <f t="shared" si="88"/>
        <v>0</v>
      </c>
      <c r="BJ285" s="14" t="s">
        <v>168</v>
      </c>
      <c r="BK285" s="161">
        <f t="shared" si="89"/>
        <v>0</v>
      </c>
      <c r="BL285" s="14" t="s">
        <v>228</v>
      </c>
      <c r="BM285" s="160" t="s">
        <v>656</v>
      </c>
    </row>
    <row r="286" spans="1:65" s="2" customFormat="1" ht="24.2" customHeight="1">
      <c r="A286" s="29"/>
      <c r="B286" s="147"/>
      <c r="C286" s="162" t="s">
        <v>657</v>
      </c>
      <c r="D286" s="162" t="s">
        <v>207</v>
      </c>
      <c r="E286" s="163" t="s">
        <v>658</v>
      </c>
      <c r="F286" s="164" t="s">
        <v>659</v>
      </c>
      <c r="G286" s="165" t="s">
        <v>195</v>
      </c>
      <c r="H286" s="166">
        <v>630.50300000000004</v>
      </c>
      <c r="I286" s="167"/>
      <c r="J286" s="168">
        <f t="shared" si="80"/>
        <v>0</v>
      </c>
      <c r="K286" s="169"/>
      <c r="L286" s="170"/>
      <c r="M286" s="171" t="s">
        <v>1</v>
      </c>
      <c r="N286" s="172" t="s">
        <v>40</v>
      </c>
      <c r="O286" s="58"/>
      <c r="P286" s="158">
        <f t="shared" si="81"/>
        <v>0</v>
      </c>
      <c r="Q286" s="158">
        <v>1.47E-3</v>
      </c>
      <c r="R286" s="158">
        <f t="shared" si="82"/>
        <v>0.92683941000000003</v>
      </c>
      <c r="S286" s="158">
        <v>0</v>
      </c>
      <c r="T286" s="159">
        <f t="shared" si="83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0" t="s">
        <v>294</v>
      </c>
      <c r="AT286" s="160" t="s">
        <v>207</v>
      </c>
      <c r="AU286" s="160" t="s">
        <v>168</v>
      </c>
      <c r="AY286" s="14" t="s">
        <v>161</v>
      </c>
      <c r="BE286" s="161">
        <f t="shared" si="84"/>
        <v>0</v>
      </c>
      <c r="BF286" s="161">
        <f t="shared" si="85"/>
        <v>0</v>
      </c>
      <c r="BG286" s="161">
        <f t="shared" si="86"/>
        <v>0</v>
      </c>
      <c r="BH286" s="161">
        <f t="shared" si="87"/>
        <v>0</v>
      </c>
      <c r="BI286" s="161">
        <f t="shared" si="88"/>
        <v>0</v>
      </c>
      <c r="BJ286" s="14" t="s">
        <v>168</v>
      </c>
      <c r="BK286" s="161">
        <f t="shared" si="89"/>
        <v>0</v>
      </c>
      <c r="BL286" s="14" t="s">
        <v>228</v>
      </c>
      <c r="BM286" s="160" t="s">
        <v>660</v>
      </c>
    </row>
    <row r="287" spans="1:65" s="2" customFormat="1" ht="33" customHeight="1">
      <c r="A287" s="29"/>
      <c r="B287" s="147"/>
      <c r="C287" s="148" t="s">
        <v>661</v>
      </c>
      <c r="D287" s="148" t="s">
        <v>163</v>
      </c>
      <c r="E287" s="149" t="s">
        <v>662</v>
      </c>
      <c r="F287" s="150" t="s">
        <v>663</v>
      </c>
      <c r="G287" s="151" t="s">
        <v>195</v>
      </c>
      <c r="H287" s="152">
        <v>309.07</v>
      </c>
      <c r="I287" s="153"/>
      <c r="J287" s="154">
        <f t="shared" si="80"/>
        <v>0</v>
      </c>
      <c r="K287" s="155"/>
      <c r="L287" s="30"/>
      <c r="M287" s="156" t="s">
        <v>1</v>
      </c>
      <c r="N287" s="157" t="s">
        <v>40</v>
      </c>
      <c r="O287" s="58"/>
      <c r="P287" s="158">
        <f t="shared" si="81"/>
        <v>0</v>
      </c>
      <c r="Q287" s="158">
        <v>1.6000000000000001E-3</v>
      </c>
      <c r="R287" s="158">
        <f t="shared" si="82"/>
        <v>0.49451200000000001</v>
      </c>
      <c r="S287" s="158">
        <v>0</v>
      </c>
      <c r="T287" s="159">
        <f t="shared" si="83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0" t="s">
        <v>228</v>
      </c>
      <c r="AT287" s="160" t="s">
        <v>163</v>
      </c>
      <c r="AU287" s="160" t="s">
        <v>168</v>
      </c>
      <c r="AY287" s="14" t="s">
        <v>161</v>
      </c>
      <c r="BE287" s="161">
        <f t="shared" si="84"/>
        <v>0</v>
      </c>
      <c r="BF287" s="161">
        <f t="shared" si="85"/>
        <v>0</v>
      </c>
      <c r="BG287" s="161">
        <f t="shared" si="86"/>
        <v>0</v>
      </c>
      <c r="BH287" s="161">
        <f t="shared" si="87"/>
        <v>0</v>
      </c>
      <c r="BI287" s="161">
        <f t="shared" si="88"/>
        <v>0</v>
      </c>
      <c r="BJ287" s="14" t="s">
        <v>168</v>
      </c>
      <c r="BK287" s="161">
        <f t="shared" si="89"/>
        <v>0</v>
      </c>
      <c r="BL287" s="14" t="s">
        <v>228</v>
      </c>
      <c r="BM287" s="160" t="s">
        <v>664</v>
      </c>
    </row>
    <row r="288" spans="1:65" s="2" customFormat="1" ht="24.2" customHeight="1">
      <c r="A288" s="29"/>
      <c r="B288" s="147"/>
      <c r="C288" s="148" t="s">
        <v>665</v>
      </c>
      <c r="D288" s="148" t="s">
        <v>163</v>
      </c>
      <c r="E288" s="149" t="s">
        <v>666</v>
      </c>
      <c r="F288" s="150" t="s">
        <v>667</v>
      </c>
      <c r="G288" s="151" t="s">
        <v>625</v>
      </c>
      <c r="H288" s="173"/>
      <c r="I288" s="153"/>
      <c r="J288" s="154">
        <f t="shared" si="80"/>
        <v>0</v>
      </c>
      <c r="K288" s="155"/>
      <c r="L288" s="30"/>
      <c r="M288" s="156" t="s">
        <v>1</v>
      </c>
      <c r="N288" s="157" t="s">
        <v>40</v>
      </c>
      <c r="O288" s="58"/>
      <c r="P288" s="158">
        <f t="shared" si="81"/>
        <v>0</v>
      </c>
      <c r="Q288" s="158">
        <v>0</v>
      </c>
      <c r="R288" s="158">
        <f t="shared" si="82"/>
        <v>0</v>
      </c>
      <c r="S288" s="158">
        <v>0</v>
      </c>
      <c r="T288" s="159">
        <f t="shared" si="83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0" t="s">
        <v>228</v>
      </c>
      <c r="AT288" s="160" t="s">
        <v>163</v>
      </c>
      <c r="AU288" s="160" t="s">
        <v>168</v>
      </c>
      <c r="AY288" s="14" t="s">
        <v>161</v>
      </c>
      <c r="BE288" s="161">
        <f t="shared" si="84"/>
        <v>0</v>
      </c>
      <c r="BF288" s="161">
        <f t="shared" si="85"/>
        <v>0</v>
      </c>
      <c r="BG288" s="161">
        <f t="shared" si="86"/>
        <v>0</v>
      </c>
      <c r="BH288" s="161">
        <f t="shared" si="87"/>
        <v>0</v>
      </c>
      <c r="BI288" s="161">
        <f t="shared" si="88"/>
        <v>0</v>
      </c>
      <c r="BJ288" s="14" t="s">
        <v>168</v>
      </c>
      <c r="BK288" s="161">
        <f t="shared" si="89"/>
        <v>0</v>
      </c>
      <c r="BL288" s="14" t="s">
        <v>228</v>
      </c>
      <c r="BM288" s="160" t="s">
        <v>668</v>
      </c>
    </row>
    <row r="289" spans="1:65" s="12" customFormat="1" ht="22.9" customHeight="1">
      <c r="B289" s="134"/>
      <c r="D289" s="135" t="s">
        <v>73</v>
      </c>
      <c r="E289" s="145" t="s">
        <v>669</v>
      </c>
      <c r="F289" s="145" t="s">
        <v>670</v>
      </c>
      <c r="I289" s="137"/>
      <c r="J289" s="146">
        <f>BK289</f>
        <v>0</v>
      </c>
      <c r="L289" s="134"/>
      <c r="M289" s="139"/>
      <c r="N289" s="140"/>
      <c r="O289" s="140"/>
      <c r="P289" s="141">
        <f>SUM(P290:P307)</f>
        <v>0</v>
      </c>
      <c r="Q289" s="140"/>
      <c r="R289" s="141">
        <f>SUM(R290:R307)</f>
        <v>0.15098800000000001</v>
      </c>
      <c r="S289" s="140"/>
      <c r="T289" s="142">
        <f>SUM(T290:T307)</f>
        <v>0</v>
      </c>
      <c r="AR289" s="135" t="s">
        <v>168</v>
      </c>
      <c r="AT289" s="143" t="s">
        <v>73</v>
      </c>
      <c r="AU289" s="143" t="s">
        <v>82</v>
      </c>
      <c r="AY289" s="135" t="s">
        <v>161</v>
      </c>
      <c r="BK289" s="144">
        <f>SUM(BK290:BK307)</f>
        <v>0</v>
      </c>
    </row>
    <row r="290" spans="1:65" s="2" customFormat="1" ht="16.5" customHeight="1">
      <c r="A290" s="29"/>
      <c r="B290" s="147"/>
      <c r="C290" s="148" t="s">
        <v>671</v>
      </c>
      <c r="D290" s="148" t="s">
        <v>163</v>
      </c>
      <c r="E290" s="149" t="s">
        <v>672</v>
      </c>
      <c r="F290" s="150" t="s">
        <v>673</v>
      </c>
      <c r="G290" s="151" t="s">
        <v>214</v>
      </c>
      <c r="H290" s="152">
        <v>3.3</v>
      </c>
      <c r="I290" s="153"/>
      <c r="J290" s="154">
        <f t="shared" ref="J290:J307" si="90">ROUND(I290*H290,2)</f>
        <v>0</v>
      </c>
      <c r="K290" s="155"/>
      <c r="L290" s="30"/>
      <c r="M290" s="156" t="s">
        <v>1</v>
      </c>
      <c r="N290" s="157" t="s">
        <v>40</v>
      </c>
      <c r="O290" s="58"/>
      <c r="P290" s="158">
        <f t="shared" ref="P290:P307" si="91">O290*H290</f>
        <v>0</v>
      </c>
      <c r="Q290" s="158">
        <v>1.5200000000000001E-3</v>
      </c>
      <c r="R290" s="158">
        <f t="shared" ref="R290:R307" si="92">Q290*H290</f>
        <v>5.0159999999999996E-3</v>
      </c>
      <c r="S290" s="158">
        <v>0</v>
      </c>
      <c r="T290" s="159">
        <f t="shared" ref="T290:T307" si="93">S290*H290</f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0" t="s">
        <v>228</v>
      </c>
      <c r="AT290" s="160" t="s">
        <v>163</v>
      </c>
      <c r="AU290" s="160" t="s">
        <v>168</v>
      </c>
      <c r="AY290" s="14" t="s">
        <v>161</v>
      </c>
      <c r="BE290" s="161">
        <f t="shared" ref="BE290:BE307" si="94">IF(N290="základná",J290,0)</f>
        <v>0</v>
      </c>
      <c r="BF290" s="161">
        <f t="shared" ref="BF290:BF307" si="95">IF(N290="znížená",J290,0)</f>
        <v>0</v>
      </c>
      <c r="BG290" s="161">
        <f t="shared" ref="BG290:BG307" si="96">IF(N290="zákl. prenesená",J290,0)</f>
        <v>0</v>
      </c>
      <c r="BH290" s="161">
        <f t="shared" ref="BH290:BH307" si="97">IF(N290="zníž. prenesená",J290,0)</f>
        <v>0</v>
      </c>
      <c r="BI290" s="161">
        <f t="shared" ref="BI290:BI307" si="98">IF(N290="nulová",J290,0)</f>
        <v>0</v>
      </c>
      <c r="BJ290" s="14" t="s">
        <v>168</v>
      </c>
      <c r="BK290" s="161">
        <f t="shared" ref="BK290:BK307" si="99">ROUND(I290*H290,2)</f>
        <v>0</v>
      </c>
      <c r="BL290" s="14" t="s">
        <v>228</v>
      </c>
      <c r="BM290" s="160" t="s">
        <v>674</v>
      </c>
    </row>
    <row r="291" spans="1:65" s="2" customFormat="1" ht="16.5" customHeight="1">
      <c r="A291" s="29"/>
      <c r="B291" s="147"/>
      <c r="C291" s="148" t="s">
        <v>675</v>
      </c>
      <c r="D291" s="148" t="s">
        <v>163</v>
      </c>
      <c r="E291" s="149" t="s">
        <v>676</v>
      </c>
      <c r="F291" s="150" t="s">
        <v>677</v>
      </c>
      <c r="G291" s="151" t="s">
        <v>214</v>
      </c>
      <c r="H291" s="152">
        <v>41.9</v>
      </c>
      <c r="I291" s="153"/>
      <c r="J291" s="154">
        <f t="shared" si="90"/>
        <v>0</v>
      </c>
      <c r="K291" s="155"/>
      <c r="L291" s="30"/>
      <c r="M291" s="156" t="s">
        <v>1</v>
      </c>
      <c r="N291" s="157" t="s">
        <v>40</v>
      </c>
      <c r="O291" s="58"/>
      <c r="P291" s="158">
        <f t="shared" si="91"/>
        <v>0</v>
      </c>
      <c r="Q291" s="158">
        <v>1.98E-3</v>
      </c>
      <c r="R291" s="158">
        <f t="shared" si="92"/>
        <v>8.2961999999999994E-2</v>
      </c>
      <c r="S291" s="158">
        <v>0</v>
      </c>
      <c r="T291" s="159">
        <f t="shared" si="93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0" t="s">
        <v>228</v>
      </c>
      <c r="AT291" s="160" t="s">
        <v>163</v>
      </c>
      <c r="AU291" s="160" t="s">
        <v>168</v>
      </c>
      <c r="AY291" s="14" t="s">
        <v>161</v>
      </c>
      <c r="BE291" s="161">
        <f t="shared" si="94"/>
        <v>0</v>
      </c>
      <c r="BF291" s="161">
        <f t="shared" si="95"/>
        <v>0</v>
      </c>
      <c r="BG291" s="161">
        <f t="shared" si="96"/>
        <v>0</v>
      </c>
      <c r="BH291" s="161">
        <f t="shared" si="97"/>
        <v>0</v>
      </c>
      <c r="BI291" s="161">
        <f t="shared" si="98"/>
        <v>0</v>
      </c>
      <c r="BJ291" s="14" t="s">
        <v>168</v>
      </c>
      <c r="BK291" s="161">
        <f t="shared" si="99"/>
        <v>0</v>
      </c>
      <c r="BL291" s="14" t="s">
        <v>228</v>
      </c>
      <c r="BM291" s="160" t="s">
        <v>678</v>
      </c>
    </row>
    <row r="292" spans="1:65" s="2" customFormat="1" ht="16.5" customHeight="1">
      <c r="A292" s="29"/>
      <c r="B292" s="147"/>
      <c r="C292" s="148" t="s">
        <v>679</v>
      </c>
      <c r="D292" s="148" t="s">
        <v>163</v>
      </c>
      <c r="E292" s="149" t="s">
        <v>680</v>
      </c>
      <c r="F292" s="150" t="s">
        <v>681</v>
      </c>
      <c r="G292" s="151" t="s">
        <v>259</v>
      </c>
      <c r="H292" s="152">
        <v>9</v>
      </c>
      <c r="I292" s="153"/>
      <c r="J292" s="154">
        <f t="shared" si="90"/>
        <v>0</v>
      </c>
      <c r="K292" s="155"/>
      <c r="L292" s="30"/>
      <c r="M292" s="156" t="s">
        <v>1</v>
      </c>
      <c r="N292" s="157" t="s">
        <v>40</v>
      </c>
      <c r="O292" s="58"/>
      <c r="P292" s="158">
        <f t="shared" si="91"/>
        <v>0</v>
      </c>
      <c r="Q292" s="158">
        <v>1.9000000000000001E-4</v>
      </c>
      <c r="R292" s="158">
        <f t="shared" si="92"/>
        <v>1.7100000000000001E-3</v>
      </c>
      <c r="S292" s="158">
        <v>0</v>
      </c>
      <c r="T292" s="159">
        <f t="shared" si="93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60" t="s">
        <v>228</v>
      </c>
      <c r="AT292" s="160" t="s">
        <v>163</v>
      </c>
      <c r="AU292" s="160" t="s">
        <v>168</v>
      </c>
      <c r="AY292" s="14" t="s">
        <v>161</v>
      </c>
      <c r="BE292" s="161">
        <f t="shared" si="94"/>
        <v>0</v>
      </c>
      <c r="BF292" s="161">
        <f t="shared" si="95"/>
        <v>0</v>
      </c>
      <c r="BG292" s="161">
        <f t="shared" si="96"/>
        <v>0</v>
      </c>
      <c r="BH292" s="161">
        <f t="shared" si="97"/>
        <v>0</v>
      </c>
      <c r="BI292" s="161">
        <f t="shared" si="98"/>
        <v>0</v>
      </c>
      <c r="BJ292" s="14" t="s">
        <v>168</v>
      </c>
      <c r="BK292" s="161">
        <f t="shared" si="99"/>
        <v>0</v>
      </c>
      <c r="BL292" s="14" t="s">
        <v>228</v>
      </c>
      <c r="BM292" s="160" t="s">
        <v>682</v>
      </c>
    </row>
    <row r="293" spans="1:65" s="2" customFormat="1" ht="24.2" customHeight="1">
      <c r="A293" s="29"/>
      <c r="B293" s="147"/>
      <c r="C293" s="162" t="s">
        <v>683</v>
      </c>
      <c r="D293" s="162" t="s">
        <v>207</v>
      </c>
      <c r="E293" s="163" t="s">
        <v>684</v>
      </c>
      <c r="F293" s="164" t="s">
        <v>685</v>
      </c>
      <c r="G293" s="165" t="s">
        <v>259</v>
      </c>
      <c r="H293" s="166">
        <v>9</v>
      </c>
      <c r="I293" s="167"/>
      <c r="J293" s="168">
        <f t="shared" si="90"/>
        <v>0</v>
      </c>
      <c r="K293" s="169"/>
      <c r="L293" s="170"/>
      <c r="M293" s="171" t="s">
        <v>1</v>
      </c>
      <c r="N293" s="172" t="s">
        <v>40</v>
      </c>
      <c r="O293" s="58"/>
      <c r="P293" s="158">
        <f t="shared" si="91"/>
        <v>0</v>
      </c>
      <c r="Q293" s="158">
        <v>2.1000000000000001E-4</v>
      </c>
      <c r="R293" s="158">
        <f t="shared" si="92"/>
        <v>1.8900000000000002E-3</v>
      </c>
      <c r="S293" s="158">
        <v>0</v>
      </c>
      <c r="T293" s="159">
        <f t="shared" si="93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0" t="s">
        <v>294</v>
      </c>
      <c r="AT293" s="160" t="s">
        <v>207</v>
      </c>
      <c r="AU293" s="160" t="s">
        <v>168</v>
      </c>
      <c r="AY293" s="14" t="s">
        <v>161</v>
      </c>
      <c r="BE293" s="161">
        <f t="shared" si="94"/>
        <v>0</v>
      </c>
      <c r="BF293" s="161">
        <f t="shared" si="95"/>
        <v>0</v>
      </c>
      <c r="BG293" s="161">
        <f t="shared" si="96"/>
        <v>0</v>
      </c>
      <c r="BH293" s="161">
        <f t="shared" si="97"/>
        <v>0</v>
      </c>
      <c r="BI293" s="161">
        <f t="shared" si="98"/>
        <v>0</v>
      </c>
      <c r="BJ293" s="14" t="s">
        <v>168</v>
      </c>
      <c r="BK293" s="161">
        <f t="shared" si="99"/>
        <v>0</v>
      </c>
      <c r="BL293" s="14" t="s">
        <v>228</v>
      </c>
      <c r="BM293" s="160" t="s">
        <v>686</v>
      </c>
    </row>
    <row r="294" spans="1:65" s="2" customFormat="1" ht="16.5" customHeight="1">
      <c r="A294" s="29"/>
      <c r="B294" s="147"/>
      <c r="C294" s="148" t="s">
        <v>687</v>
      </c>
      <c r="D294" s="148" t="s">
        <v>163</v>
      </c>
      <c r="E294" s="149" t="s">
        <v>688</v>
      </c>
      <c r="F294" s="150" t="s">
        <v>689</v>
      </c>
      <c r="G294" s="151" t="s">
        <v>259</v>
      </c>
      <c r="H294" s="152">
        <v>31</v>
      </c>
      <c r="I294" s="153"/>
      <c r="J294" s="154">
        <f t="shared" si="90"/>
        <v>0</v>
      </c>
      <c r="K294" s="155"/>
      <c r="L294" s="30"/>
      <c r="M294" s="156" t="s">
        <v>1</v>
      </c>
      <c r="N294" s="157" t="s">
        <v>40</v>
      </c>
      <c r="O294" s="58"/>
      <c r="P294" s="158">
        <f t="shared" si="91"/>
        <v>0</v>
      </c>
      <c r="Q294" s="158">
        <v>2.5000000000000001E-4</v>
      </c>
      <c r="R294" s="158">
        <f t="shared" si="92"/>
        <v>7.7499999999999999E-3</v>
      </c>
      <c r="S294" s="158">
        <v>0</v>
      </c>
      <c r="T294" s="159">
        <f t="shared" si="93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60" t="s">
        <v>228</v>
      </c>
      <c r="AT294" s="160" t="s">
        <v>163</v>
      </c>
      <c r="AU294" s="160" t="s">
        <v>168</v>
      </c>
      <c r="AY294" s="14" t="s">
        <v>161</v>
      </c>
      <c r="BE294" s="161">
        <f t="shared" si="94"/>
        <v>0</v>
      </c>
      <c r="BF294" s="161">
        <f t="shared" si="95"/>
        <v>0</v>
      </c>
      <c r="BG294" s="161">
        <f t="shared" si="96"/>
        <v>0</v>
      </c>
      <c r="BH294" s="161">
        <f t="shared" si="97"/>
        <v>0</v>
      </c>
      <c r="BI294" s="161">
        <f t="shared" si="98"/>
        <v>0</v>
      </c>
      <c r="BJ294" s="14" t="s">
        <v>168</v>
      </c>
      <c r="BK294" s="161">
        <f t="shared" si="99"/>
        <v>0</v>
      </c>
      <c r="BL294" s="14" t="s">
        <v>228</v>
      </c>
      <c r="BM294" s="160" t="s">
        <v>690</v>
      </c>
    </row>
    <row r="295" spans="1:65" s="2" customFormat="1" ht="24.2" customHeight="1">
      <c r="A295" s="29"/>
      <c r="B295" s="147"/>
      <c r="C295" s="162" t="s">
        <v>691</v>
      </c>
      <c r="D295" s="162" t="s">
        <v>207</v>
      </c>
      <c r="E295" s="163" t="s">
        <v>692</v>
      </c>
      <c r="F295" s="164" t="s">
        <v>693</v>
      </c>
      <c r="G295" s="165" t="s">
        <v>259</v>
      </c>
      <c r="H295" s="166">
        <v>31</v>
      </c>
      <c r="I295" s="167"/>
      <c r="J295" s="168">
        <f t="shared" si="90"/>
        <v>0</v>
      </c>
      <c r="K295" s="169"/>
      <c r="L295" s="170"/>
      <c r="M295" s="171" t="s">
        <v>1</v>
      </c>
      <c r="N295" s="172" t="s">
        <v>40</v>
      </c>
      <c r="O295" s="58"/>
      <c r="P295" s="158">
        <f t="shared" si="91"/>
        <v>0</v>
      </c>
      <c r="Q295" s="158">
        <v>2.7999999999999998E-4</v>
      </c>
      <c r="R295" s="158">
        <f t="shared" si="92"/>
        <v>8.6799999999999985E-3</v>
      </c>
      <c r="S295" s="158">
        <v>0</v>
      </c>
      <c r="T295" s="159">
        <f t="shared" si="93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60" t="s">
        <v>294</v>
      </c>
      <c r="AT295" s="160" t="s">
        <v>207</v>
      </c>
      <c r="AU295" s="160" t="s">
        <v>168</v>
      </c>
      <c r="AY295" s="14" t="s">
        <v>161</v>
      </c>
      <c r="BE295" s="161">
        <f t="shared" si="94"/>
        <v>0</v>
      </c>
      <c r="BF295" s="161">
        <f t="shared" si="95"/>
        <v>0</v>
      </c>
      <c r="BG295" s="161">
        <f t="shared" si="96"/>
        <v>0</v>
      </c>
      <c r="BH295" s="161">
        <f t="shared" si="97"/>
        <v>0</v>
      </c>
      <c r="BI295" s="161">
        <f t="shared" si="98"/>
        <v>0</v>
      </c>
      <c r="BJ295" s="14" t="s">
        <v>168</v>
      </c>
      <c r="BK295" s="161">
        <f t="shared" si="99"/>
        <v>0</v>
      </c>
      <c r="BL295" s="14" t="s">
        <v>228</v>
      </c>
      <c r="BM295" s="160" t="s">
        <v>694</v>
      </c>
    </row>
    <row r="296" spans="1:65" s="2" customFormat="1" ht="16.5" customHeight="1">
      <c r="A296" s="29"/>
      <c r="B296" s="147"/>
      <c r="C296" s="148" t="s">
        <v>695</v>
      </c>
      <c r="D296" s="148" t="s">
        <v>163</v>
      </c>
      <c r="E296" s="149" t="s">
        <v>696</v>
      </c>
      <c r="F296" s="150" t="s">
        <v>697</v>
      </c>
      <c r="G296" s="151" t="s">
        <v>259</v>
      </c>
      <c r="H296" s="152">
        <v>8</v>
      </c>
      <c r="I296" s="153"/>
      <c r="J296" s="154">
        <f t="shared" si="90"/>
        <v>0</v>
      </c>
      <c r="K296" s="155"/>
      <c r="L296" s="30"/>
      <c r="M296" s="156" t="s">
        <v>1</v>
      </c>
      <c r="N296" s="157" t="s">
        <v>40</v>
      </c>
      <c r="O296" s="58"/>
      <c r="P296" s="158">
        <f t="shared" si="91"/>
        <v>0</v>
      </c>
      <c r="Q296" s="158">
        <v>2.5000000000000001E-4</v>
      </c>
      <c r="R296" s="158">
        <f t="shared" si="92"/>
        <v>2E-3</v>
      </c>
      <c r="S296" s="158">
        <v>0</v>
      </c>
      <c r="T296" s="159">
        <f t="shared" si="93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60" t="s">
        <v>228</v>
      </c>
      <c r="AT296" s="160" t="s">
        <v>163</v>
      </c>
      <c r="AU296" s="160" t="s">
        <v>168</v>
      </c>
      <c r="AY296" s="14" t="s">
        <v>161</v>
      </c>
      <c r="BE296" s="161">
        <f t="shared" si="94"/>
        <v>0</v>
      </c>
      <c r="BF296" s="161">
        <f t="shared" si="95"/>
        <v>0</v>
      </c>
      <c r="BG296" s="161">
        <f t="shared" si="96"/>
        <v>0</v>
      </c>
      <c r="BH296" s="161">
        <f t="shared" si="97"/>
        <v>0</v>
      </c>
      <c r="BI296" s="161">
        <f t="shared" si="98"/>
        <v>0</v>
      </c>
      <c r="BJ296" s="14" t="s">
        <v>168</v>
      </c>
      <c r="BK296" s="161">
        <f t="shared" si="99"/>
        <v>0</v>
      </c>
      <c r="BL296" s="14" t="s">
        <v>228</v>
      </c>
      <c r="BM296" s="160" t="s">
        <v>698</v>
      </c>
    </row>
    <row r="297" spans="1:65" s="2" customFormat="1" ht="24.2" customHeight="1">
      <c r="A297" s="29"/>
      <c r="B297" s="147"/>
      <c r="C297" s="162" t="s">
        <v>699</v>
      </c>
      <c r="D297" s="162" t="s">
        <v>207</v>
      </c>
      <c r="E297" s="163" t="s">
        <v>700</v>
      </c>
      <c r="F297" s="164" t="s">
        <v>701</v>
      </c>
      <c r="G297" s="165" t="s">
        <v>259</v>
      </c>
      <c r="H297" s="166">
        <v>7</v>
      </c>
      <c r="I297" s="167"/>
      <c r="J297" s="168">
        <f t="shared" si="90"/>
        <v>0</v>
      </c>
      <c r="K297" s="169"/>
      <c r="L297" s="170"/>
      <c r="M297" s="171" t="s">
        <v>1</v>
      </c>
      <c r="N297" s="172" t="s">
        <v>40</v>
      </c>
      <c r="O297" s="58"/>
      <c r="P297" s="158">
        <f t="shared" si="91"/>
        <v>0</v>
      </c>
      <c r="Q297" s="158">
        <v>5.8E-4</v>
      </c>
      <c r="R297" s="158">
        <f t="shared" si="92"/>
        <v>4.0600000000000002E-3</v>
      </c>
      <c r="S297" s="158">
        <v>0</v>
      </c>
      <c r="T297" s="159">
        <f t="shared" si="93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0" t="s">
        <v>294</v>
      </c>
      <c r="AT297" s="160" t="s">
        <v>207</v>
      </c>
      <c r="AU297" s="160" t="s">
        <v>168</v>
      </c>
      <c r="AY297" s="14" t="s">
        <v>161</v>
      </c>
      <c r="BE297" s="161">
        <f t="shared" si="94"/>
        <v>0</v>
      </c>
      <c r="BF297" s="161">
        <f t="shared" si="95"/>
        <v>0</v>
      </c>
      <c r="BG297" s="161">
        <f t="shared" si="96"/>
        <v>0</v>
      </c>
      <c r="BH297" s="161">
        <f t="shared" si="97"/>
        <v>0</v>
      </c>
      <c r="BI297" s="161">
        <f t="shared" si="98"/>
        <v>0</v>
      </c>
      <c r="BJ297" s="14" t="s">
        <v>168</v>
      </c>
      <c r="BK297" s="161">
        <f t="shared" si="99"/>
        <v>0</v>
      </c>
      <c r="BL297" s="14" t="s">
        <v>228</v>
      </c>
      <c r="BM297" s="160" t="s">
        <v>702</v>
      </c>
    </row>
    <row r="298" spans="1:65" s="2" customFormat="1" ht="16.5" customHeight="1">
      <c r="A298" s="29"/>
      <c r="B298" s="147"/>
      <c r="C298" s="162" t="s">
        <v>703</v>
      </c>
      <c r="D298" s="162" t="s">
        <v>207</v>
      </c>
      <c r="E298" s="163" t="s">
        <v>704</v>
      </c>
      <c r="F298" s="164" t="s">
        <v>705</v>
      </c>
      <c r="G298" s="165" t="s">
        <v>259</v>
      </c>
      <c r="H298" s="166">
        <v>1</v>
      </c>
      <c r="I298" s="167"/>
      <c r="J298" s="168">
        <f t="shared" si="90"/>
        <v>0</v>
      </c>
      <c r="K298" s="169"/>
      <c r="L298" s="170"/>
      <c r="M298" s="171" t="s">
        <v>1</v>
      </c>
      <c r="N298" s="172" t="s">
        <v>40</v>
      </c>
      <c r="O298" s="58"/>
      <c r="P298" s="158">
        <f t="shared" si="91"/>
        <v>0</v>
      </c>
      <c r="Q298" s="158">
        <v>6.8999999999999997E-4</v>
      </c>
      <c r="R298" s="158">
        <f t="shared" si="92"/>
        <v>6.8999999999999997E-4</v>
      </c>
      <c r="S298" s="158">
        <v>0</v>
      </c>
      <c r="T298" s="159">
        <f t="shared" si="93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0" t="s">
        <v>294</v>
      </c>
      <c r="AT298" s="160" t="s">
        <v>207</v>
      </c>
      <c r="AU298" s="160" t="s">
        <v>168</v>
      </c>
      <c r="AY298" s="14" t="s">
        <v>161</v>
      </c>
      <c r="BE298" s="161">
        <f t="shared" si="94"/>
        <v>0</v>
      </c>
      <c r="BF298" s="161">
        <f t="shared" si="95"/>
        <v>0</v>
      </c>
      <c r="BG298" s="161">
        <f t="shared" si="96"/>
        <v>0</v>
      </c>
      <c r="BH298" s="161">
        <f t="shared" si="97"/>
        <v>0</v>
      </c>
      <c r="BI298" s="161">
        <f t="shared" si="98"/>
        <v>0</v>
      </c>
      <c r="BJ298" s="14" t="s">
        <v>168</v>
      </c>
      <c r="BK298" s="161">
        <f t="shared" si="99"/>
        <v>0</v>
      </c>
      <c r="BL298" s="14" t="s">
        <v>228</v>
      </c>
      <c r="BM298" s="160" t="s">
        <v>706</v>
      </c>
    </row>
    <row r="299" spans="1:65" s="2" customFormat="1" ht="16.5" customHeight="1">
      <c r="A299" s="29"/>
      <c r="B299" s="147"/>
      <c r="C299" s="148" t="s">
        <v>707</v>
      </c>
      <c r="D299" s="148" t="s">
        <v>163</v>
      </c>
      <c r="E299" s="149" t="s">
        <v>708</v>
      </c>
      <c r="F299" s="150" t="s">
        <v>709</v>
      </c>
      <c r="G299" s="151" t="s">
        <v>259</v>
      </c>
      <c r="H299" s="152">
        <v>2</v>
      </c>
      <c r="I299" s="153"/>
      <c r="J299" s="154">
        <f t="shared" si="90"/>
        <v>0</v>
      </c>
      <c r="K299" s="155"/>
      <c r="L299" s="30"/>
      <c r="M299" s="156" t="s">
        <v>1</v>
      </c>
      <c r="N299" s="157" t="s">
        <v>40</v>
      </c>
      <c r="O299" s="58"/>
      <c r="P299" s="158">
        <f t="shared" si="91"/>
        <v>0</v>
      </c>
      <c r="Q299" s="158">
        <v>1.9000000000000001E-4</v>
      </c>
      <c r="R299" s="158">
        <f t="shared" si="92"/>
        <v>3.8000000000000002E-4</v>
      </c>
      <c r="S299" s="158">
        <v>0</v>
      </c>
      <c r="T299" s="159">
        <f t="shared" si="93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0" t="s">
        <v>228</v>
      </c>
      <c r="AT299" s="160" t="s">
        <v>163</v>
      </c>
      <c r="AU299" s="160" t="s">
        <v>168</v>
      </c>
      <c r="AY299" s="14" t="s">
        <v>161</v>
      </c>
      <c r="BE299" s="161">
        <f t="shared" si="94"/>
        <v>0</v>
      </c>
      <c r="BF299" s="161">
        <f t="shared" si="95"/>
        <v>0</v>
      </c>
      <c r="BG299" s="161">
        <f t="shared" si="96"/>
        <v>0</v>
      </c>
      <c r="BH299" s="161">
        <f t="shared" si="97"/>
        <v>0</v>
      </c>
      <c r="BI299" s="161">
        <f t="shared" si="98"/>
        <v>0</v>
      </c>
      <c r="BJ299" s="14" t="s">
        <v>168</v>
      </c>
      <c r="BK299" s="161">
        <f t="shared" si="99"/>
        <v>0</v>
      </c>
      <c r="BL299" s="14" t="s">
        <v>228</v>
      </c>
      <c r="BM299" s="160" t="s">
        <v>710</v>
      </c>
    </row>
    <row r="300" spans="1:65" s="2" customFormat="1" ht="24.2" customHeight="1">
      <c r="A300" s="29"/>
      <c r="B300" s="147"/>
      <c r="C300" s="162" t="s">
        <v>711</v>
      </c>
      <c r="D300" s="162" t="s">
        <v>207</v>
      </c>
      <c r="E300" s="163" t="s">
        <v>712</v>
      </c>
      <c r="F300" s="164" t="s">
        <v>713</v>
      </c>
      <c r="G300" s="165" t="s">
        <v>259</v>
      </c>
      <c r="H300" s="166">
        <v>2</v>
      </c>
      <c r="I300" s="167"/>
      <c r="J300" s="168">
        <f t="shared" si="90"/>
        <v>0</v>
      </c>
      <c r="K300" s="169"/>
      <c r="L300" s="170"/>
      <c r="M300" s="171" t="s">
        <v>1</v>
      </c>
      <c r="N300" s="172" t="s">
        <v>40</v>
      </c>
      <c r="O300" s="58"/>
      <c r="P300" s="158">
        <f t="shared" si="91"/>
        <v>0</v>
      </c>
      <c r="Q300" s="158">
        <v>1.1E-4</v>
      </c>
      <c r="R300" s="158">
        <f t="shared" si="92"/>
        <v>2.2000000000000001E-4</v>
      </c>
      <c r="S300" s="158">
        <v>0</v>
      </c>
      <c r="T300" s="159">
        <f t="shared" si="93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0" t="s">
        <v>294</v>
      </c>
      <c r="AT300" s="160" t="s">
        <v>207</v>
      </c>
      <c r="AU300" s="160" t="s">
        <v>168</v>
      </c>
      <c r="AY300" s="14" t="s">
        <v>161</v>
      </c>
      <c r="BE300" s="161">
        <f t="shared" si="94"/>
        <v>0</v>
      </c>
      <c r="BF300" s="161">
        <f t="shared" si="95"/>
        <v>0</v>
      </c>
      <c r="BG300" s="161">
        <f t="shared" si="96"/>
        <v>0</v>
      </c>
      <c r="BH300" s="161">
        <f t="shared" si="97"/>
        <v>0</v>
      </c>
      <c r="BI300" s="161">
        <f t="shared" si="98"/>
        <v>0</v>
      </c>
      <c r="BJ300" s="14" t="s">
        <v>168</v>
      </c>
      <c r="BK300" s="161">
        <f t="shared" si="99"/>
        <v>0</v>
      </c>
      <c r="BL300" s="14" t="s">
        <v>228</v>
      </c>
      <c r="BM300" s="160" t="s">
        <v>714</v>
      </c>
    </row>
    <row r="301" spans="1:65" s="2" customFormat="1" ht="16.5" customHeight="1">
      <c r="A301" s="29"/>
      <c r="B301" s="147"/>
      <c r="C301" s="148" t="s">
        <v>715</v>
      </c>
      <c r="D301" s="148" t="s">
        <v>163</v>
      </c>
      <c r="E301" s="149" t="s">
        <v>716</v>
      </c>
      <c r="F301" s="150" t="s">
        <v>717</v>
      </c>
      <c r="G301" s="151" t="s">
        <v>259</v>
      </c>
      <c r="H301" s="152">
        <v>1</v>
      </c>
      <c r="I301" s="153"/>
      <c r="J301" s="154">
        <f t="shared" si="90"/>
        <v>0</v>
      </c>
      <c r="K301" s="155"/>
      <c r="L301" s="30"/>
      <c r="M301" s="156" t="s">
        <v>1</v>
      </c>
      <c r="N301" s="157" t="s">
        <v>40</v>
      </c>
      <c r="O301" s="58"/>
      <c r="P301" s="158">
        <f t="shared" si="91"/>
        <v>0</v>
      </c>
      <c r="Q301" s="158">
        <v>2.7E-4</v>
      </c>
      <c r="R301" s="158">
        <f t="shared" si="92"/>
        <v>2.7E-4</v>
      </c>
      <c r="S301" s="158">
        <v>0</v>
      </c>
      <c r="T301" s="159">
        <f t="shared" si="93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0" t="s">
        <v>228</v>
      </c>
      <c r="AT301" s="160" t="s">
        <v>163</v>
      </c>
      <c r="AU301" s="160" t="s">
        <v>168</v>
      </c>
      <c r="AY301" s="14" t="s">
        <v>161</v>
      </c>
      <c r="BE301" s="161">
        <f t="shared" si="94"/>
        <v>0</v>
      </c>
      <c r="BF301" s="161">
        <f t="shared" si="95"/>
        <v>0</v>
      </c>
      <c r="BG301" s="161">
        <f t="shared" si="96"/>
        <v>0</v>
      </c>
      <c r="BH301" s="161">
        <f t="shared" si="97"/>
        <v>0</v>
      </c>
      <c r="BI301" s="161">
        <f t="shared" si="98"/>
        <v>0</v>
      </c>
      <c r="BJ301" s="14" t="s">
        <v>168</v>
      </c>
      <c r="BK301" s="161">
        <f t="shared" si="99"/>
        <v>0</v>
      </c>
      <c r="BL301" s="14" t="s">
        <v>228</v>
      </c>
      <c r="BM301" s="160" t="s">
        <v>718</v>
      </c>
    </row>
    <row r="302" spans="1:65" s="2" customFormat="1" ht="24.2" customHeight="1">
      <c r="A302" s="29"/>
      <c r="B302" s="147"/>
      <c r="C302" s="162" t="s">
        <v>719</v>
      </c>
      <c r="D302" s="162" t="s">
        <v>207</v>
      </c>
      <c r="E302" s="163" t="s">
        <v>720</v>
      </c>
      <c r="F302" s="164" t="s">
        <v>721</v>
      </c>
      <c r="G302" s="165" t="s">
        <v>259</v>
      </c>
      <c r="H302" s="166">
        <v>1</v>
      </c>
      <c r="I302" s="167"/>
      <c r="J302" s="168">
        <f t="shared" si="90"/>
        <v>0</v>
      </c>
      <c r="K302" s="169"/>
      <c r="L302" s="170"/>
      <c r="M302" s="171" t="s">
        <v>1</v>
      </c>
      <c r="N302" s="172" t="s">
        <v>40</v>
      </c>
      <c r="O302" s="58"/>
      <c r="P302" s="158">
        <f t="shared" si="91"/>
        <v>0</v>
      </c>
      <c r="Q302" s="158">
        <v>3.2000000000000003E-4</v>
      </c>
      <c r="R302" s="158">
        <f t="shared" si="92"/>
        <v>3.2000000000000003E-4</v>
      </c>
      <c r="S302" s="158">
        <v>0</v>
      </c>
      <c r="T302" s="159">
        <f t="shared" si="93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0" t="s">
        <v>294</v>
      </c>
      <c r="AT302" s="160" t="s">
        <v>207</v>
      </c>
      <c r="AU302" s="160" t="s">
        <v>168</v>
      </c>
      <c r="AY302" s="14" t="s">
        <v>161</v>
      </c>
      <c r="BE302" s="161">
        <f t="shared" si="94"/>
        <v>0</v>
      </c>
      <c r="BF302" s="161">
        <f t="shared" si="95"/>
        <v>0</v>
      </c>
      <c r="BG302" s="161">
        <f t="shared" si="96"/>
        <v>0</v>
      </c>
      <c r="BH302" s="161">
        <f t="shared" si="97"/>
        <v>0</v>
      </c>
      <c r="BI302" s="161">
        <f t="shared" si="98"/>
        <v>0</v>
      </c>
      <c r="BJ302" s="14" t="s">
        <v>168</v>
      </c>
      <c r="BK302" s="161">
        <f t="shared" si="99"/>
        <v>0</v>
      </c>
      <c r="BL302" s="14" t="s">
        <v>228</v>
      </c>
      <c r="BM302" s="160" t="s">
        <v>722</v>
      </c>
    </row>
    <row r="303" spans="1:65" s="2" customFormat="1" ht="24.2" customHeight="1">
      <c r="A303" s="29"/>
      <c r="B303" s="147"/>
      <c r="C303" s="148" t="s">
        <v>723</v>
      </c>
      <c r="D303" s="148" t="s">
        <v>163</v>
      </c>
      <c r="E303" s="149" t="s">
        <v>724</v>
      </c>
      <c r="F303" s="150" t="s">
        <v>725</v>
      </c>
      <c r="G303" s="151" t="s">
        <v>259</v>
      </c>
      <c r="H303" s="152">
        <v>6</v>
      </c>
      <c r="I303" s="153"/>
      <c r="J303" s="154">
        <f t="shared" si="90"/>
        <v>0</v>
      </c>
      <c r="K303" s="155"/>
      <c r="L303" s="30"/>
      <c r="M303" s="156" t="s">
        <v>1</v>
      </c>
      <c r="N303" s="157" t="s">
        <v>40</v>
      </c>
      <c r="O303" s="58"/>
      <c r="P303" s="158">
        <f t="shared" si="91"/>
        <v>0</v>
      </c>
      <c r="Q303" s="158">
        <v>1.1100000000000001E-3</v>
      </c>
      <c r="R303" s="158">
        <f t="shared" si="92"/>
        <v>6.660000000000001E-3</v>
      </c>
      <c r="S303" s="158">
        <v>0</v>
      </c>
      <c r="T303" s="159">
        <f t="shared" si="93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0" t="s">
        <v>228</v>
      </c>
      <c r="AT303" s="160" t="s">
        <v>163</v>
      </c>
      <c r="AU303" s="160" t="s">
        <v>168</v>
      </c>
      <c r="AY303" s="14" t="s">
        <v>161</v>
      </c>
      <c r="BE303" s="161">
        <f t="shared" si="94"/>
        <v>0</v>
      </c>
      <c r="BF303" s="161">
        <f t="shared" si="95"/>
        <v>0</v>
      </c>
      <c r="BG303" s="161">
        <f t="shared" si="96"/>
        <v>0</v>
      </c>
      <c r="BH303" s="161">
        <f t="shared" si="97"/>
        <v>0</v>
      </c>
      <c r="BI303" s="161">
        <f t="shared" si="98"/>
        <v>0</v>
      </c>
      <c r="BJ303" s="14" t="s">
        <v>168</v>
      </c>
      <c r="BK303" s="161">
        <f t="shared" si="99"/>
        <v>0</v>
      </c>
      <c r="BL303" s="14" t="s">
        <v>228</v>
      </c>
      <c r="BM303" s="160" t="s">
        <v>726</v>
      </c>
    </row>
    <row r="304" spans="1:65" s="2" customFormat="1" ht="49.15" customHeight="1">
      <c r="A304" s="29"/>
      <c r="B304" s="147"/>
      <c r="C304" s="148" t="s">
        <v>727</v>
      </c>
      <c r="D304" s="148" t="s">
        <v>163</v>
      </c>
      <c r="E304" s="149" t="s">
        <v>728</v>
      </c>
      <c r="F304" s="150" t="s">
        <v>729</v>
      </c>
      <c r="G304" s="151" t="s">
        <v>259</v>
      </c>
      <c r="H304" s="152">
        <v>14</v>
      </c>
      <c r="I304" s="153"/>
      <c r="J304" s="154">
        <f t="shared" si="90"/>
        <v>0</v>
      </c>
      <c r="K304" s="155"/>
      <c r="L304" s="30"/>
      <c r="M304" s="156" t="s">
        <v>1</v>
      </c>
      <c r="N304" s="157" t="s">
        <v>40</v>
      </c>
      <c r="O304" s="58"/>
      <c r="P304" s="158">
        <f t="shared" si="91"/>
        <v>0</v>
      </c>
      <c r="Q304" s="158">
        <v>1.2899999999999999E-3</v>
      </c>
      <c r="R304" s="158">
        <f t="shared" si="92"/>
        <v>1.806E-2</v>
      </c>
      <c r="S304" s="158">
        <v>0</v>
      </c>
      <c r="T304" s="159">
        <f t="shared" si="93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0" t="s">
        <v>228</v>
      </c>
      <c r="AT304" s="160" t="s">
        <v>163</v>
      </c>
      <c r="AU304" s="160" t="s">
        <v>168</v>
      </c>
      <c r="AY304" s="14" t="s">
        <v>161</v>
      </c>
      <c r="BE304" s="161">
        <f t="shared" si="94"/>
        <v>0</v>
      </c>
      <c r="BF304" s="161">
        <f t="shared" si="95"/>
        <v>0</v>
      </c>
      <c r="BG304" s="161">
        <f t="shared" si="96"/>
        <v>0</v>
      </c>
      <c r="BH304" s="161">
        <f t="shared" si="97"/>
        <v>0</v>
      </c>
      <c r="BI304" s="161">
        <f t="shared" si="98"/>
        <v>0</v>
      </c>
      <c r="BJ304" s="14" t="s">
        <v>168</v>
      </c>
      <c r="BK304" s="161">
        <f t="shared" si="99"/>
        <v>0</v>
      </c>
      <c r="BL304" s="14" t="s">
        <v>228</v>
      </c>
      <c r="BM304" s="160" t="s">
        <v>730</v>
      </c>
    </row>
    <row r="305" spans="1:65" s="2" customFormat="1" ht="37.9" customHeight="1">
      <c r="A305" s="29"/>
      <c r="B305" s="147"/>
      <c r="C305" s="148" t="s">
        <v>731</v>
      </c>
      <c r="D305" s="148" t="s">
        <v>163</v>
      </c>
      <c r="E305" s="149" t="s">
        <v>732</v>
      </c>
      <c r="F305" s="150" t="s">
        <v>733</v>
      </c>
      <c r="G305" s="151" t="s">
        <v>259</v>
      </c>
      <c r="H305" s="152">
        <v>5</v>
      </c>
      <c r="I305" s="153"/>
      <c r="J305" s="154">
        <f t="shared" si="90"/>
        <v>0</v>
      </c>
      <c r="K305" s="155"/>
      <c r="L305" s="30"/>
      <c r="M305" s="156" t="s">
        <v>1</v>
      </c>
      <c r="N305" s="157" t="s">
        <v>40</v>
      </c>
      <c r="O305" s="58"/>
      <c r="P305" s="158">
        <f t="shared" si="91"/>
        <v>0</v>
      </c>
      <c r="Q305" s="158">
        <v>1.2899999999999999E-3</v>
      </c>
      <c r="R305" s="158">
        <f t="shared" si="92"/>
        <v>6.4499999999999991E-3</v>
      </c>
      <c r="S305" s="158">
        <v>0</v>
      </c>
      <c r="T305" s="159">
        <f t="shared" si="93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0" t="s">
        <v>228</v>
      </c>
      <c r="AT305" s="160" t="s">
        <v>163</v>
      </c>
      <c r="AU305" s="160" t="s">
        <v>168</v>
      </c>
      <c r="AY305" s="14" t="s">
        <v>161</v>
      </c>
      <c r="BE305" s="161">
        <f t="shared" si="94"/>
        <v>0</v>
      </c>
      <c r="BF305" s="161">
        <f t="shared" si="95"/>
        <v>0</v>
      </c>
      <c r="BG305" s="161">
        <f t="shared" si="96"/>
        <v>0</v>
      </c>
      <c r="BH305" s="161">
        <f t="shared" si="97"/>
        <v>0</v>
      </c>
      <c r="BI305" s="161">
        <f t="shared" si="98"/>
        <v>0</v>
      </c>
      <c r="BJ305" s="14" t="s">
        <v>168</v>
      </c>
      <c r="BK305" s="161">
        <f t="shared" si="99"/>
        <v>0</v>
      </c>
      <c r="BL305" s="14" t="s">
        <v>228</v>
      </c>
      <c r="BM305" s="160" t="s">
        <v>734</v>
      </c>
    </row>
    <row r="306" spans="1:65" s="2" customFormat="1" ht="37.9" customHeight="1">
      <c r="A306" s="29"/>
      <c r="B306" s="147"/>
      <c r="C306" s="148" t="s">
        <v>735</v>
      </c>
      <c r="D306" s="148" t="s">
        <v>163</v>
      </c>
      <c r="E306" s="149" t="s">
        <v>736</v>
      </c>
      <c r="F306" s="150" t="s">
        <v>737</v>
      </c>
      <c r="G306" s="151" t="s">
        <v>259</v>
      </c>
      <c r="H306" s="152">
        <v>3</v>
      </c>
      <c r="I306" s="153"/>
      <c r="J306" s="154">
        <f t="shared" si="90"/>
        <v>0</v>
      </c>
      <c r="K306" s="155"/>
      <c r="L306" s="30"/>
      <c r="M306" s="156" t="s">
        <v>1</v>
      </c>
      <c r="N306" s="157" t="s">
        <v>40</v>
      </c>
      <c r="O306" s="58"/>
      <c r="P306" s="158">
        <f t="shared" si="91"/>
        <v>0</v>
      </c>
      <c r="Q306" s="158">
        <v>1.2899999999999999E-3</v>
      </c>
      <c r="R306" s="158">
        <f t="shared" si="92"/>
        <v>3.8699999999999997E-3</v>
      </c>
      <c r="S306" s="158">
        <v>0</v>
      </c>
      <c r="T306" s="159">
        <f t="shared" si="93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60" t="s">
        <v>228</v>
      </c>
      <c r="AT306" s="160" t="s">
        <v>163</v>
      </c>
      <c r="AU306" s="160" t="s">
        <v>168</v>
      </c>
      <c r="AY306" s="14" t="s">
        <v>161</v>
      </c>
      <c r="BE306" s="161">
        <f t="shared" si="94"/>
        <v>0</v>
      </c>
      <c r="BF306" s="161">
        <f t="shared" si="95"/>
        <v>0</v>
      </c>
      <c r="BG306" s="161">
        <f t="shared" si="96"/>
        <v>0</v>
      </c>
      <c r="BH306" s="161">
        <f t="shared" si="97"/>
        <v>0</v>
      </c>
      <c r="BI306" s="161">
        <f t="shared" si="98"/>
        <v>0</v>
      </c>
      <c r="BJ306" s="14" t="s">
        <v>168</v>
      </c>
      <c r="BK306" s="161">
        <f t="shared" si="99"/>
        <v>0</v>
      </c>
      <c r="BL306" s="14" t="s">
        <v>228</v>
      </c>
      <c r="BM306" s="160" t="s">
        <v>738</v>
      </c>
    </row>
    <row r="307" spans="1:65" s="2" customFormat="1" ht="24.2" customHeight="1">
      <c r="A307" s="29"/>
      <c r="B307" s="147"/>
      <c r="C307" s="148" t="s">
        <v>739</v>
      </c>
      <c r="D307" s="148" t="s">
        <v>163</v>
      </c>
      <c r="E307" s="149" t="s">
        <v>740</v>
      </c>
      <c r="F307" s="150" t="s">
        <v>741</v>
      </c>
      <c r="G307" s="151" t="s">
        <v>625</v>
      </c>
      <c r="H307" s="173"/>
      <c r="I307" s="153"/>
      <c r="J307" s="154">
        <f t="shared" si="90"/>
        <v>0</v>
      </c>
      <c r="K307" s="155"/>
      <c r="L307" s="30"/>
      <c r="M307" s="156" t="s">
        <v>1</v>
      </c>
      <c r="N307" s="157" t="s">
        <v>40</v>
      </c>
      <c r="O307" s="58"/>
      <c r="P307" s="158">
        <f t="shared" si="91"/>
        <v>0</v>
      </c>
      <c r="Q307" s="158">
        <v>0</v>
      </c>
      <c r="R307" s="158">
        <f t="shared" si="92"/>
        <v>0</v>
      </c>
      <c r="S307" s="158">
        <v>0</v>
      </c>
      <c r="T307" s="159">
        <f t="shared" si="93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0" t="s">
        <v>228</v>
      </c>
      <c r="AT307" s="160" t="s">
        <v>163</v>
      </c>
      <c r="AU307" s="160" t="s">
        <v>168</v>
      </c>
      <c r="AY307" s="14" t="s">
        <v>161</v>
      </c>
      <c r="BE307" s="161">
        <f t="shared" si="94"/>
        <v>0</v>
      </c>
      <c r="BF307" s="161">
        <f t="shared" si="95"/>
        <v>0</v>
      </c>
      <c r="BG307" s="161">
        <f t="shared" si="96"/>
        <v>0</v>
      </c>
      <c r="BH307" s="161">
        <f t="shared" si="97"/>
        <v>0</v>
      </c>
      <c r="BI307" s="161">
        <f t="shared" si="98"/>
        <v>0</v>
      </c>
      <c r="BJ307" s="14" t="s">
        <v>168</v>
      </c>
      <c r="BK307" s="161">
        <f t="shared" si="99"/>
        <v>0</v>
      </c>
      <c r="BL307" s="14" t="s">
        <v>228</v>
      </c>
      <c r="BM307" s="160" t="s">
        <v>742</v>
      </c>
    </row>
    <row r="308" spans="1:65" s="12" customFormat="1" ht="22.9" customHeight="1">
      <c r="B308" s="134"/>
      <c r="D308" s="135" t="s">
        <v>73</v>
      </c>
      <c r="E308" s="145" t="s">
        <v>743</v>
      </c>
      <c r="F308" s="145" t="s">
        <v>744</v>
      </c>
      <c r="I308" s="137"/>
      <c r="J308" s="146">
        <f>BK308</f>
        <v>0</v>
      </c>
      <c r="L308" s="134"/>
      <c r="M308" s="139"/>
      <c r="N308" s="140"/>
      <c r="O308" s="140"/>
      <c r="P308" s="141">
        <f>SUM(P309:P311)</f>
        <v>0</v>
      </c>
      <c r="Q308" s="140"/>
      <c r="R308" s="141">
        <f>SUM(R309:R311)</f>
        <v>2.8379999999999996E-2</v>
      </c>
      <c r="S308" s="140"/>
      <c r="T308" s="142">
        <f>SUM(T309:T311)</f>
        <v>0</v>
      </c>
      <c r="AR308" s="135" t="s">
        <v>168</v>
      </c>
      <c r="AT308" s="143" t="s">
        <v>73</v>
      </c>
      <c r="AU308" s="143" t="s">
        <v>82</v>
      </c>
      <c r="AY308" s="135" t="s">
        <v>161</v>
      </c>
      <c r="BK308" s="144">
        <f>SUM(BK309:BK311)</f>
        <v>0</v>
      </c>
    </row>
    <row r="309" spans="1:65" s="2" customFormat="1" ht="44.25" customHeight="1">
      <c r="A309" s="29"/>
      <c r="B309" s="147"/>
      <c r="C309" s="148" t="s">
        <v>745</v>
      </c>
      <c r="D309" s="148" t="s">
        <v>163</v>
      </c>
      <c r="E309" s="149" t="s">
        <v>746</v>
      </c>
      <c r="F309" s="150" t="s">
        <v>747</v>
      </c>
      <c r="G309" s="151" t="s">
        <v>259</v>
      </c>
      <c r="H309" s="152">
        <v>9</v>
      </c>
      <c r="I309" s="153"/>
      <c r="J309" s="154">
        <f>ROUND(I309*H309,2)</f>
        <v>0</v>
      </c>
      <c r="K309" s="155"/>
      <c r="L309" s="30"/>
      <c r="M309" s="156" t="s">
        <v>1</v>
      </c>
      <c r="N309" s="157" t="s">
        <v>40</v>
      </c>
      <c r="O309" s="58"/>
      <c r="P309" s="158">
        <f>O309*H309</f>
        <v>0</v>
      </c>
      <c r="Q309" s="158">
        <v>1.2899999999999999E-3</v>
      </c>
      <c r="R309" s="158">
        <f>Q309*H309</f>
        <v>1.1609999999999999E-2</v>
      </c>
      <c r="S309" s="158">
        <v>0</v>
      </c>
      <c r="T309" s="159">
        <f>S309*H309</f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0" t="s">
        <v>228</v>
      </c>
      <c r="AT309" s="160" t="s">
        <v>163</v>
      </c>
      <c r="AU309" s="160" t="s">
        <v>168</v>
      </c>
      <c r="AY309" s="14" t="s">
        <v>161</v>
      </c>
      <c r="BE309" s="161">
        <f>IF(N309="základná",J309,0)</f>
        <v>0</v>
      </c>
      <c r="BF309" s="161">
        <f>IF(N309="znížená",J309,0)</f>
        <v>0</v>
      </c>
      <c r="BG309" s="161">
        <f>IF(N309="zákl. prenesená",J309,0)</f>
        <v>0</v>
      </c>
      <c r="BH309" s="161">
        <f>IF(N309="zníž. prenesená",J309,0)</f>
        <v>0</v>
      </c>
      <c r="BI309" s="161">
        <f>IF(N309="nulová",J309,0)</f>
        <v>0</v>
      </c>
      <c r="BJ309" s="14" t="s">
        <v>168</v>
      </c>
      <c r="BK309" s="161">
        <f>ROUND(I309*H309,2)</f>
        <v>0</v>
      </c>
      <c r="BL309" s="14" t="s">
        <v>228</v>
      </c>
      <c r="BM309" s="160" t="s">
        <v>748</v>
      </c>
    </row>
    <row r="310" spans="1:65" s="2" customFormat="1" ht="44.25" customHeight="1">
      <c r="A310" s="29"/>
      <c r="B310" s="147"/>
      <c r="C310" s="148" t="s">
        <v>749</v>
      </c>
      <c r="D310" s="148" t="s">
        <v>163</v>
      </c>
      <c r="E310" s="149" t="s">
        <v>750</v>
      </c>
      <c r="F310" s="150" t="s">
        <v>751</v>
      </c>
      <c r="G310" s="151" t="s">
        <v>259</v>
      </c>
      <c r="H310" s="152">
        <v>10</v>
      </c>
      <c r="I310" s="153"/>
      <c r="J310" s="154">
        <f>ROUND(I310*H310,2)</f>
        <v>0</v>
      </c>
      <c r="K310" s="155"/>
      <c r="L310" s="30"/>
      <c r="M310" s="156" t="s">
        <v>1</v>
      </c>
      <c r="N310" s="157" t="s">
        <v>40</v>
      </c>
      <c r="O310" s="58"/>
      <c r="P310" s="158">
        <f>O310*H310</f>
        <v>0</v>
      </c>
      <c r="Q310" s="158">
        <v>1.2899999999999999E-3</v>
      </c>
      <c r="R310" s="158">
        <f>Q310*H310</f>
        <v>1.2899999999999998E-2</v>
      </c>
      <c r="S310" s="158">
        <v>0</v>
      </c>
      <c r="T310" s="159">
        <f>S310*H310</f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0" t="s">
        <v>228</v>
      </c>
      <c r="AT310" s="160" t="s">
        <v>163</v>
      </c>
      <c r="AU310" s="160" t="s">
        <v>168</v>
      </c>
      <c r="AY310" s="14" t="s">
        <v>161</v>
      </c>
      <c r="BE310" s="161">
        <f>IF(N310="základná",J310,0)</f>
        <v>0</v>
      </c>
      <c r="BF310" s="161">
        <f>IF(N310="znížená",J310,0)</f>
        <v>0</v>
      </c>
      <c r="BG310" s="161">
        <f>IF(N310="zákl. prenesená",J310,0)</f>
        <v>0</v>
      </c>
      <c r="BH310" s="161">
        <f>IF(N310="zníž. prenesená",J310,0)</f>
        <v>0</v>
      </c>
      <c r="BI310" s="161">
        <f>IF(N310="nulová",J310,0)</f>
        <v>0</v>
      </c>
      <c r="BJ310" s="14" t="s">
        <v>168</v>
      </c>
      <c r="BK310" s="161">
        <f>ROUND(I310*H310,2)</f>
        <v>0</v>
      </c>
      <c r="BL310" s="14" t="s">
        <v>228</v>
      </c>
      <c r="BM310" s="160" t="s">
        <v>752</v>
      </c>
    </row>
    <row r="311" spans="1:65" s="2" customFormat="1" ht="44.25" customHeight="1">
      <c r="A311" s="29"/>
      <c r="B311" s="147"/>
      <c r="C311" s="148" t="s">
        <v>753</v>
      </c>
      <c r="D311" s="148" t="s">
        <v>163</v>
      </c>
      <c r="E311" s="149" t="s">
        <v>754</v>
      </c>
      <c r="F311" s="150" t="s">
        <v>755</v>
      </c>
      <c r="G311" s="151" t="s">
        <v>259</v>
      </c>
      <c r="H311" s="152">
        <v>3</v>
      </c>
      <c r="I311" s="153"/>
      <c r="J311" s="154">
        <f>ROUND(I311*H311,2)</f>
        <v>0</v>
      </c>
      <c r="K311" s="155"/>
      <c r="L311" s="30"/>
      <c r="M311" s="156" t="s">
        <v>1</v>
      </c>
      <c r="N311" s="157" t="s">
        <v>40</v>
      </c>
      <c r="O311" s="58"/>
      <c r="P311" s="158">
        <f>O311*H311</f>
        <v>0</v>
      </c>
      <c r="Q311" s="158">
        <v>1.2899999999999999E-3</v>
      </c>
      <c r="R311" s="158">
        <f>Q311*H311</f>
        <v>3.8699999999999997E-3</v>
      </c>
      <c r="S311" s="158">
        <v>0</v>
      </c>
      <c r="T311" s="159">
        <f>S311*H311</f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0" t="s">
        <v>228</v>
      </c>
      <c r="AT311" s="160" t="s">
        <v>163</v>
      </c>
      <c r="AU311" s="160" t="s">
        <v>168</v>
      </c>
      <c r="AY311" s="14" t="s">
        <v>161</v>
      </c>
      <c r="BE311" s="161">
        <f>IF(N311="základná",J311,0)</f>
        <v>0</v>
      </c>
      <c r="BF311" s="161">
        <f>IF(N311="znížená",J311,0)</f>
        <v>0</v>
      </c>
      <c r="BG311" s="161">
        <f>IF(N311="zákl. prenesená",J311,0)</f>
        <v>0</v>
      </c>
      <c r="BH311" s="161">
        <f>IF(N311="zníž. prenesená",J311,0)</f>
        <v>0</v>
      </c>
      <c r="BI311" s="161">
        <f>IF(N311="nulová",J311,0)</f>
        <v>0</v>
      </c>
      <c r="BJ311" s="14" t="s">
        <v>168</v>
      </c>
      <c r="BK311" s="161">
        <f>ROUND(I311*H311,2)</f>
        <v>0</v>
      </c>
      <c r="BL311" s="14" t="s">
        <v>228</v>
      </c>
      <c r="BM311" s="160" t="s">
        <v>756</v>
      </c>
    </row>
    <row r="312" spans="1:65" s="12" customFormat="1" ht="22.9" customHeight="1">
      <c r="B312" s="134"/>
      <c r="D312" s="135" t="s">
        <v>73</v>
      </c>
      <c r="E312" s="145" t="s">
        <v>757</v>
      </c>
      <c r="F312" s="145" t="s">
        <v>758</v>
      </c>
      <c r="I312" s="137"/>
      <c r="J312" s="146">
        <f>BK312</f>
        <v>0</v>
      </c>
      <c r="L312" s="134"/>
      <c r="M312" s="139"/>
      <c r="N312" s="140"/>
      <c r="O312" s="140"/>
      <c r="P312" s="141">
        <f>SUM(P313:P344)</f>
        <v>0</v>
      </c>
      <c r="Q312" s="140"/>
      <c r="R312" s="141">
        <f>SUM(R313:R344)</f>
        <v>0.37628000000000006</v>
      </c>
      <c r="S312" s="140"/>
      <c r="T312" s="142">
        <f>SUM(T313:T344)</f>
        <v>0</v>
      </c>
      <c r="AR312" s="135" t="s">
        <v>168</v>
      </c>
      <c r="AT312" s="143" t="s">
        <v>73</v>
      </c>
      <c r="AU312" s="143" t="s">
        <v>82</v>
      </c>
      <c r="AY312" s="135" t="s">
        <v>161</v>
      </c>
      <c r="BK312" s="144">
        <f>SUM(BK313:BK344)</f>
        <v>0</v>
      </c>
    </row>
    <row r="313" spans="1:65" s="2" customFormat="1" ht="21.75" customHeight="1">
      <c r="A313" s="29"/>
      <c r="B313" s="147"/>
      <c r="C313" s="148" t="s">
        <v>759</v>
      </c>
      <c r="D313" s="148" t="s">
        <v>163</v>
      </c>
      <c r="E313" s="149" t="s">
        <v>760</v>
      </c>
      <c r="F313" s="150" t="s">
        <v>761</v>
      </c>
      <c r="G313" s="151" t="s">
        <v>259</v>
      </c>
      <c r="H313" s="152">
        <v>5</v>
      </c>
      <c r="I313" s="153"/>
      <c r="J313" s="154">
        <f t="shared" ref="J313:J344" si="100">ROUND(I313*H313,2)</f>
        <v>0</v>
      </c>
      <c r="K313" s="155"/>
      <c r="L313" s="30"/>
      <c r="M313" s="156" t="s">
        <v>1</v>
      </c>
      <c r="N313" s="157" t="s">
        <v>40</v>
      </c>
      <c r="O313" s="58"/>
      <c r="P313" s="158">
        <f t="shared" ref="P313:P344" si="101">O313*H313</f>
        <v>0</v>
      </c>
      <c r="Q313" s="158">
        <v>1.7000000000000001E-4</v>
      </c>
      <c r="R313" s="158">
        <f t="shared" ref="R313:R344" si="102">Q313*H313</f>
        <v>8.5000000000000006E-4</v>
      </c>
      <c r="S313" s="158">
        <v>0</v>
      </c>
      <c r="T313" s="159">
        <f t="shared" ref="T313:T344" si="103">S313*H313</f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0" t="s">
        <v>228</v>
      </c>
      <c r="AT313" s="160" t="s">
        <v>163</v>
      </c>
      <c r="AU313" s="160" t="s">
        <v>168</v>
      </c>
      <c r="AY313" s="14" t="s">
        <v>161</v>
      </c>
      <c r="BE313" s="161">
        <f t="shared" ref="BE313:BE344" si="104">IF(N313="základná",J313,0)</f>
        <v>0</v>
      </c>
      <c r="BF313" s="161">
        <f t="shared" ref="BF313:BF344" si="105">IF(N313="znížená",J313,0)</f>
        <v>0</v>
      </c>
      <c r="BG313" s="161">
        <f t="shared" ref="BG313:BG344" si="106">IF(N313="zákl. prenesená",J313,0)</f>
        <v>0</v>
      </c>
      <c r="BH313" s="161">
        <f t="shared" ref="BH313:BH344" si="107">IF(N313="zníž. prenesená",J313,0)</f>
        <v>0</v>
      </c>
      <c r="BI313" s="161">
        <f t="shared" ref="BI313:BI344" si="108">IF(N313="nulová",J313,0)</f>
        <v>0</v>
      </c>
      <c r="BJ313" s="14" t="s">
        <v>168</v>
      </c>
      <c r="BK313" s="161">
        <f t="shared" ref="BK313:BK344" si="109">ROUND(I313*H313,2)</f>
        <v>0</v>
      </c>
      <c r="BL313" s="14" t="s">
        <v>228</v>
      </c>
      <c r="BM313" s="160" t="s">
        <v>762</v>
      </c>
    </row>
    <row r="314" spans="1:65" s="2" customFormat="1" ht="44.25" customHeight="1">
      <c r="A314" s="29"/>
      <c r="B314" s="147"/>
      <c r="C314" s="162" t="s">
        <v>763</v>
      </c>
      <c r="D314" s="162" t="s">
        <v>207</v>
      </c>
      <c r="E314" s="163" t="s">
        <v>764</v>
      </c>
      <c r="F314" s="164" t="s">
        <v>765</v>
      </c>
      <c r="G314" s="165" t="s">
        <v>259</v>
      </c>
      <c r="H314" s="166">
        <v>5</v>
      </c>
      <c r="I314" s="167"/>
      <c r="J314" s="168">
        <f t="shared" si="100"/>
        <v>0</v>
      </c>
      <c r="K314" s="169"/>
      <c r="L314" s="170"/>
      <c r="M314" s="171" t="s">
        <v>1</v>
      </c>
      <c r="N314" s="172" t="s">
        <v>40</v>
      </c>
      <c r="O314" s="58"/>
      <c r="P314" s="158">
        <f t="shared" si="101"/>
        <v>0</v>
      </c>
      <c r="Q314" s="158">
        <v>2.3E-2</v>
      </c>
      <c r="R314" s="158">
        <f t="shared" si="102"/>
        <v>0.11499999999999999</v>
      </c>
      <c r="S314" s="158">
        <v>0</v>
      </c>
      <c r="T314" s="159">
        <f t="shared" si="103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0" t="s">
        <v>294</v>
      </c>
      <c r="AT314" s="160" t="s">
        <v>207</v>
      </c>
      <c r="AU314" s="160" t="s">
        <v>168</v>
      </c>
      <c r="AY314" s="14" t="s">
        <v>161</v>
      </c>
      <c r="BE314" s="161">
        <f t="shared" si="104"/>
        <v>0</v>
      </c>
      <c r="BF314" s="161">
        <f t="shared" si="105"/>
        <v>0</v>
      </c>
      <c r="BG314" s="161">
        <f t="shared" si="106"/>
        <v>0</v>
      </c>
      <c r="BH314" s="161">
        <f t="shared" si="107"/>
        <v>0</v>
      </c>
      <c r="BI314" s="161">
        <f t="shared" si="108"/>
        <v>0</v>
      </c>
      <c r="BJ314" s="14" t="s">
        <v>168</v>
      </c>
      <c r="BK314" s="161">
        <f t="shared" si="109"/>
        <v>0</v>
      </c>
      <c r="BL314" s="14" t="s">
        <v>228</v>
      </c>
      <c r="BM314" s="160" t="s">
        <v>766</v>
      </c>
    </row>
    <row r="315" spans="1:65" s="2" customFormat="1" ht="37.9" customHeight="1">
      <c r="A315" s="29"/>
      <c r="B315" s="147"/>
      <c r="C315" s="148" t="s">
        <v>767</v>
      </c>
      <c r="D315" s="148" t="s">
        <v>163</v>
      </c>
      <c r="E315" s="149" t="s">
        <v>768</v>
      </c>
      <c r="F315" s="150" t="s">
        <v>769</v>
      </c>
      <c r="G315" s="151" t="s">
        <v>770</v>
      </c>
      <c r="H315" s="152">
        <v>5</v>
      </c>
      <c r="I315" s="153"/>
      <c r="J315" s="154">
        <f t="shared" si="100"/>
        <v>0</v>
      </c>
      <c r="K315" s="155"/>
      <c r="L315" s="30"/>
      <c r="M315" s="156" t="s">
        <v>1</v>
      </c>
      <c r="N315" s="157" t="s">
        <v>40</v>
      </c>
      <c r="O315" s="58"/>
      <c r="P315" s="158">
        <f t="shared" si="101"/>
        <v>0</v>
      </c>
      <c r="Q315" s="158">
        <v>0</v>
      </c>
      <c r="R315" s="158">
        <f t="shared" si="102"/>
        <v>0</v>
      </c>
      <c r="S315" s="158">
        <v>0</v>
      </c>
      <c r="T315" s="159">
        <f t="shared" si="103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0" t="s">
        <v>228</v>
      </c>
      <c r="AT315" s="160" t="s">
        <v>163</v>
      </c>
      <c r="AU315" s="160" t="s">
        <v>168</v>
      </c>
      <c r="AY315" s="14" t="s">
        <v>161</v>
      </c>
      <c r="BE315" s="161">
        <f t="shared" si="104"/>
        <v>0</v>
      </c>
      <c r="BF315" s="161">
        <f t="shared" si="105"/>
        <v>0</v>
      </c>
      <c r="BG315" s="161">
        <f t="shared" si="106"/>
        <v>0</v>
      </c>
      <c r="BH315" s="161">
        <f t="shared" si="107"/>
        <v>0</v>
      </c>
      <c r="BI315" s="161">
        <f t="shared" si="108"/>
        <v>0</v>
      </c>
      <c r="BJ315" s="14" t="s">
        <v>168</v>
      </c>
      <c r="BK315" s="161">
        <f t="shared" si="109"/>
        <v>0</v>
      </c>
      <c r="BL315" s="14" t="s">
        <v>228</v>
      </c>
      <c r="BM315" s="160" t="s">
        <v>771</v>
      </c>
    </row>
    <row r="316" spans="1:65" s="2" customFormat="1" ht="49.15" customHeight="1">
      <c r="A316" s="29"/>
      <c r="B316" s="147"/>
      <c r="C316" s="162" t="s">
        <v>772</v>
      </c>
      <c r="D316" s="162" t="s">
        <v>207</v>
      </c>
      <c r="E316" s="163" t="s">
        <v>773</v>
      </c>
      <c r="F316" s="164" t="s">
        <v>774</v>
      </c>
      <c r="G316" s="165" t="s">
        <v>259</v>
      </c>
      <c r="H316" s="166">
        <v>5</v>
      </c>
      <c r="I316" s="167"/>
      <c r="J316" s="168">
        <f t="shared" si="100"/>
        <v>0</v>
      </c>
      <c r="K316" s="169"/>
      <c r="L316" s="170"/>
      <c r="M316" s="171" t="s">
        <v>1</v>
      </c>
      <c r="N316" s="172" t="s">
        <v>40</v>
      </c>
      <c r="O316" s="58"/>
      <c r="P316" s="158">
        <f t="shared" si="101"/>
        <v>0</v>
      </c>
      <c r="Q316" s="158">
        <v>1.788E-2</v>
      </c>
      <c r="R316" s="158">
        <f t="shared" si="102"/>
        <v>8.9400000000000007E-2</v>
      </c>
      <c r="S316" s="158">
        <v>0</v>
      </c>
      <c r="T316" s="159">
        <f t="shared" si="103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0" t="s">
        <v>294</v>
      </c>
      <c r="AT316" s="160" t="s">
        <v>207</v>
      </c>
      <c r="AU316" s="160" t="s">
        <v>168</v>
      </c>
      <c r="AY316" s="14" t="s">
        <v>161</v>
      </c>
      <c r="BE316" s="161">
        <f t="shared" si="104"/>
        <v>0</v>
      </c>
      <c r="BF316" s="161">
        <f t="shared" si="105"/>
        <v>0</v>
      </c>
      <c r="BG316" s="161">
        <f t="shared" si="106"/>
        <v>0</v>
      </c>
      <c r="BH316" s="161">
        <f t="shared" si="107"/>
        <v>0</v>
      </c>
      <c r="BI316" s="161">
        <f t="shared" si="108"/>
        <v>0</v>
      </c>
      <c r="BJ316" s="14" t="s">
        <v>168</v>
      </c>
      <c r="BK316" s="161">
        <f t="shared" si="109"/>
        <v>0</v>
      </c>
      <c r="BL316" s="14" t="s">
        <v>228</v>
      </c>
      <c r="BM316" s="160" t="s">
        <v>775</v>
      </c>
    </row>
    <row r="317" spans="1:65" s="2" customFormat="1" ht="24.2" customHeight="1">
      <c r="A317" s="29"/>
      <c r="B317" s="147"/>
      <c r="C317" s="148" t="s">
        <v>776</v>
      </c>
      <c r="D317" s="148" t="s">
        <v>163</v>
      </c>
      <c r="E317" s="149" t="s">
        <v>777</v>
      </c>
      <c r="F317" s="150" t="s">
        <v>778</v>
      </c>
      <c r="G317" s="151" t="s">
        <v>259</v>
      </c>
      <c r="H317" s="152">
        <v>7</v>
      </c>
      <c r="I317" s="153"/>
      <c r="J317" s="154">
        <f t="shared" si="100"/>
        <v>0</v>
      </c>
      <c r="K317" s="155"/>
      <c r="L317" s="30"/>
      <c r="M317" s="156" t="s">
        <v>1</v>
      </c>
      <c r="N317" s="157" t="s">
        <v>40</v>
      </c>
      <c r="O317" s="58"/>
      <c r="P317" s="158">
        <f t="shared" si="101"/>
        <v>0</v>
      </c>
      <c r="Q317" s="158">
        <v>2.7999999999999998E-4</v>
      </c>
      <c r="R317" s="158">
        <f t="shared" si="102"/>
        <v>1.9599999999999999E-3</v>
      </c>
      <c r="S317" s="158">
        <v>0</v>
      </c>
      <c r="T317" s="159">
        <f t="shared" si="103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0" t="s">
        <v>228</v>
      </c>
      <c r="AT317" s="160" t="s">
        <v>163</v>
      </c>
      <c r="AU317" s="160" t="s">
        <v>168</v>
      </c>
      <c r="AY317" s="14" t="s">
        <v>161</v>
      </c>
      <c r="BE317" s="161">
        <f t="shared" si="104"/>
        <v>0</v>
      </c>
      <c r="BF317" s="161">
        <f t="shared" si="105"/>
        <v>0</v>
      </c>
      <c r="BG317" s="161">
        <f t="shared" si="106"/>
        <v>0</v>
      </c>
      <c r="BH317" s="161">
        <f t="shared" si="107"/>
        <v>0</v>
      </c>
      <c r="BI317" s="161">
        <f t="shared" si="108"/>
        <v>0</v>
      </c>
      <c r="BJ317" s="14" t="s">
        <v>168</v>
      </c>
      <c r="BK317" s="161">
        <f t="shared" si="109"/>
        <v>0</v>
      </c>
      <c r="BL317" s="14" t="s">
        <v>228</v>
      </c>
      <c r="BM317" s="160" t="s">
        <v>779</v>
      </c>
    </row>
    <row r="318" spans="1:65" s="2" customFormat="1" ht="16.5" customHeight="1">
      <c r="A318" s="29"/>
      <c r="B318" s="147"/>
      <c r="C318" s="162" t="s">
        <v>780</v>
      </c>
      <c r="D318" s="162" t="s">
        <v>207</v>
      </c>
      <c r="E318" s="163" t="s">
        <v>781</v>
      </c>
      <c r="F318" s="164" t="s">
        <v>782</v>
      </c>
      <c r="G318" s="165" t="s">
        <v>259</v>
      </c>
      <c r="H318" s="166">
        <v>2</v>
      </c>
      <c r="I318" s="167"/>
      <c r="J318" s="168">
        <f t="shared" si="100"/>
        <v>0</v>
      </c>
      <c r="K318" s="169"/>
      <c r="L318" s="170"/>
      <c r="M318" s="171" t="s">
        <v>1</v>
      </c>
      <c r="N318" s="172" t="s">
        <v>40</v>
      </c>
      <c r="O318" s="58"/>
      <c r="P318" s="158">
        <f t="shared" si="101"/>
        <v>0</v>
      </c>
      <c r="Q318" s="158">
        <v>6.1999999999999998E-3</v>
      </c>
      <c r="R318" s="158">
        <f t="shared" si="102"/>
        <v>1.24E-2</v>
      </c>
      <c r="S318" s="158">
        <v>0</v>
      </c>
      <c r="T318" s="159">
        <f t="shared" si="103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0" t="s">
        <v>294</v>
      </c>
      <c r="AT318" s="160" t="s">
        <v>207</v>
      </c>
      <c r="AU318" s="160" t="s">
        <v>168</v>
      </c>
      <c r="AY318" s="14" t="s">
        <v>161</v>
      </c>
      <c r="BE318" s="161">
        <f t="shared" si="104"/>
        <v>0</v>
      </c>
      <c r="BF318" s="161">
        <f t="shared" si="105"/>
        <v>0</v>
      </c>
      <c r="BG318" s="161">
        <f t="shared" si="106"/>
        <v>0</v>
      </c>
      <c r="BH318" s="161">
        <f t="shared" si="107"/>
        <v>0</v>
      </c>
      <c r="BI318" s="161">
        <f t="shared" si="108"/>
        <v>0</v>
      </c>
      <c r="BJ318" s="14" t="s">
        <v>168</v>
      </c>
      <c r="BK318" s="161">
        <f t="shared" si="109"/>
        <v>0</v>
      </c>
      <c r="BL318" s="14" t="s">
        <v>228</v>
      </c>
      <c r="BM318" s="160" t="s">
        <v>783</v>
      </c>
    </row>
    <row r="319" spans="1:65" s="2" customFormat="1" ht="16.5" customHeight="1">
      <c r="A319" s="29"/>
      <c r="B319" s="147"/>
      <c r="C319" s="162" t="s">
        <v>784</v>
      </c>
      <c r="D319" s="162" t="s">
        <v>207</v>
      </c>
      <c r="E319" s="163" t="s">
        <v>785</v>
      </c>
      <c r="F319" s="164" t="s">
        <v>786</v>
      </c>
      <c r="G319" s="165" t="s">
        <v>259</v>
      </c>
      <c r="H319" s="166">
        <v>2</v>
      </c>
      <c r="I319" s="167"/>
      <c r="J319" s="168">
        <f t="shared" si="100"/>
        <v>0</v>
      </c>
      <c r="K319" s="169"/>
      <c r="L319" s="170"/>
      <c r="M319" s="171" t="s">
        <v>1</v>
      </c>
      <c r="N319" s="172" t="s">
        <v>40</v>
      </c>
      <c r="O319" s="58"/>
      <c r="P319" s="158">
        <f t="shared" si="101"/>
        <v>0</v>
      </c>
      <c r="Q319" s="158">
        <v>1.41E-2</v>
      </c>
      <c r="R319" s="158">
        <f t="shared" si="102"/>
        <v>2.8199999999999999E-2</v>
      </c>
      <c r="S319" s="158">
        <v>0</v>
      </c>
      <c r="T319" s="159">
        <f t="shared" si="103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0" t="s">
        <v>294</v>
      </c>
      <c r="AT319" s="160" t="s">
        <v>207</v>
      </c>
      <c r="AU319" s="160" t="s">
        <v>168</v>
      </c>
      <c r="AY319" s="14" t="s">
        <v>161</v>
      </c>
      <c r="BE319" s="161">
        <f t="shared" si="104"/>
        <v>0</v>
      </c>
      <c r="BF319" s="161">
        <f t="shared" si="105"/>
        <v>0</v>
      </c>
      <c r="BG319" s="161">
        <f t="shared" si="106"/>
        <v>0</v>
      </c>
      <c r="BH319" s="161">
        <f t="shared" si="107"/>
        <v>0</v>
      </c>
      <c r="BI319" s="161">
        <f t="shared" si="108"/>
        <v>0</v>
      </c>
      <c r="BJ319" s="14" t="s">
        <v>168</v>
      </c>
      <c r="BK319" s="161">
        <f t="shared" si="109"/>
        <v>0</v>
      </c>
      <c r="BL319" s="14" t="s">
        <v>228</v>
      </c>
      <c r="BM319" s="160" t="s">
        <v>787</v>
      </c>
    </row>
    <row r="320" spans="1:65" s="2" customFormat="1" ht="16.5" customHeight="1">
      <c r="A320" s="29"/>
      <c r="B320" s="147"/>
      <c r="C320" s="162" t="s">
        <v>788</v>
      </c>
      <c r="D320" s="162" t="s">
        <v>207</v>
      </c>
      <c r="E320" s="163" t="s">
        <v>789</v>
      </c>
      <c r="F320" s="164" t="s">
        <v>790</v>
      </c>
      <c r="G320" s="165" t="s">
        <v>259</v>
      </c>
      <c r="H320" s="166">
        <v>3</v>
      </c>
      <c r="I320" s="167"/>
      <c r="J320" s="168">
        <f t="shared" si="100"/>
        <v>0</v>
      </c>
      <c r="K320" s="169"/>
      <c r="L320" s="170"/>
      <c r="M320" s="171" t="s">
        <v>1</v>
      </c>
      <c r="N320" s="172" t="s">
        <v>40</v>
      </c>
      <c r="O320" s="58"/>
      <c r="P320" s="158">
        <f t="shared" si="101"/>
        <v>0</v>
      </c>
      <c r="Q320" s="158">
        <v>9.4999999999999998E-3</v>
      </c>
      <c r="R320" s="158">
        <f t="shared" si="102"/>
        <v>2.8499999999999998E-2</v>
      </c>
      <c r="S320" s="158">
        <v>0</v>
      </c>
      <c r="T320" s="159">
        <f t="shared" si="103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0" t="s">
        <v>294</v>
      </c>
      <c r="AT320" s="160" t="s">
        <v>207</v>
      </c>
      <c r="AU320" s="160" t="s">
        <v>168</v>
      </c>
      <c r="AY320" s="14" t="s">
        <v>161</v>
      </c>
      <c r="BE320" s="161">
        <f t="shared" si="104"/>
        <v>0</v>
      </c>
      <c r="BF320" s="161">
        <f t="shared" si="105"/>
        <v>0</v>
      </c>
      <c r="BG320" s="161">
        <f t="shared" si="106"/>
        <v>0</v>
      </c>
      <c r="BH320" s="161">
        <f t="shared" si="107"/>
        <v>0</v>
      </c>
      <c r="BI320" s="161">
        <f t="shared" si="108"/>
        <v>0</v>
      </c>
      <c r="BJ320" s="14" t="s">
        <v>168</v>
      </c>
      <c r="BK320" s="161">
        <f t="shared" si="109"/>
        <v>0</v>
      </c>
      <c r="BL320" s="14" t="s">
        <v>228</v>
      </c>
      <c r="BM320" s="160" t="s">
        <v>791</v>
      </c>
    </row>
    <row r="321" spans="1:65" s="2" customFormat="1" ht="24.2" customHeight="1">
      <c r="A321" s="29"/>
      <c r="B321" s="147"/>
      <c r="C321" s="148" t="s">
        <v>792</v>
      </c>
      <c r="D321" s="148" t="s">
        <v>163</v>
      </c>
      <c r="E321" s="149" t="s">
        <v>793</v>
      </c>
      <c r="F321" s="150" t="s">
        <v>794</v>
      </c>
      <c r="G321" s="151" t="s">
        <v>770</v>
      </c>
      <c r="H321" s="152">
        <v>5</v>
      </c>
      <c r="I321" s="153"/>
      <c r="J321" s="154">
        <f t="shared" si="100"/>
        <v>0</v>
      </c>
      <c r="K321" s="155"/>
      <c r="L321" s="30"/>
      <c r="M321" s="156" t="s">
        <v>1</v>
      </c>
      <c r="N321" s="157" t="s">
        <v>40</v>
      </c>
      <c r="O321" s="58"/>
      <c r="P321" s="158">
        <f t="shared" si="101"/>
        <v>0</v>
      </c>
      <c r="Q321" s="158">
        <v>0</v>
      </c>
      <c r="R321" s="158">
        <f t="shared" si="102"/>
        <v>0</v>
      </c>
      <c r="S321" s="158">
        <v>0</v>
      </c>
      <c r="T321" s="159">
        <f t="shared" si="103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0" t="s">
        <v>228</v>
      </c>
      <c r="AT321" s="160" t="s">
        <v>163</v>
      </c>
      <c r="AU321" s="160" t="s">
        <v>168</v>
      </c>
      <c r="AY321" s="14" t="s">
        <v>161</v>
      </c>
      <c r="BE321" s="161">
        <f t="shared" si="104"/>
        <v>0</v>
      </c>
      <c r="BF321" s="161">
        <f t="shared" si="105"/>
        <v>0</v>
      </c>
      <c r="BG321" s="161">
        <f t="shared" si="106"/>
        <v>0</v>
      </c>
      <c r="BH321" s="161">
        <f t="shared" si="107"/>
        <v>0</v>
      </c>
      <c r="BI321" s="161">
        <f t="shared" si="108"/>
        <v>0</v>
      </c>
      <c r="BJ321" s="14" t="s">
        <v>168</v>
      </c>
      <c r="BK321" s="161">
        <f t="shared" si="109"/>
        <v>0</v>
      </c>
      <c r="BL321" s="14" t="s">
        <v>228</v>
      </c>
      <c r="BM321" s="160" t="s">
        <v>795</v>
      </c>
    </row>
    <row r="322" spans="1:65" s="2" customFormat="1" ht="37.9" customHeight="1">
      <c r="A322" s="29"/>
      <c r="B322" s="147"/>
      <c r="C322" s="162" t="s">
        <v>796</v>
      </c>
      <c r="D322" s="162" t="s">
        <v>207</v>
      </c>
      <c r="E322" s="163" t="s">
        <v>797</v>
      </c>
      <c r="F322" s="164" t="s">
        <v>798</v>
      </c>
      <c r="G322" s="165" t="s">
        <v>259</v>
      </c>
      <c r="H322" s="166">
        <v>5</v>
      </c>
      <c r="I322" s="167"/>
      <c r="J322" s="168">
        <f t="shared" si="100"/>
        <v>0</v>
      </c>
      <c r="K322" s="169"/>
      <c r="L322" s="170"/>
      <c r="M322" s="171" t="s">
        <v>1</v>
      </c>
      <c r="N322" s="172" t="s">
        <v>40</v>
      </c>
      <c r="O322" s="58"/>
      <c r="P322" s="158">
        <f t="shared" si="101"/>
        <v>0</v>
      </c>
      <c r="Q322" s="158">
        <v>2.5000000000000001E-3</v>
      </c>
      <c r="R322" s="158">
        <f t="shared" si="102"/>
        <v>1.2500000000000001E-2</v>
      </c>
      <c r="S322" s="158">
        <v>0</v>
      </c>
      <c r="T322" s="159">
        <f t="shared" si="103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0" t="s">
        <v>294</v>
      </c>
      <c r="AT322" s="160" t="s">
        <v>207</v>
      </c>
      <c r="AU322" s="160" t="s">
        <v>168</v>
      </c>
      <c r="AY322" s="14" t="s">
        <v>161</v>
      </c>
      <c r="BE322" s="161">
        <f t="shared" si="104"/>
        <v>0</v>
      </c>
      <c r="BF322" s="161">
        <f t="shared" si="105"/>
        <v>0</v>
      </c>
      <c r="BG322" s="161">
        <f t="shared" si="106"/>
        <v>0</v>
      </c>
      <c r="BH322" s="161">
        <f t="shared" si="107"/>
        <v>0</v>
      </c>
      <c r="BI322" s="161">
        <f t="shared" si="108"/>
        <v>0</v>
      </c>
      <c r="BJ322" s="14" t="s">
        <v>168</v>
      </c>
      <c r="BK322" s="161">
        <f t="shared" si="109"/>
        <v>0</v>
      </c>
      <c r="BL322" s="14" t="s">
        <v>228</v>
      </c>
      <c r="BM322" s="160" t="s">
        <v>799</v>
      </c>
    </row>
    <row r="323" spans="1:65" s="2" customFormat="1" ht="16.5" customHeight="1">
      <c r="A323" s="29"/>
      <c r="B323" s="147"/>
      <c r="C323" s="162" t="s">
        <v>800</v>
      </c>
      <c r="D323" s="162" t="s">
        <v>207</v>
      </c>
      <c r="E323" s="163" t="s">
        <v>801</v>
      </c>
      <c r="F323" s="164" t="s">
        <v>802</v>
      </c>
      <c r="G323" s="165" t="s">
        <v>259</v>
      </c>
      <c r="H323" s="166">
        <v>5</v>
      </c>
      <c r="I323" s="167"/>
      <c r="J323" s="168">
        <f t="shared" si="100"/>
        <v>0</v>
      </c>
      <c r="K323" s="169"/>
      <c r="L323" s="170"/>
      <c r="M323" s="171" t="s">
        <v>1</v>
      </c>
      <c r="N323" s="172" t="s">
        <v>40</v>
      </c>
      <c r="O323" s="58"/>
      <c r="P323" s="158">
        <f t="shared" si="101"/>
        <v>0</v>
      </c>
      <c r="Q323" s="158">
        <v>0</v>
      </c>
      <c r="R323" s="158">
        <f t="shared" si="102"/>
        <v>0</v>
      </c>
      <c r="S323" s="158">
        <v>0</v>
      </c>
      <c r="T323" s="159">
        <f t="shared" si="103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0" t="s">
        <v>294</v>
      </c>
      <c r="AT323" s="160" t="s">
        <v>207</v>
      </c>
      <c r="AU323" s="160" t="s">
        <v>168</v>
      </c>
      <c r="AY323" s="14" t="s">
        <v>161</v>
      </c>
      <c r="BE323" s="161">
        <f t="shared" si="104"/>
        <v>0</v>
      </c>
      <c r="BF323" s="161">
        <f t="shared" si="105"/>
        <v>0</v>
      </c>
      <c r="BG323" s="161">
        <f t="shared" si="106"/>
        <v>0</v>
      </c>
      <c r="BH323" s="161">
        <f t="shared" si="107"/>
        <v>0</v>
      </c>
      <c r="BI323" s="161">
        <f t="shared" si="108"/>
        <v>0</v>
      </c>
      <c r="BJ323" s="14" t="s">
        <v>168</v>
      </c>
      <c r="BK323" s="161">
        <f t="shared" si="109"/>
        <v>0</v>
      </c>
      <c r="BL323" s="14" t="s">
        <v>228</v>
      </c>
      <c r="BM323" s="160" t="s">
        <v>803</v>
      </c>
    </row>
    <row r="324" spans="1:65" s="2" customFormat="1" ht="21.75" customHeight="1">
      <c r="A324" s="29"/>
      <c r="B324" s="147"/>
      <c r="C324" s="148" t="s">
        <v>804</v>
      </c>
      <c r="D324" s="148" t="s">
        <v>163</v>
      </c>
      <c r="E324" s="149" t="s">
        <v>805</v>
      </c>
      <c r="F324" s="150" t="s">
        <v>806</v>
      </c>
      <c r="G324" s="151" t="s">
        <v>259</v>
      </c>
      <c r="H324" s="152">
        <v>12</v>
      </c>
      <c r="I324" s="153"/>
      <c r="J324" s="154">
        <f t="shared" si="100"/>
        <v>0</v>
      </c>
      <c r="K324" s="155"/>
      <c r="L324" s="30"/>
      <c r="M324" s="156" t="s">
        <v>1</v>
      </c>
      <c r="N324" s="157" t="s">
        <v>40</v>
      </c>
      <c r="O324" s="58"/>
      <c r="P324" s="158">
        <f t="shared" si="101"/>
        <v>0</v>
      </c>
      <c r="Q324" s="158">
        <v>0</v>
      </c>
      <c r="R324" s="158">
        <f t="shared" si="102"/>
        <v>0</v>
      </c>
      <c r="S324" s="158">
        <v>0</v>
      </c>
      <c r="T324" s="159">
        <f t="shared" si="103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0" t="s">
        <v>228</v>
      </c>
      <c r="AT324" s="160" t="s">
        <v>163</v>
      </c>
      <c r="AU324" s="160" t="s">
        <v>168</v>
      </c>
      <c r="AY324" s="14" t="s">
        <v>161</v>
      </c>
      <c r="BE324" s="161">
        <f t="shared" si="104"/>
        <v>0</v>
      </c>
      <c r="BF324" s="161">
        <f t="shared" si="105"/>
        <v>0</v>
      </c>
      <c r="BG324" s="161">
        <f t="shared" si="106"/>
        <v>0</v>
      </c>
      <c r="BH324" s="161">
        <f t="shared" si="107"/>
        <v>0</v>
      </c>
      <c r="BI324" s="161">
        <f t="shared" si="108"/>
        <v>0</v>
      </c>
      <c r="BJ324" s="14" t="s">
        <v>168</v>
      </c>
      <c r="BK324" s="161">
        <f t="shared" si="109"/>
        <v>0</v>
      </c>
      <c r="BL324" s="14" t="s">
        <v>228</v>
      </c>
      <c r="BM324" s="160" t="s">
        <v>807</v>
      </c>
    </row>
    <row r="325" spans="1:65" s="2" customFormat="1" ht="16.5" customHeight="1">
      <c r="A325" s="29"/>
      <c r="B325" s="147"/>
      <c r="C325" s="162" t="s">
        <v>808</v>
      </c>
      <c r="D325" s="162" t="s">
        <v>207</v>
      </c>
      <c r="E325" s="163" t="s">
        <v>809</v>
      </c>
      <c r="F325" s="164" t="s">
        <v>810</v>
      </c>
      <c r="G325" s="165" t="s">
        <v>259</v>
      </c>
      <c r="H325" s="166">
        <v>4</v>
      </c>
      <c r="I325" s="167"/>
      <c r="J325" s="168">
        <f t="shared" si="100"/>
        <v>0</v>
      </c>
      <c r="K325" s="169"/>
      <c r="L325" s="170"/>
      <c r="M325" s="171" t="s">
        <v>1</v>
      </c>
      <c r="N325" s="172" t="s">
        <v>40</v>
      </c>
      <c r="O325" s="58"/>
      <c r="P325" s="158">
        <f t="shared" si="101"/>
        <v>0</v>
      </c>
      <c r="Q325" s="158">
        <v>3.5E-4</v>
      </c>
      <c r="R325" s="158">
        <f t="shared" si="102"/>
        <v>1.4E-3</v>
      </c>
      <c r="S325" s="158">
        <v>0</v>
      </c>
      <c r="T325" s="159">
        <f t="shared" si="103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60" t="s">
        <v>294</v>
      </c>
      <c r="AT325" s="160" t="s">
        <v>207</v>
      </c>
      <c r="AU325" s="160" t="s">
        <v>168</v>
      </c>
      <c r="AY325" s="14" t="s">
        <v>161</v>
      </c>
      <c r="BE325" s="161">
        <f t="shared" si="104"/>
        <v>0</v>
      </c>
      <c r="BF325" s="161">
        <f t="shared" si="105"/>
        <v>0</v>
      </c>
      <c r="BG325" s="161">
        <f t="shared" si="106"/>
        <v>0</v>
      </c>
      <c r="BH325" s="161">
        <f t="shared" si="107"/>
        <v>0</v>
      </c>
      <c r="BI325" s="161">
        <f t="shared" si="108"/>
        <v>0</v>
      </c>
      <c r="BJ325" s="14" t="s">
        <v>168</v>
      </c>
      <c r="BK325" s="161">
        <f t="shared" si="109"/>
        <v>0</v>
      </c>
      <c r="BL325" s="14" t="s">
        <v>228</v>
      </c>
      <c r="BM325" s="160" t="s">
        <v>811</v>
      </c>
    </row>
    <row r="326" spans="1:65" s="2" customFormat="1" ht="24.2" customHeight="1">
      <c r="A326" s="29"/>
      <c r="B326" s="147"/>
      <c r="C326" s="162" t="s">
        <v>812</v>
      </c>
      <c r="D326" s="162" t="s">
        <v>207</v>
      </c>
      <c r="E326" s="163" t="s">
        <v>813</v>
      </c>
      <c r="F326" s="164" t="s">
        <v>814</v>
      </c>
      <c r="G326" s="165" t="s">
        <v>259</v>
      </c>
      <c r="H326" s="166">
        <v>8</v>
      </c>
      <c r="I326" s="167"/>
      <c r="J326" s="168">
        <f t="shared" si="100"/>
        <v>0</v>
      </c>
      <c r="K326" s="169"/>
      <c r="L326" s="170"/>
      <c r="M326" s="171" t="s">
        <v>1</v>
      </c>
      <c r="N326" s="172" t="s">
        <v>40</v>
      </c>
      <c r="O326" s="58"/>
      <c r="P326" s="158">
        <f t="shared" si="101"/>
        <v>0</v>
      </c>
      <c r="Q326" s="158">
        <v>3.5E-4</v>
      </c>
      <c r="R326" s="158">
        <f t="shared" si="102"/>
        <v>2.8E-3</v>
      </c>
      <c r="S326" s="158">
        <v>0</v>
      </c>
      <c r="T326" s="159">
        <f t="shared" si="103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0" t="s">
        <v>294</v>
      </c>
      <c r="AT326" s="160" t="s">
        <v>207</v>
      </c>
      <c r="AU326" s="160" t="s">
        <v>168</v>
      </c>
      <c r="AY326" s="14" t="s">
        <v>161</v>
      </c>
      <c r="BE326" s="161">
        <f t="shared" si="104"/>
        <v>0</v>
      </c>
      <c r="BF326" s="161">
        <f t="shared" si="105"/>
        <v>0</v>
      </c>
      <c r="BG326" s="161">
        <f t="shared" si="106"/>
        <v>0</v>
      </c>
      <c r="BH326" s="161">
        <f t="shared" si="107"/>
        <v>0</v>
      </c>
      <c r="BI326" s="161">
        <f t="shared" si="108"/>
        <v>0</v>
      </c>
      <c r="BJ326" s="14" t="s">
        <v>168</v>
      </c>
      <c r="BK326" s="161">
        <f t="shared" si="109"/>
        <v>0</v>
      </c>
      <c r="BL326" s="14" t="s">
        <v>228</v>
      </c>
      <c r="BM326" s="160" t="s">
        <v>815</v>
      </c>
    </row>
    <row r="327" spans="1:65" s="2" customFormat="1" ht="24.2" customHeight="1">
      <c r="A327" s="29"/>
      <c r="B327" s="147"/>
      <c r="C327" s="148" t="s">
        <v>816</v>
      </c>
      <c r="D327" s="148" t="s">
        <v>163</v>
      </c>
      <c r="E327" s="149" t="s">
        <v>817</v>
      </c>
      <c r="F327" s="150" t="s">
        <v>818</v>
      </c>
      <c r="G327" s="151" t="s">
        <v>259</v>
      </c>
      <c r="H327" s="152">
        <v>2</v>
      </c>
      <c r="I327" s="153"/>
      <c r="J327" s="154">
        <f t="shared" si="100"/>
        <v>0</v>
      </c>
      <c r="K327" s="155"/>
      <c r="L327" s="30"/>
      <c r="M327" s="156" t="s">
        <v>1</v>
      </c>
      <c r="N327" s="157" t="s">
        <v>40</v>
      </c>
      <c r="O327" s="58"/>
      <c r="P327" s="158">
        <f t="shared" si="101"/>
        <v>0</v>
      </c>
      <c r="Q327" s="158">
        <v>0</v>
      </c>
      <c r="R327" s="158">
        <f t="shared" si="102"/>
        <v>0</v>
      </c>
      <c r="S327" s="158">
        <v>0</v>
      </c>
      <c r="T327" s="159">
        <f t="shared" si="103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0" t="s">
        <v>228</v>
      </c>
      <c r="AT327" s="160" t="s">
        <v>163</v>
      </c>
      <c r="AU327" s="160" t="s">
        <v>168</v>
      </c>
      <c r="AY327" s="14" t="s">
        <v>161</v>
      </c>
      <c r="BE327" s="161">
        <f t="shared" si="104"/>
        <v>0</v>
      </c>
      <c r="BF327" s="161">
        <f t="shared" si="105"/>
        <v>0</v>
      </c>
      <c r="BG327" s="161">
        <f t="shared" si="106"/>
        <v>0</v>
      </c>
      <c r="BH327" s="161">
        <f t="shared" si="107"/>
        <v>0</v>
      </c>
      <c r="BI327" s="161">
        <f t="shared" si="108"/>
        <v>0</v>
      </c>
      <c r="BJ327" s="14" t="s">
        <v>168</v>
      </c>
      <c r="BK327" s="161">
        <f t="shared" si="109"/>
        <v>0</v>
      </c>
      <c r="BL327" s="14" t="s">
        <v>228</v>
      </c>
      <c r="BM327" s="160" t="s">
        <v>819</v>
      </c>
    </row>
    <row r="328" spans="1:65" s="2" customFormat="1" ht="16.5" customHeight="1">
      <c r="A328" s="29"/>
      <c r="B328" s="147"/>
      <c r="C328" s="162" t="s">
        <v>820</v>
      </c>
      <c r="D328" s="162" t="s">
        <v>207</v>
      </c>
      <c r="E328" s="163" t="s">
        <v>821</v>
      </c>
      <c r="F328" s="164" t="s">
        <v>822</v>
      </c>
      <c r="G328" s="165" t="s">
        <v>259</v>
      </c>
      <c r="H328" s="166">
        <v>2</v>
      </c>
      <c r="I328" s="167"/>
      <c r="J328" s="168">
        <f t="shared" si="100"/>
        <v>0</v>
      </c>
      <c r="K328" s="169"/>
      <c r="L328" s="170"/>
      <c r="M328" s="171" t="s">
        <v>1</v>
      </c>
      <c r="N328" s="172" t="s">
        <v>40</v>
      </c>
      <c r="O328" s="58"/>
      <c r="P328" s="158">
        <f t="shared" si="101"/>
        <v>0</v>
      </c>
      <c r="Q328" s="158">
        <v>1.0500000000000001E-2</v>
      </c>
      <c r="R328" s="158">
        <f t="shared" si="102"/>
        <v>2.1000000000000001E-2</v>
      </c>
      <c r="S328" s="158">
        <v>0</v>
      </c>
      <c r="T328" s="159">
        <f t="shared" si="103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0" t="s">
        <v>294</v>
      </c>
      <c r="AT328" s="160" t="s">
        <v>207</v>
      </c>
      <c r="AU328" s="160" t="s">
        <v>168</v>
      </c>
      <c r="AY328" s="14" t="s">
        <v>161</v>
      </c>
      <c r="BE328" s="161">
        <f t="shared" si="104"/>
        <v>0</v>
      </c>
      <c r="BF328" s="161">
        <f t="shared" si="105"/>
        <v>0</v>
      </c>
      <c r="BG328" s="161">
        <f t="shared" si="106"/>
        <v>0</v>
      </c>
      <c r="BH328" s="161">
        <f t="shared" si="107"/>
        <v>0</v>
      </c>
      <c r="BI328" s="161">
        <f t="shared" si="108"/>
        <v>0</v>
      </c>
      <c r="BJ328" s="14" t="s">
        <v>168</v>
      </c>
      <c r="BK328" s="161">
        <f t="shared" si="109"/>
        <v>0</v>
      </c>
      <c r="BL328" s="14" t="s">
        <v>228</v>
      </c>
      <c r="BM328" s="160" t="s">
        <v>823</v>
      </c>
    </row>
    <row r="329" spans="1:65" s="2" customFormat="1" ht="33" customHeight="1">
      <c r="A329" s="29"/>
      <c r="B329" s="147"/>
      <c r="C329" s="148" t="s">
        <v>824</v>
      </c>
      <c r="D329" s="148" t="s">
        <v>163</v>
      </c>
      <c r="E329" s="149" t="s">
        <v>825</v>
      </c>
      <c r="F329" s="150" t="s">
        <v>826</v>
      </c>
      <c r="G329" s="151" t="s">
        <v>770</v>
      </c>
      <c r="H329" s="152">
        <v>3</v>
      </c>
      <c r="I329" s="153"/>
      <c r="J329" s="154">
        <f t="shared" si="100"/>
        <v>0</v>
      </c>
      <c r="K329" s="155"/>
      <c r="L329" s="30"/>
      <c r="M329" s="156" t="s">
        <v>1</v>
      </c>
      <c r="N329" s="157" t="s">
        <v>40</v>
      </c>
      <c r="O329" s="58"/>
      <c r="P329" s="158">
        <f t="shared" si="101"/>
        <v>0</v>
      </c>
      <c r="Q329" s="158">
        <v>6.6E-4</v>
      </c>
      <c r="R329" s="158">
        <f t="shared" si="102"/>
        <v>1.98E-3</v>
      </c>
      <c r="S329" s="158">
        <v>0</v>
      </c>
      <c r="T329" s="159">
        <f t="shared" si="103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0" t="s">
        <v>228</v>
      </c>
      <c r="AT329" s="160" t="s">
        <v>163</v>
      </c>
      <c r="AU329" s="160" t="s">
        <v>168</v>
      </c>
      <c r="AY329" s="14" t="s">
        <v>161</v>
      </c>
      <c r="BE329" s="161">
        <f t="shared" si="104"/>
        <v>0</v>
      </c>
      <c r="BF329" s="161">
        <f t="shared" si="105"/>
        <v>0</v>
      </c>
      <c r="BG329" s="161">
        <f t="shared" si="106"/>
        <v>0</v>
      </c>
      <c r="BH329" s="161">
        <f t="shared" si="107"/>
        <v>0</v>
      </c>
      <c r="BI329" s="161">
        <f t="shared" si="108"/>
        <v>0</v>
      </c>
      <c r="BJ329" s="14" t="s">
        <v>168</v>
      </c>
      <c r="BK329" s="161">
        <f t="shared" si="109"/>
        <v>0</v>
      </c>
      <c r="BL329" s="14" t="s">
        <v>228</v>
      </c>
      <c r="BM329" s="160" t="s">
        <v>827</v>
      </c>
    </row>
    <row r="330" spans="1:65" s="2" customFormat="1" ht="24.2" customHeight="1">
      <c r="A330" s="29"/>
      <c r="B330" s="147"/>
      <c r="C330" s="162" t="s">
        <v>828</v>
      </c>
      <c r="D330" s="162" t="s">
        <v>207</v>
      </c>
      <c r="E330" s="163" t="s">
        <v>829</v>
      </c>
      <c r="F330" s="164" t="s">
        <v>830</v>
      </c>
      <c r="G330" s="165" t="s">
        <v>259</v>
      </c>
      <c r="H330" s="166">
        <v>3</v>
      </c>
      <c r="I330" s="167"/>
      <c r="J330" s="168">
        <f t="shared" si="100"/>
        <v>0</v>
      </c>
      <c r="K330" s="169"/>
      <c r="L330" s="170"/>
      <c r="M330" s="171" t="s">
        <v>1</v>
      </c>
      <c r="N330" s="172" t="s">
        <v>40</v>
      </c>
      <c r="O330" s="58"/>
      <c r="P330" s="158">
        <f t="shared" si="101"/>
        <v>0</v>
      </c>
      <c r="Q330" s="158">
        <v>8.6499999999999997E-3</v>
      </c>
      <c r="R330" s="158">
        <f t="shared" si="102"/>
        <v>2.5950000000000001E-2</v>
      </c>
      <c r="S330" s="158">
        <v>0</v>
      </c>
      <c r="T330" s="159">
        <f t="shared" si="103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0" t="s">
        <v>294</v>
      </c>
      <c r="AT330" s="160" t="s">
        <v>207</v>
      </c>
      <c r="AU330" s="160" t="s">
        <v>168</v>
      </c>
      <c r="AY330" s="14" t="s">
        <v>161</v>
      </c>
      <c r="BE330" s="161">
        <f t="shared" si="104"/>
        <v>0</v>
      </c>
      <c r="BF330" s="161">
        <f t="shared" si="105"/>
        <v>0</v>
      </c>
      <c r="BG330" s="161">
        <f t="shared" si="106"/>
        <v>0</v>
      </c>
      <c r="BH330" s="161">
        <f t="shared" si="107"/>
        <v>0</v>
      </c>
      <c r="BI330" s="161">
        <f t="shared" si="108"/>
        <v>0</v>
      </c>
      <c r="BJ330" s="14" t="s">
        <v>168</v>
      </c>
      <c r="BK330" s="161">
        <f t="shared" si="109"/>
        <v>0</v>
      </c>
      <c r="BL330" s="14" t="s">
        <v>228</v>
      </c>
      <c r="BM330" s="160" t="s">
        <v>831</v>
      </c>
    </row>
    <row r="331" spans="1:65" s="2" customFormat="1" ht="24.2" customHeight="1">
      <c r="A331" s="29"/>
      <c r="B331" s="147"/>
      <c r="C331" s="148" t="s">
        <v>832</v>
      </c>
      <c r="D331" s="148" t="s">
        <v>163</v>
      </c>
      <c r="E331" s="149" t="s">
        <v>833</v>
      </c>
      <c r="F331" s="150" t="s">
        <v>834</v>
      </c>
      <c r="G331" s="151" t="s">
        <v>259</v>
      </c>
      <c r="H331" s="152">
        <v>10</v>
      </c>
      <c r="I331" s="153"/>
      <c r="J331" s="154">
        <f t="shared" si="100"/>
        <v>0</v>
      </c>
      <c r="K331" s="155"/>
      <c r="L331" s="30"/>
      <c r="M331" s="156" t="s">
        <v>1</v>
      </c>
      <c r="N331" s="157" t="s">
        <v>40</v>
      </c>
      <c r="O331" s="58"/>
      <c r="P331" s="158">
        <f t="shared" si="101"/>
        <v>0</v>
      </c>
      <c r="Q331" s="158">
        <v>1E-4</v>
      </c>
      <c r="R331" s="158">
        <f t="shared" si="102"/>
        <v>1E-3</v>
      </c>
      <c r="S331" s="158">
        <v>0</v>
      </c>
      <c r="T331" s="159">
        <f t="shared" si="103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0" t="s">
        <v>228</v>
      </c>
      <c r="AT331" s="160" t="s">
        <v>163</v>
      </c>
      <c r="AU331" s="160" t="s">
        <v>168</v>
      </c>
      <c r="AY331" s="14" t="s">
        <v>161</v>
      </c>
      <c r="BE331" s="161">
        <f t="shared" si="104"/>
        <v>0</v>
      </c>
      <c r="BF331" s="161">
        <f t="shared" si="105"/>
        <v>0</v>
      </c>
      <c r="BG331" s="161">
        <f t="shared" si="106"/>
        <v>0</v>
      </c>
      <c r="BH331" s="161">
        <f t="shared" si="107"/>
        <v>0</v>
      </c>
      <c r="BI331" s="161">
        <f t="shared" si="108"/>
        <v>0</v>
      </c>
      <c r="BJ331" s="14" t="s">
        <v>168</v>
      </c>
      <c r="BK331" s="161">
        <f t="shared" si="109"/>
        <v>0</v>
      </c>
      <c r="BL331" s="14" t="s">
        <v>228</v>
      </c>
      <c r="BM331" s="160" t="s">
        <v>835</v>
      </c>
    </row>
    <row r="332" spans="1:65" s="2" customFormat="1" ht="16.5" customHeight="1">
      <c r="A332" s="29"/>
      <c r="B332" s="147"/>
      <c r="C332" s="162" t="s">
        <v>836</v>
      </c>
      <c r="D332" s="162" t="s">
        <v>207</v>
      </c>
      <c r="E332" s="163" t="s">
        <v>837</v>
      </c>
      <c r="F332" s="164" t="s">
        <v>838</v>
      </c>
      <c r="G332" s="165" t="s">
        <v>259</v>
      </c>
      <c r="H332" s="166">
        <v>7</v>
      </c>
      <c r="I332" s="167"/>
      <c r="J332" s="168">
        <f t="shared" si="100"/>
        <v>0</v>
      </c>
      <c r="K332" s="169"/>
      <c r="L332" s="170"/>
      <c r="M332" s="171" t="s">
        <v>1</v>
      </c>
      <c r="N332" s="172" t="s">
        <v>40</v>
      </c>
      <c r="O332" s="58"/>
      <c r="P332" s="158">
        <f t="shared" si="101"/>
        <v>0</v>
      </c>
      <c r="Q332" s="158">
        <v>2E-3</v>
      </c>
      <c r="R332" s="158">
        <f t="shared" si="102"/>
        <v>1.4E-2</v>
      </c>
      <c r="S332" s="158">
        <v>0</v>
      </c>
      <c r="T332" s="159">
        <f t="shared" si="103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0" t="s">
        <v>294</v>
      </c>
      <c r="AT332" s="160" t="s">
        <v>207</v>
      </c>
      <c r="AU332" s="160" t="s">
        <v>168</v>
      </c>
      <c r="AY332" s="14" t="s">
        <v>161</v>
      </c>
      <c r="BE332" s="161">
        <f t="shared" si="104"/>
        <v>0</v>
      </c>
      <c r="BF332" s="161">
        <f t="shared" si="105"/>
        <v>0</v>
      </c>
      <c r="BG332" s="161">
        <f t="shared" si="106"/>
        <v>0</v>
      </c>
      <c r="BH332" s="161">
        <f t="shared" si="107"/>
        <v>0</v>
      </c>
      <c r="BI332" s="161">
        <f t="shared" si="108"/>
        <v>0</v>
      </c>
      <c r="BJ332" s="14" t="s">
        <v>168</v>
      </c>
      <c r="BK332" s="161">
        <f t="shared" si="109"/>
        <v>0</v>
      </c>
      <c r="BL332" s="14" t="s">
        <v>228</v>
      </c>
      <c r="BM332" s="160" t="s">
        <v>839</v>
      </c>
    </row>
    <row r="333" spans="1:65" s="2" customFormat="1" ht="37.9" customHeight="1">
      <c r="A333" s="29"/>
      <c r="B333" s="147"/>
      <c r="C333" s="162" t="s">
        <v>840</v>
      </c>
      <c r="D333" s="162" t="s">
        <v>207</v>
      </c>
      <c r="E333" s="163" t="s">
        <v>841</v>
      </c>
      <c r="F333" s="164" t="s">
        <v>842</v>
      </c>
      <c r="G333" s="165" t="s">
        <v>259</v>
      </c>
      <c r="H333" s="166">
        <v>3</v>
      </c>
      <c r="I333" s="167"/>
      <c r="J333" s="168">
        <f t="shared" si="100"/>
        <v>0</v>
      </c>
      <c r="K333" s="169"/>
      <c r="L333" s="170"/>
      <c r="M333" s="171" t="s">
        <v>1</v>
      </c>
      <c r="N333" s="172" t="s">
        <v>40</v>
      </c>
      <c r="O333" s="58"/>
      <c r="P333" s="158">
        <f t="shared" si="101"/>
        <v>0</v>
      </c>
      <c r="Q333" s="158">
        <v>4.4999999999999999E-4</v>
      </c>
      <c r="R333" s="158">
        <f t="shared" si="102"/>
        <v>1.3500000000000001E-3</v>
      </c>
      <c r="S333" s="158">
        <v>0</v>
      </c>
      <c r="T333" s="159">
        <f t="shared" si="103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0" t="s">
        <v>294</v>
      </c>
      <c r="AT333" s="160" t="s">
        <v>207</v>
      </c>
      <c r="AU333" s="160" t="s">
        <v>168</v>
      </c>
      <c r="AY333" s="14" t="s">
        <v>161</v>
      </c>
      <c r="BE333" s="161">
        <f t="shared" si="104"/>
        <v>0</v>
      </c>
      <c r="BF333" s="161">
        <f t="shared" si="105"/>
        <v>0</v>
      </c>
      <c r="BG333" s="161">
        <f t="shared" si="106"/>
        <v>0</v>
      </c>
      <c r="BH333" s="161">
        <f t="shared" si="107"/>
        <v>0</v>
      </c>
      <c r="BI333" s="161">
        <f t="shared" si="108"/>
        <v>0</v>
      </c>
      <c r="BJ333" s="14" t="s">
        <v>168</v>
      </c>
      <c r="BK333" s="161">
        <f t="shared" si="109"/>
        <v>0</v>
      </c>
      <c r="BL333" s="14" t="s">
        <v>228</v>
      </c>
      <c r="BM333" s="160" t="s">
        <v>843</v>
      </c>
    </row>
    <row r="334" spans="1:65" s="2" customFormat="1" ht="21.75" customHeight="1">
      <c r="A334" s="29"/>
      <c r="B334" s="147"/>
      <c r="C334" s="148" t="s">
        <v>844</v>
      </c>
      <c r="D334" s="148" t="s">
        <v>163</v>
      </c>
      <c r="E334" s="149" t="s">
        <v>845</v>
      </c>
      <c r="F334" s="150" t="s">
        <v>846</v>
      </c>
      <c r="G334" s="151" t="s">
        <v>259</v>
      </c>
      <c r="H334" s="152">
        <v>3</v>
      </c>
      <c r="I334" s="153"/>
      <c r="J334" s="154">
        <f t="shared" si="100"/>
        <v>0</v>
      </c>
      <c r="K334" s="155"/>
      <c r="L334" s="30"/>
      <c r="M334" s="156" t="s">
        <v>1</v>
      </c>
      <c r="N334" s="157" t="s">
        <v>40</v>
      </c>
      <c r="O334" s="58"/>
      <c r="P334" s="158">
        <f t="shared" si="101"/>
        <v>0</v>
      </c>
      <c r="Q334" s="158">
        <v>0</v>
      </c>
      <c r="R334" s="158">
        <f t="shared" si="102"/>
        <v>0</v>
      </c>
      <c r="S334" s="158">
        <v>0</v>
      </c>
      <c r="T334" s="159">
        <f t="shared" si="103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0" t="s">
        <v>228</v>
      </c>
      <c r="AT334" s="160" t="s">
        <v>163</v>
      </c>
      <c r="AU334" s="160" t="s">
        <v>168</v>
      </c>
      <c r="AY334" s="14" t="s">
        <v>161</v>
      </c>
      <c r="BE334" s="161">
        <f t="shared" si="104"/>
        <v>0</v>
      </c>
      <c r="BF334" s="161">
        <f t="shared" si="105"/>
        <v>0</v>
      </c>
      <c r="BG334" s="161">
        <f t="shared" si="106"/>
        <v>0</v>
      </c>
      <c r="BH334" s="161">
        <f t="shared" si="107"/>
        <v>0</v>
      </c>
      <c r="BI334" s="161">
        <f t="shared" si="108"/>
        <v>0</v>
      </c>
      <c r="BJ334" s="14" t="s">
        <v>168</v>
      </c>
      <c r="BK334" s="161">
        <f t="shared" si="109"/>
        <v>0</v>
      </c>
      <c r="BL334" s="14" t="s">
        <v>228</v>
      </c>
      <c r="BM334" s="160" t="s">
        <v>847</v>
      </c>
    </row>
    <row r="335" spans="1:65" s="2" customFormat="1" ht="24.2" customHeight="1">
      <c r="A335" s="29"/>
      <c r="B335" s="147"/>
      <c r="C335" s="162" t="s">
        <v>848</v>
      </c>
      <c r="D335" s="162" t="s">
        <v>207</v>
      </c>
      <c r="E335" s="163" t="s">
        <v>849</v>
      </c>
      <c r="F335" s="164" t="s">
        <v>850</v>
      </c>
      <c r="G335" s="165" t="s">
        <v>259</v>
      </c>
      <c r="H335" s="166">
        <v>3</v>
      </c>
      <c r="I335" s="167"/>
      <c r="J335" s="168">
        <f t="shared" si="100"/>
        <v>0</v>
      </c>
      <c r="K335" s="169"/>
      <c r="L335" s="170"/>
      <c r="M335" s="171" t="s">
        <v>1</v>
      </c>
      <c r="N335" s="172" t="s">
        <v>40</v>
      </c>
      <c r="O335" s="58"/>
      <c r="P335" s="158">
        <f t="shared" si="101"/>
        <v>0</v>
      </c>
      <c r="Q335" s="158">
        <v>1.4E-3</v>
      </c>
      <c r="R335" s="158">
        <f t="shared" si="102"/>
        <v>4.1999999999999997E-3</v>
      </c>
      <c r="S335" s="158">
        <v>0</v>
      </c>
      <c r="T335" s="159">
        <f t="shared" si="103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0" t="s">
        <v>294</v>
      </c>
      <c r="AT335" s="160" t="s">
        <v>207</v>
      </c>
      <c r="AU335" s="160" t="s">
        <v>168</v>
      </c>
      <c r="AY335" s="14" t="s">
        <v>161</v>
      </c>
      <c r="BE335" s="161">
        <f t="shared" si="104"/>
        <v>0</v>
      </c>
      <c r="BF335" s="161">
        <f t="shared" si="105"/>
        <v>0</v>
      </c>
      <c r="BG335" s="161">
        <f t="shared" si="106"/>
        <v>0</v>
      </c>
      <c r="BH335" s="161">
        <f t="shared" si="107"/>
        <v>0</v>
      </c>
      <c r="BI335" s="161">
        <f t="shared" si="108"/>
        <v>0</v>
      </c>
      <c r="BJ335" s="14" t="s">
        <v>168</v>
      </c>
      <c r="BK335" s="161">
        <f t="shared" si="109"/>
        <v>0</v>
      </c>
      <c r="BL335" s="14" t="s">
        <v>228</v>
      </c>
      <c r="BM335" s="160" t="s">
        <v>851</v>
      </c>
    </row>
    <row r="336" spans="1:65" s="2" customFormat="1" ht="24.2" customHeight="1">
      <c r="A336" s="29"/>
      <c r="B336" s="147"/>
      <c r="C336" s="148" t="s">
        <v>852</v>
      </c>
      <c r="D336" s="148" t="s">
        <v>163</v>
      </c>
      <c r="E336" s="149" t="s">
        <v>853</v>
      </c>
      <c r="F336" s="150" t="s">
        <v>854</v>
      </c>
      <c r="G336" s="151" t="s">
        <v>259</v>
      </c>
      <c r="H336" s="152">
        <v>3</v>
      </c>
      <c r="I336" s="153"/>
      <c r="J336" s="154">
        <f t="shared" si="100"/>
        <v>0</v>
      </c>
      <c r="K336" s="155"/>
      <c r="L336" s="30"/>
      <c r="M336" s="156" t="s">
        <v>1</v>
      </c>
      <c r="N336" s="157" t="s">
        <v>40</v>
      </c>
      <c r="O336" s="58"/>
      <c r="P336" s="158">
        <f t="shared" si="101"/>
        <v>0</v>
      </c>
      <c r="Q336" s="158">
        <v>0</v>
      </c>
      <c r="R336" s="158">
        <f t="shared" si="102"/>
        <v>0</v>
      </c>
      <c r="S336" s="158">
        <v>0</v>
      </c>
      <c r="T336" s="159">
        <f t="shared" si="103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0" t="s">
        <v>228</v>
      </c>
      <c r="AT336" s="160" t="s">
        <v>163</v>
      </c>
      <c r="AU336" s="160" t="s">
        <v>168</v>
      </c>
      <c r="AY336" s="14" t="s">
        <v>161</v>
      </c>
      <c r="BE336" s="161">
        <f t="shared" si="104"/>
        <v>0</v>
      </c>
      <c r="BF336" s="161">
        <f t="shared" si="105"/>
        <v>0</v>
      </c>
      <c r="BG336" s="161">
        <f t="shared" si="106"/>
        <v>0</v>
      </c>
      <c r="BH336" s="161">
        <f t="shared" si="107"/>
        <v>0</v>
      </c>
      <c r="BI336" s="161">
        <f t="shared" si="108"/>
        <v>0</v>
      </c>
      <c r="BJ336" s="14" t="s">
        <v>168</v>
      </c>
      <c r="BK336" s="161">
        <f t="shared" si="109"/>
        <v>0</v>
      </c>
      <c r="BL336" s="14" t="s">
        <v>228</v>
      </c>
      <c r="BM336" s="160" t="s">
        <v>855</v>
      </c>
    </row>
    <row r="337" spans="1:65" s="2" customFormat="1" ht="24.2" customHeight="1">
      <c r="A337" s="29"/>
      <c r="B337" s="147"/>
      <c r="C337" s="162" t="s">
        <v>856</v>
      </c>
      <c r="D337" s="162" t="s">
        <v>207</v>
      </c>
      <c r="E337" s="163" t="s">
        <v>857</v>
      </c>
      <c r="F337" s="164" t="s">
        <v>858</v>
      </c>
      <c r="G337" s="165" t="s">
        <v>259</v>
      </c>
      <c r="H337" s="166">
        <v>3</v>
      </c>
      <c r="I337" s="167"/>
      <c r="J337" s="168">
        <f t="shared" si="100"/>
        <v>0</v>
      </c>
      <c r="K337" s="169"/>
      <c r="L337" s="170"/>
      <c r="M337" s="171" t="s">
        <v>1</v>
      </c>
      <c r="N337" s="172" t="s">
        <v>40</v>
      </c>
      <c r="O337" s="58"/>
      <c r="P337" s="158">
        <f t="shared" si="101"/>
        <v>0</v>
      </c>
      <c r="Q337" s="158">
        <v>2.1900000000000001E-3</v>
      </c>
      <c r="R337" s="158">
        <f t="shared" si="102"/>
        <v>6.5700000000000003E-3</v>
      </c>
      <c r="S337" s="158">
        <v>0</v>
      </c>
      <c r="T337" s="159">
        <f t="shared" si="103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0" t="s">
        <v>294</v>
      </c>
      <c r="AT337" s="160" t="s">
        <v>207</v>
      </c>
      <c r="AU337" s="160" t="s">
        <v>168</v>
      </c>
      <c r="AY337" s="14" t="s">
        <v>161</v>
      </c>
      <c r="BE337" s="161">
        <f t="shared" si="104"/>
        <v>0</v>
      </c>
      <c r="BF337" s="161">
        <f t="shared" si="105"/>
        <v>0</v>
      </c>
      <c r="BG337" s="161">
        <f t="shared" si="106"/>
        <v>0</v>
      </c>
      <c r="BH337" s="161">
        <f t="shared" si="107"/>
        <v>0</v>
      </c>
      <c r="BI337" s="161">
        <f t="shared" si="108"/>
        <v>0</v>
      </c>
      <c r="BJ337" s="14" t="s">
        <v>168</v>
      </c>
      <c r="BK337" s="161">
        <f t="shared" si="109"/>
        <v>0</v>
      </c>
      <c r="BL337" s="14" t="s">
        <v>228</v>
      </c>
      <c r="BM337" s="160" t="s">
        <v>859</v>
      </c>
    </row>
    <row r="338" spans="1:65" s="2" customFormat="1" ht="24.2" customHeight="1">
      <c r="A338" s="29"/>
      <c r="B338" s="147"/>
      <c r="C338" s="148" t="s">
        <v>860</v>
      </c>
      <c r="D338" s="148" t="s">
        <v>163</v>
      </c>
      <c r="E338" s="149" t="s">
        <v>861</v>
      </c>
      <c r="F338" s="150" t="s">
        <v>862</v>
      </c>
      <c r="G338" s="151" t="s">
        <v>259</v>
      </c>
      <c r="H338" s="152">
        <v>7</v>
      </c>
      <c r="I338" s="153"/>
      <c r="J338" s="154">
        <f t="shared" si="100"/>
        <v>0</v>
      </c>
      <c r="K338" s="155"/>
      <c r="L338" s="30"/>
      <c r="M338" s="156" t="s">
        <v>1</v>
      </c>
      <c r="N338" s="157" t="s">
        <v>40</v>
      </c>
      <c r="O338" s="58"/>
      <c r="P338" s="158">
        <f t="shared" si="101"/>
        <v>0</v>
      </c>
      <c r="Q338" s="158">
        <v>0</v>
      </c>
      <c r="R338" s="158">
        <f t="shared" si="102"/>
        <v>0</v>
      </c>
      <c r="S338" s="158">
        <v>0</v>
      </c>
      <c r="T338" s="159">
        <f t="shared" si="103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0" t="s">
        <v>228</v>
      </c>
      <c r="AT338" s="160" t="s">
        <v>163</v>
      </c>
      <c r="AU338" s="160" t="s">
        <v>168</v>
      </c>
      <c r="AY338" s="14" t="s">
        <v>161</v>
      </c>
      <c r="BE338" s="161">
        <f t="shared" si="104"/>
        <v>0</v>
      </c>
      <c r="BF338" s="161">
        <f t="shared" si="105"/>
        <v>0</v>
      </c>
      <c r="BG338" s="161">
        <f t="shared" si="106"/>
        <v>0</v>
      </c>
      <c r="BH338" s="161">
        <f t="shared" si="107"/>
        <v>0</v>
      </c>
      <c r="BI338" s="161">
        <f t="shared" si="108"/>
        <v>0</v>
      </c>
      <c r="BJ338" s="14" t="s">
        <v>168</v>
      </c>
      <c r="BK338" s="161">
        <f t="shared" si="109"/>
        <v>0</v>
      </c>
      <c r="BL338" s="14" t="s">
        <v>228</v>
      </c>
      <c r="BM338" s="160" t="s">
        <v>863</v>
      </c>
    </row>
    <row r="339" spans="1:65" s="2" customFormat="1" ht="33" customHeight="1">
      <c r="A339" s="29"/>
      <c r="B339" s="147"/>
      <c r="C339" s="162" t="s">
        <v>864</v>
      </c>
      <c r="D339" s="162" t="s">
        <v>207</v>
      </c>
      <c r="E339" s="163" t="s">
        <v>865</v>
      </c>
      <c r="F339" s="164" t="s">
        <v>866</v>
      </c>
      <c r="G339" s="165" t="s">
        <v>259</v>
      </c>
      <c r="H339" s="166">
        <v>7</v>
      </c>
      <c r="I339" s="167"/>
      <c r="J339" s="168">
        <f t="shared" si="100"/>
        <v>0</v>
      </c>
      <c r="K339" s="169"/>
      <c r="L339" s="170"/>
      <c r="M339" s="171" t="s">
        <v>1</v>
      </c>
      <c r="N339" s="172" t="s">
        <v>40</v>
      </c>
      <c r="O339" s="58"/>
      <c r="P339" s="158">
        <f t="shared" si="101"/>
        <v>0</v>
      </c>
      <c r="Q339" s="158">
        <v>2.3000000000000001E-4</v>
      </c>
      <c r="R339" s="158">
        <f t="shared" si="102"/>
        <v>1.6100000000000001E-3</v>
      </c>
      <c r="S339" s="158">
        <v>0</v>
      </c>
      <c r="T339" s="159">
        <f t="shared" si="103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0" t="s">
        <v>294</v>
      </c>
      <c r="AT339" s="160" t="s">
        <v>207</v>
      </c>
      <c r="AU339" s="160" t="s">
        <v>168</v>
      </c>
      <c r="AY339" s="14" t="s">
        <v>161</v>
      </c>
      <c r="BE339" s="161">
        <f t="shared" si="104"/>
        <v>0</v>
      </c>
      <c r="BF339" s="161">
        <f t="shared" si="105"/>
        <v>0</v>
      </c>
      <c r="BG339" s="161">
        <f t="shared" si="106"/>
        <v>0</v>
      </c>
      <c r="BH339" s="161">
        <f t="shared" si="107"/>
        <v>0</v>
      </c>
      <c r="BI339" s="161">
        <f t="shared" si="108"/>
        <v>0</v>
      </c>
      <c r="BJ339" s="14" t="s">
        <v>168</v>
      </c>
      <c r="BK339" s="161">
        <f t="shared" si="109"/>
        <v>0</v>
      </c>
      <c r="BL339" s="14" t="s">
        <v>228</v>
      </c>
      <c r="BM339" s="160" t="s">
        <v>867</v>
      </c>
    </row>
    <row r="340" spans="1:65" s="2" customFormat="1" ht="24.2" customHeight="1">
      <c r="A340" s="29"/>
      <c r="B340" s="147"/>
      <c r="C340" s="148" t="s">
        <v>868</v>
      </c>
      <c r="D340" s="148" t="s">
        <v>163</v>
      </c>
      <c r="E340" s="149" t="s">
        <v>869</v>
      </c>
      <c r="F340" s="150" t="s">
        <v>870</v>
      </c>
      <c r="G340" s="151" t="s">
        <v>259</v>
      </c>
      <c r="H340" s="152">
        <v>3</v>
      </c>
      <c r="I340" s="153"/>
      <c r="J340" s="154">
        <f t="shared" si="100"/>
        <v>0</v>
      </c>
      <c r="K340" s="155"/>
      <c r="L340" s="30"/>
      <c r="M340" s="156" t="s">
        <v>1</v>
      </c>
      <c r="N340" s="157" t="s">
        <v>40</v>
      </c>
      <c r="O340" s="58"/>
      <c r="P340" s="158">
        <f t="shared" si="101"/>
        <v>0</v>
      </c>
      <c r="Q340" s="158">
        <v>1.0000000000000001E-5</v>
      </c>
      <c r="R340" s="158">
        <f t="shared" si="102"/>
        <v>3.0000000000000004E-5</v>
      </c>
      <c r="S340" s="158">
        <v>0</v>
      </c>
      <c r="T340" s="159">
        <f t="shared" si="103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0" t="s">
        <v>228</v>
      </c>
      <c r="AT340" s="160" t="s">
        <v>163</v>
      </c>
      <c r="AU340" s="160" t="s">
        <v>168</v>
      </c>
      <c r="AY340" s="14" t="s">
        <v>161</v>
      </c>
      <c r="BE340" s="161">
        <f t="shared" si="104"/>
        <v>0</v>
      </c>
      <c r="BF340" s="161">
        <f t="shared" si="105"/>
        <v>0</v>
      </c>
      <c r="BG340" s="161">
        <f t="shared" si="106"/>
        <v>0</v>
      </c>
      <c r="BH340" s="161">
        <f t="shared" si="107"/>
        <v>0</v>
      </c>
      <c r="BI340" s="161">
        <f t="shared" si="108"/>
        <v>0</v>
      </c>
      <c r="BJ340" s="14" t="s">
        <v>168</v>
      </c>
      <c r="BK340" s="161">
        <f t="shared" si="109"/>
        <v>0</v>
      </c>
      <c r="BL340" s="14" t="s">
        <v>228</v>
      </c>
      <c r="BM340" s="160" t="s">
        <v>871</v>
      </c>
    </row>
    <row r="341" spans="1:65" s="2" customFormat="1" ht="44.25" customHeight="1">
      <c r="A341" s="29"/>
      <c r="B341" s="147"/>
      <c r="C341" s="162" t="s">
        <v>872</v>
      </c>
      <c r="D341" s="162" t="s">
        <v>207</v>
      </c>
      <c r="E341" s="163" t="s">
        <v>873</v>
      </c>
      <c r="F341" s="164" t="s">
        <v>874</v>
      </c>
      <c r="G341" s="165" t="s">
        <v>259</v>
      </c>
      <c r="H341" s="166">
        <v>3</v>
      </c>
      <c r="I341" s="167"/>
      <c r="J341" s="168">
        <f t="shared" si="100"/>
        <v>0</v>
      </c>
      <c r="K341" s="169"/>
      <c r="L341" s="170"/>
      <c r="M341" s="171" t="s">
        <v>1</v>
      </c>
      <c r="N341" s="172" t="s">
        <v>40</v>
      </c>
      <c r="O341" s="58"/>
      <c r="P341" s="158">
        <f t="shared" si="101"/>
        <v>0</v>
      </c>
      <c r="Q341" s="158">
        <v>3.6000000000000002E-4</v>
      </c>
      <c r="R341" s="158">
        <f t="shared" si="102"/>
        <v>1.08E-3</v>
      </c>
      <c r="S341" s="158">
        <v>0</v>
      </c>
      <c r="T341" s="159">
        <f t="shared" si="103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0" t="s">
        <v>294</v>
      </c>
      <c r="AT341" s="160" t="s">
        <v>207</v>
      </c>
      <c r="AU341" s="160" t="s">
        <v>168</v>
      </c>
      <c r="AY341" s="14" t="s">
        <v>161</v>
      </c>
      <c r="BE341" s="161">
        <f t="shared" si="104"/>
        <v>0</v>
      </c>
      <c r="BF341" s="161">
        <f t="shared" si="105"/>
        <v>0</v>
      </c>
      <c r="BG341" s="161">
        <f t="shared" si="106"/>
        <v>0</v>
      </c>
      <c r="BH341" s="161">
        <f t="shared" si="107"/>
        <v>0</v>
      </c>
      <c r="BI341" s="161">
        <f t="shared" si="108"/>
        <v>0</v>
      </c>
      <c r="BJ341" s="14" t="s">
        <v>168</v>
      </c>
      <c r="BK341" s="161">
        <f t="shared" si="109"/>
        <v>0</v>
      </c>
      <c r="BL341" s="14" t="s">
        <v>228</v>
      </c>
      <c r="BM341" s="160" t="s">
        <v>875</v>
      </c>
    </row>
    <row r="342" spans="1:65" s="2" customFormat="1" ht="24.2" customHeight="1">
      <c r="A342" s="29"/>
      <c r="B342" s="147"/>
      <c r="C342" s="148" t="s">
        <v>876</v>
      </c>
      <c r="D342" s="148" t="s">
        <v>163</v>
      </c>
      <c r="E342" s="149" t="s">
        <v>877</v>
      </c>
      <c r="F342" s="150" t="s">
        <v>878</v>
      </c>
      <c r="G342" s="151" t="s">
        <v>259</v>
      </c>
      <c r="H342" s="152">
        <v>3</v>
      </c>
      <c r="I342" s="153"/>
      <c r="J342" s="154">
        <f t="shared" si="100"/>
        <v>0</v>
      </c>
      <c r="K342" s="155"/>
      <c r="L342" s="30"/>
      <c r="M342" s="156" t="s">
        <v>1</v>
      </c>
      <c r="N342" s="157" t="s">
        <v>40</v>
      </c>
      <c r="O342" s="58"/>
      <c r="P342" s="158">
        <f t="shared" si="101"/>
        <v>0</v>
      </c>
      <c r="Q342" s="158">
        <v>0</v>
      </c>
      <c r="R342" s="158">
        <f t="shared" si="102"/>
        <v>0</v>
      </c>
      <c r="S342" s="158">
        <v>0</v>
      </c>
      <c r="T342" s="159">
        <f t="shared" si="103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0" t="s">
        <v>228</v>
      </c>
      <c r="AT342" s="160" t="s">
        <v>163</v>
      </c>
      <c r="AU342" s="160" t="s">
        <v>168</v>
      </c>
      <c r="AY342" s="14" t="s">
        <v>161</v>
      </c>
      <c r="BE342" s="161">
        <f t="shared" si="104"/>
        <v>0</v>
      </c>
      <c r="BF342" s="161">
        <f t="shared" si="105"/>
        <v>0</v>
      </c>
      <c r="BG342" s="161">
        <f t="shared" si="106"/>
        <v>0</v>
      </c>
      <c r="BH342" s="161">
        <f t="shared" si="107"/>
        <v>0</v>
      </c>
      <c r="BI342" s="161">
        <f t="shared" si="108"/>
        <v>0</v>
      </c>
      <c r="BJ342" s="14" t="s">
        <v>168</v>
      </c>
      <c r="BK342" s="161">
        <f t="shared" si="109"/>
        <v>0</v>
      </c>
      <c r="BL342" s="14" t="s">
        <v>228</v>
      </c>
      <c r="BM342" s="160" t="s">
        <v>879</v>
      </c>
    </row>
    <row r="343" spans="1:65" s="2" customFormat="1" ht="21.75" customHeight="1">
      <c r="A343" s="29"/>
      <c r="B343" s="147"/>
      <c r="C343" s="162" t="s">
        <v>880</v>
      </c>
      <c r="D343" s="162" t="s">
        <v>207</v>
      </c>
      <c r="E343" s="163" t="s">
        <v>881</v>
      </c>
      <c r="F343" s="164" t="s">
        <v>882</v>
      </c>
      <c r="G343" s="165" t="s">
        <v>259</v>
      </c>
      <c r="H343" s="166">
        <v>3</v>
      </c>
      <c r="I343" s="167"/>
      <c r="J343" s="168">
        <f t="shared" si="100"/>
        <v>0</v>
      </c>
      <c r="K343" s="169"/>
      <c r="L343" s="170"/>
      <c r="M343" s="171" t="s">
        <v>1</v>
      </c>
      <c r="N343" s="172" t="s">
        <v>40</v>
      </c>
      <c r="O343" s="58"/>
      <c r="P343" s="158">
        <f t="shared" si="101"/>
        <v>0</v>
      </c>
      <c r="Q343" s="158">
        <v>1.5E-3</v>
      </c>
      <c r="R343" s="158">
        <f t="shared" si="102"/>
        <v>4.5000000000000005E-3</v>
      </c>
      <c r="S343" s="158">
        <v>0</v>
      </c>
      <c r="T343" s="159">
        <f t="shared" si="103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0" t="s">
        <v>294</v>
      </c>
      <c r="AT343" s="160" t="s">
        <v>207</v>
      </c>
      <c r="AU343" s="160" t="s">
        <v>168</v>
      </c>
      <c r="AY343" s="14" t="s">
        <v>161</v>
      </c>
      <c r="BE343" s="161">
        <f t="shared" si="104"/>
        <v>0</v>
      </c>
      <c r="BF343" s="161">
        <f t="shared" si="105"/>
        <v>0</v>
      </c>
      <c r="BG343" s="161">
        <f t="shared" si="106"/>
        <v>0</v>
      </c>
      <c r="BH343" s="161">
        <f t="shared" si="107"/>
        <v>0</v>
      </c>
      <c r="BI343" s="161">
        <f t="shared" si="108"/>
        <v>0</v>
      </c>
      <c r="BJ343" s="14" t="s">
        <v>168</v>
      </c>
      <c r="BK343" s="161">
        <f t="shared" si="109"/>
        <v>0</v>
      </c>
      <c r="BL343" s="14" t="s">
        <v>228</v>
      </c>
      <c r="BM343" s="160" t="s">
        <v>883</v>
      </c>
    </row>
    <row r="344" spans="1:65" s="2" customFormat="1" ht="24.2" customHeight="1">
      <c r="A344" s="29"/>
      <c r="B344" s="147"/>
      <c r="C344" s="148" t="s">
        <v>884</v>
      </c>
      <c r="D344" s="148" t="s">
        <v>163</v>
      </c>
      <c r="E344" s="149" t="s">
        <v>885</v>
      </c>
      <c r="F344" s="150" t="s">
        <v>886</v>
      </c>
      <c r="G344" s="151" t="s">
        <v>625</v>
      </c>
      <c r="H344" s="173"/>
      <c r="I344" s="153"/>
      <c r="J344" s="154">
        <f t="shared" si="100"/>
        <v>0</v>
      </c>
      <c r="K344" s="155"/>
      <c r="L344" s="30"/>
      <c r="M344" s="156" t="s">
        <v>1</v>
      </c>
      <c r="N344" s="157" t="s">
        <v>40</v>
      </c>
      <c r="O344" s="58"/>
      <c r="P344" s="158">
        <f t="shared" si="101"/>
        <v>0</v>
      </c>
      <c r="Q344" s="158">
        <v>0</v>
      </c>
      <c r="R344" s="158">
        <f t="shared" si="102"/>
        <v>0</v>
      </c>
      <c r="S344" s="158">
        <v>0</v>
      </c>
      <c r="T344" s="159">
        <f t="shared" si="103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0" t="s">
        <v>228</v>
      </c>
      <c r="AT344" s="160" t="s">
        <v>163</v>
      </c>
      <c r="AU344" s="160" t="s">
        <v>168</v>
      </c>
      <c r="AY344" s="14" t="s">
        <v>161</v>
      </c>
      <c r="BE344" s="161">
        <f t="shared" si="104"/>
        <v>0</v>
      </c>
      <c r="BF344" s="161">
        <f t="shared" si="105"/>
        <v>0</v>
      </c>
      <c r="BG344" s="161">
        <f t="shared" si="106"/>
        <v>0</v>
      </c>
      <c r="BH344" s="161">
        <f t="shared" si="107"/>
        <v>0</v>
      </c>
      <c r="BI344" s="161">
        <f t="shared" si="108"/>
        <v>0</v>
      </c>
      <c r="BJ344" s="14" t="s">
        <v>168</v>
      </c>
      <c r="BK344" s="161">
        <f t="shared" si="109"/>
        <v>0</v>
      </c>
      <c r="BL344" s="14" t="s">
        <v>228</v>
      </c>
      <c r="BM344" s="160" t="s">
        <v>887</v>
      </c>
    </row>
    <row r="345" spans="1:65" s="12" customFormat="1" ht="22.9" customHeight="1">
      <c r="B345" s="134"/>
      <c r="D345" s="135" t="s">
        <v>73</v>
      </c>
      <c r="E345" s="145" t="s">
        <v>888</v>
      </c>
      <c r="F345" s="145" t="s">
        <v>889</v>
      </c>
      <c r="I345" s="137"/>
      <c r="J345" s="146">
        <f>BK345</f>
        <v>0</v>
      </c>
      <c r="L345" s="134"/>
      <c r="M345" s="139"/>
      <c r="N345" s="140"/>
      <c r="O345" s="140"/>
      <c r="P345" s="141">
        <f>SUM(P346:P365)</f>
        <v>0</v>
      </c>
      <c r="Q345" s="140"/>
      <c r="R345" s="141">
        <f>SUM(R346:R365)</f>
        <v>0.68084999999999996</v>
      </c>
      <c r="S345" s="140"/>
      <c r="T345" s="142">
        <f>SUM(T346:T365)</f>
        <v>0</v>
      </c>
      <c r="AR345" s="135" t="s">
        <v>168</v>
      </c>
      <c r="AT345" s="143" t="s">
        <v>73</v>
      </c>
      <c r="AU345" s="143" t="s">
        <v>82</v>
      </c>
      <c r="AY345" s="135" t="s">
        <v>161</v>
      </c>
      <c r="BK345" s="144">
        <f>SUM(BK346:BK365)</f>
        <v>0</v>
      </c>
    </row>
    <row r="346" spans="1:65" s="2" customFormat="1" ht="24.2" customHeight="1">
      <c r="A346" s="29"/>
      <c r="B346" s="147"/>
      <c r="C346" s="148" t="s">
        <v>890</v>
      </c>
      <c r="D346" s="148" t="s">
        <v>163</v>
      </c>
      <c r="E346" s="149" t="s">
        <v>891</v>
      </c>
      <c r="F346" s="150" t="s">
        <v>892</v>
      </c>
      <c r="G346" s="151" t="s">
        <v>259</v>
      </c>
      <c r="H346" s="152">
        <v>2</v>
      </c>
      <c r="I346" s="153"/>
      <c r="J346" s="154">
        <f t="shared" ref="J346:J365" si="110">ROUND(I346*H346,2)</f>
        <v>0</v>
      </c>
      <c r="K346" s="155"/>
      <c r="L346" s="30"/>
      <c r="M346" s="156" t="s">
        <v>1</v>
      </c>
      <c r="N346" s="157" t="s">
        <v>40</v>
      </c>
      <c r="O346" s="58"/>
      <c r="P346" s="158">
        <f t="shared" ref="P346:P365" si="111">O346*H346</f>
        <v>0</v>
      </c>
      <c r="Q346" s="158">
        <v>0</v>
      </c>
      <c r="R346" s="158">
        <f t="shared" ref="R346:R365" si="112">Q346*H346</f>
        <v>0</v>
      </c>
      <c r="S346" s="158">
        <v>0</v>
      </c>
      <c r="T346" s="159">
        <f t="shared" ref="T346:T365" si="113">S346*H346</f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60" t="s">
        <v>228</v>
      </c>
      <c r="AT346" s="160" t="s">
        <v>163</v>
      </c>
      <c r="AU346" s="160" t="s">
        <v>168</v>
      </c>
      <c r="AY346" s="14" t="s">
        <v>161</v>
      </c>
      <c r="BE346" s="161">
        <f t="shared" ref="BE346:BE365" si="114">IF(N346="základná",J346,0)</f>
        <v>0</v>
      </c>
      <c r="BF346" s="161">
        <f t="shared" ref="BF346:BF365" si="115">IF(N346="znížená",J346,0)</f>
        <v>0</v>
      </c>
      <c r="BG346" s="161">
        <f t="shared" ref="BG346:BG365" si="116">IF(N346="zákl. prenesená",J346,0)</f>
        <v>0</v>
      </c>
      <c r="BH346" s="161">
        <f t="shared" ref="BH346:BH365" si="117">IF(N346="zníž. prenesená",J346,0)</f>
        <v>0</v>
      </c>
      <c r="BI346" s="161">
        <f t="shared" ref="BI346:BI365" si="118">IF(N346="nulová",J346,0)</f>
        <v>0</v>
      </c>
      <c r="BJ346" s="14" t="s">
        <v>168</v>
      </c>
      <c r="BK346" s="161">
        <f t="shared" ref="BK346:BK365" si="119">ROUND(I346*H346,2)</f>
        <v>0</v>
      </c>
      <c r="BL346" s="14" t="s">
        <v>228</v>
      </c>
      <c r="BM346" s="160" t="s">
        <v>893</v>
      </c>
    </row>
    <row r="347" spans="1:65" s="2" customFormat="1" ht="16.5" customHeight="1">
      <c r="A347" s="29"/>
      <c r="B347" s="147"/>
      <c r="C347" s="162" t="s">
        <v>894</v>
      </c>
      <c r="D347" s="162" t="s">
        <v>207</v>
      </c>
      <c r="E347" s="163" t="s">
        <v>895</v>
      </c>
      <c r="F347" s="164" t="s">
        <v>896</v>
      </c>
      <c r="G347" s="165" t="s">
        <v>259</v>
      </c>
      <c r="H347" s="166">
        <v>2</v>
      </c>
      <c r="I347" s="167"/>
      <c r="J347" s="168">
        <f t="shared" si="110"/>
        <v>0</v>
      </c>
      <c r="K347" s="169"/>
      <c r="L347" s="170"/>
      <c r="M347" s="171" t="s">
        <v>1</v>
      </c>
      <c r="N347" s="172" t="s">
        <v>40</v>
      </c>
      <c r="O347" s="58"/>
      <c r="P347" s="158">
        <f t="shared" si="111"/>
        <v>0</v>
      </c>
      <c r="Q347" s="158">
        <v>0</v>
      </c>
      <c r="R347" s="158">
        <f t="shared" si="112"/>
        <v>0</v>
      </c>
      <c r="S347" s="158">
        <v>0</v>
      </c>
      <c r="T347" s="159">
        <f t="shared" si="113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0" t="s">
        <v>294</v>
      </c>
      <c r="AT347" s="160" t="s">
        <v>207</v>
      </c>
      <c r="AU347" s="160" t="s">
        <v>168</v>
      </c>
      <c r="AY347" s="14" t="s">
        <v>161</v>
      </c>
      <c r="BE347" s="161">
        <f t="shared" si="114"/>
        <v>0</v>
      </c>
      <c r="BF347" s="161">
        <f t="shared" si="115"/>
        <v>0</v>
      </c>
      <c r="BG347" s="161">
        <f t="shared" si="116"/>
        <v>0</v>
      </c>
      <c r="BH347" s="161">
        <f t="shared" si="117"/>
        <v>0</v>
      </c>
      <c r="BI347" s="161">
        <f t="shared" si="118"/>
        <v>0</v>
      </c>
      <c r="BJ347" s="14" t="s">
        <v>168</v>
      </c>
      <c r="BK347" s="161">
        <f t="shared" si="119"/>
        <v>0</v>
      </c>
      <c r="BL347" s="14" t="s">
        <v>228</v>
      </c>
      <c r="BM347" s="160" t="s">
        <v>897</v>
      </c>
    </row>
    <row r="348" spans="1:65" s="2" customFormat="1" ht="24.2" customHeight="1">
      <c r="A348" s="29"/>
      <c r="B348" s="147"/>
      <c r="C348" s="148" t="s">
        <v>898</v>
      </c>
      <c r="D348" s="148" t="s">
        <v>163</v>
      </c>
      <c r="E348" s="149" t="s">
        <v>899</v>
      </c>
      <c r="F348" s="150" t="s">
        <v>900</v>
      </c>
      <c r="G348" s="151" t="s">
        <v>259</v>
      </c>
      <c r="H348" s="152">
        <v>1</v>
      </c>
      <c r="I348" s="153"/>
      <c r="J348" s="154">
        <f t="shared" si="110"/>
        <v>0</v>
      </c>
      <c r="K348" s="155"/>
      <c r="L348" s="30"/>
      <c r="M348" s="156" t="s">
        <v>1</v>
      </c>
      <c r="N348" s="157" t="s">
        <v>40</v>
      </c>
      <c r="O348" s="58"/>
      <c r="P348" s="158">
        <f t="shared" si="111"/>
        <v>0</v>
      </c>
      <c r="Q348" s="158">
        <v>0</v>
      </c>
      <c r="R348" s="158">
        <f t="shared" si="112"/>
        <v>0</v>
      </c>
      <c r="S348" s="158">
        <v>0</v>
      </c>
      <c r="T348" s="159">
        <f t="shared" si="113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0" t="s">
        <v>228</v>
      </c>
      <c r="AT348" s="160" t="s">
        <v>163</v>
      </c>
      <c r="AU348" s="160" t="s">
        <v>168</v>
      </c>
      <c r="AY348" s="14" t="s">
        <v>161</v>
      </c>
      <c r="BE348" s="161">
        <f t="shared" si="114"/>
        <v>0</v>
      </c>
      <c r="BF348" s="161">
        <f t="shared" si="115"/>
        <v>0</v>
      </c>
      <c r="BG348" s="161">
        <f t="shared" si="116"/>
        <v>0</v>
      </c>
      <c r="BH348" s="161">
        <f t="shared" si="117"/>
        <v>0</v>
      </c>
      <c r="BI348" s="161">
        <f t="shared" si="118"/>
        <v>0</v>
      </c>
      <c r="BJ348" s="14" t="s">
        <v>168</v>
      </c>
      <c r="BK348" s="161">
        <f t="shared" si="119"/>
        <v>0</v>
      </c>
      <c r="BL348" s="14" t="s">
        <v>228</v>
      </c>
      <c r="BM348" s="160" t="s">
        <v>901</v>
      </c>
    </row>
    <row r="349" spans="1:65" s="2" customFormat="1" ht="24.2" customHeight="1">
      <c r="A349" s="29"/>
      <c r="B349" s="147"/>
      <c r="C349" s="162" t="s">
        <v>902</v>
      </c>
      <c r="D349" s="162" t="s">
        <v>207</v>
      </c>
      <c r="E349" s="163" t="s">
        <v>903</v>
      </c>
      <c r="F349" s="164" t="s">
        <v>904</v>
      </c>
      <c r="G349" s="165" t="s">
        <v>259</v>
      </c>
      <c r="H349" s="166">
        <v>1</v>
      </c>
      <c r="I349" s="167"/>
      <c r="J349" s="168">
        <f t="shared" si="110"/>
        <v>0</v>
      </c>
      <c r="K349" s="169"/>
      <c r="L349" s="170"/>
      <c r="M349" s="171" t="s">
        <v>1</v>
      </c>
      <c r="N349" s="172" t="s">
        <v>40</v>
      </c>
      <c r="O349" s="58"/>
      <c r="P349" s="158">
        <f t="shared" si="111"/>
        <v>0</v>
      </c>
      <c r="Q349" s="158">
        <v>5.6499999999999996E-3</v>
      </c>
      <c r="R349" s="158">
        <f t="shared" si="112"/>
        <v>5.6499999999999996E-3</v>
      </c>
      <c r="S349" s="158">
        <v>0</v>
      </c>
      <c r="T349" s="159">
        <f t="shared" si="113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0" t="s">
        <v>294</v>
      </c>
      <c r="AT349" s="160" t="s">
        <v>207</v>
      </c>
      <c r="AU349" s="160" t="s">
        <v>168</v>
      </c>
      <c r="AY349" s="14" t="s">
        <v>161</v>
      </c>
      <c r="BE349" s="161">
        <f t="shared" si="114"/>
        <v>0</v>
      </c>
      <c r="BF349" s="161">
        <f t="shared" si="115"/>
        <v>0</v>
      </c>
      <c r="BG349" s="161">
        <f t="shared" si="116"/>
        <v>0</v>
      </c>
      <c r="BH349" s="161">
        <f t="shared" si="117"/>
        <v>0</v>
      </c>
      <c r="BI349" s="161">
        <f t="shared" si="118"/>
        <v>0</v>
      </c>
      <c r="BJ349" s="14" t="s">
        <v>168</v>
      </c>
      <c r="BK349" s="161">
        <f t="shared" si="119"/>
        <v>0</v>
      </c>
      <c r="BL349" s="14" t="s">
        <v>228</v>
      </c>
      <c r="BM349" s="160" t="s">
        <v>905</v>
      </c>
    </row>
    <row r="350" spans="1:65" s="2" customFormat="1" ht="24.2" customHeight="1">
      <c r="A350" s="29"/>
      <c r="B350" s="147"/>
      <c r="C350" s="148" t="s">
        <v>906</v>
      </c>
      <c r="D350" s="148" t="s">
        <v>163</v>
      </c>
      <c r="E350" s="149" t="s">
        <v>907</v>
      </c>
      <c r="F350" s="150" t="s">
        <v>908</v>
      </c>
      <c r="G350" s="151" t="s">
        <v>259</v>
      </c>
      <c r="H350" s="152">
        <v>2</v>
      </c>
      <c r="I350" s="153"/>
      <c r="J350" s="154">
        <f t="shared" si="110"/>
        <v>0</v>
      </c>
      <c r="K350" s="155"/>
      <c r="L350" s="30"/>
      <c r="M350" s="156" t="s">
        <v>1</v>
      </c>
      <c r="N350" s="157" t="s">
        <v>40</v>
      </c>
      <c r="O350" s="58"/>
      <c r="P350" s="158">
        <f t="shared" si="111"/>
        <v>0</v>
      </c>
      <c r="Q350" s="158">
        <v>0</v>
      </c>
      <c r="R350" s="158">
        <f t="shared" si="112"/>
        <v>0</v>
      </c>
      <c r="S350" s="158">
        <v>0</v>
      </c>
      <c r="T350" s="159">
        <f t="shared" si="113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0" t="s">
        <v>228</v>
      </c>
      <c r="AT350" s="160" t="s">
        <v>163</v>
      </c>
      <c r="AU350" s="160" t="s">
        <v>168</v>
      </c>
      <c r="AY350" s="14" t="s">
        <v>161</v>
      </c>
      <c r="BE350" s="161">
        <f t="shared" si="114"/>
        <v>0</v>
      </c>
      <c r="BF350" s="161">
        <f t="shared" si="115"/>
        <v>0</v>
      </c>
      <c r="BG350" s="161">
        <f t="shared" si="116"/>
        <v>0</v>
      </c>
      <c r="BH350" s="161">
        <f t="shared" si="117"/>
        <v>0</v>
      </c>
      <c r="BI350" s="161">
        <f t="shared" si="118"/>
        <v>0</v>
      </c>
      <c r="BJ350" s="14" t="s">
        <v>168</v>
      </c>
      <c r="BK350" s="161">
        <f t="shared" si="119"/>
        <v>0</v>
      </c>
      <c r="BL350" s="14" t="s">
        <v>228</v>
      </c>
      <c r="BM350" s="160" t="s">
        <v>909</v>
      </c>
    </row>
    <row r="351" spans="1:65" s="2" customFormat="1" ht="16.5" customHeight="1">
      <c r="A351" s="29"/>
      <c r="B351" s="147"/>
      <c r="C351" s="162" t="s">
        <v>910</v>
      </c>
      <c r="D351" s="162" t="s">
        <v>207</v>
      </c>
      <c r="E351" s="163" t="s">
        <v>911</v>
      </c>
      <c r="F351" s="164" t="s">
        <v>912</v>
      </c>
      <c r="G351" s="165" t="s">
        <v>259</v>
      </c>
      <c r="H351" s="166">
        <v>1</v>
      </c>
      <c r="I351" s="167"/>
      <c r="J351" s="168">
        <f t="shared" si="110"/>
        <v>0</v>
      </c>
      <c r="K351" s="169"/>
      <c r="L351" s="170"/>
      <c r="M351" s="171" t="s">
        <v>1</v>
      </c>
      <c r="N351" s="172" t="s">
        <v>40</v>
      </c>
      <c r="O351" s="58"/>
      <c r="P351" s="158">
        <f t="shared" si="111"/>
        <v>0</v>
      </c>
      <c r="Q351" s="158">
        <v>0</v>
      </c>
      <c r="R351" s="158">
        <f t="shared" si="112"/>
        <v>0</v>
      </c>
      <c r="S351" s="158">
        <v>0</v>
      </c>
      <c r="T351" s="159">
        <f t="shared" si="113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0" t="s">
        <v>294</v>
      </c>
      <c r="AT351" s="160" t="s">
        <v>207</v>
      </c>
      <c r="AU351" s="160" t="s">
        <v>168</v>
      </c>
      <c r="AY351" s="14" t="s">
        <v>161</v>
      </c>
      <c r="BE351" s="161">
        <f t="shared" si="114"/>
        <v>0</v>
      </c>
      <c r="BF351" s="161">
        <f t="shared" si="115"/>
        <v>0</v>
      </c>
      <c r="BG351" s="161">
        <f t="shared" si="116"/>
        <v>0</v>
      </c>
      <c r="BH351" s="161">
        <f t="shared" si="117"/>
        <v>0</v>
      </c>
      <c r="BI351" s="161">
        <f t="shared" si="118"/>
        <v>0</v>
      </c>
      <c r="BJ351" s="14" t="s">
        <v>168</v>
      </c>
      <c r="BK351" s="161">
        <f t="shared" si="119"/>
        <v>0</v>
      </c>
      <c r="BL351" s="14" t="s">
        <v>228</v>
      </c>
      <c r="BM351" s="160" t="s">
        <v>913</v>
      </c>
    </row>
    <row r="352" spans="1:65" s="2" customFormat="1" ht="16.5" customHeight="1">
      <c r="A352" s="29"/>
      <c r="B352" s="147"/>
      <c r="C352" s="162" t="s">
        <v>914</v>
      </c>
      <c r="D352" s="162" t="s">
        <v>207</v>
      </c>
      <c r="E352" s="163" t="s">
        <v>915</v>
      </c>
      <c r="F352" s="164" t="s">
        <v>916</v>
      </c>
      <c r="G352" s="165" t="s">
        <v>259</v>
      </c>
      <c r="H352" s="166">
        <v>1</v>
      </c>
      <c r="I352" s="167"/>
      <c r="J352" s="168">
        <f t="shared" si="110"/>
        <v>0</v>
      </c>
      <c r="K352" s="169"/>
      <c r="L352" s="170"/>
      <c r="M352" s="171" t="s">
        <v>1</v>
      </c>
      <c r="N352" s="172" t="s">
        <v>40</v>
      </c>
      <c r="O352" s="58"/>
      <c r="P352" s="158">
        <f t="shared" si="111"/>
        <v>0</v>
      </c>
      <c r="Q352" s="158">
        <v>0</v>
      </c>
      <c r="R352" s="158">
        <f t="shared" si="112"/>
        <v>0</v>
      </c>
      <c r="S352" s="158">
        <v>0</v>
      </c>
      <c r="T352" s="159">
        <f t="shared" si="113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0" t="s">
        <v>294</v>
      </c>
      <c r="AT352" s="160" t="s">
        <v>207</v>
      </c>
      <c r="AU352" s="160" t="s">
        <v>168</v>
      </c>
      <c r="AY352" s="14" t="s">
        <v>161</v>
      </c>
      <c r="BE352" s="161">
        <f t="shared" si="114"/>
        <v>0</v>
      </c>
      <c r="BF352" s="161">
        <f t="shared" si="115"/>
        <v>0</v>
      </c>
      <c r="BG352" s="161">
        <f t="shared" si="116"/>
        <v>0</v>
      </c>
      <c r="BH352" s="161">
        <f t="shared" si="117"/>
        <v>0</v>
      </c>
      <c r="BI352" s="161">
        <f t="shared" si="118"/>
        <v>0</v>
      </c>
      <c r="BJ352" s="14" t="s">
        <v>168</v>
      </c>
      <c r="BK352" s="161">
        <f t="shared" si="119"/>
        <v>0</v>
      </c>
      <c r="BL352" s="14" t="s">
        <v>228</v>
      </c>
      <c r="BM352" s="160" t="s">
        <v>917</v>
      </c>
    </row>
    <row r="353" spans="1:65" s="2" customFormat="1" ht="24.2" customHeight="1">
      <c r="A353" s="29"/>
      <c r="B353" s="147"/>
      <c r="C353" s="148" t="s">
        <v>918</v>
      </c>
      <c r="D353" s="148" t="s">
        <v>163</v>
      </c>
      <c r="E353" s="149" t="s">
        <v>919</v>
      </c>
      <c r="F353" s="150" t="s">
        <v>920</v>
      </c>
      <c r="G353" s="151" t="s">
        <v>259</v>
      </c>
      <c r="H353" s="152">
        <v>2</v>
      </c>
      <c r="I353" s="153"/>
      <c r="J353" s="154">
        <f t="shared" si="110"/>
        <v>0</v>
      </c>
      <c r="K353" s="155"/>
      <c r="L353" s="30"/>
      <c r="M353" s="156" t="s">
        <v>1</v>
      </c>
      <c r="N353" s="157" t="s">
        <v>40</v>
      </c>
      <c r="O353" s="58"/>
      <c r="P353" s="158">
        <f t="shared" si="111"/>
        <v>0</v>
      </c>
      <c r="Q353" s="158">
        <v>0</v>
      </c>
      <c r="R353" s="158">
        <f t="shared" si="112"/>
        <v>0</v>
      </c>
      <c r="S353" s="158">
        <v>0</v>
      </c>
      <c r="T353" s="159">
        <f t="shared" si="113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0" t="s">
        <v>228</v>
      </c>
      <c r="AT353" s="160" t="s">
        <v>163</v>
      </c>
      <c r="AU353" s="160" t="s">
        <v>168</v>
      </c>
      <c r="AY353" s="14" t="s">
        <v>161</v>
      </c>
      <c r="BE353" s="161">
        <f t="shared" si="114"/>
        <v>0</v>
      </c>
      <c r="BF353" s="161">
        <f t="shared" si="115"/>
        <v>0</v>
      </c>
      <c r="BG353" s="161">
        <f t="shared" si="116"/>
        <v>0</v>
      </c>
      <c r="BH353" s="161">
        <f t="shared" si="117"/>
        <v>0</v>
      </c>
      <c r="BI353" s="161">
        <f t="shared" si="118"/>
        <v>0</v>
      </c>
      <c r="BJ353" s="14" t="s">
        <v>168</v>
      </c>
      <c r="BK353" s="161">
        <f t="shared" si="119"/>
        <v>0</v>
      </c>
      <c r="BL353" s="14" t="s">
        <v>228</v>
      </c>
      <c r="BM353" s="160" t="s">
        <v>921</v>
      </c>
    </row>
    <row r="354" spans="1:65" s="2" customFormat="1" ht="37.9" customHeight="1">
      <c r="A354" s="29"/>
      <c r="B354" s="147"/>
      <c r="C354" s="162" t="s">
        <v>922</v>
      </c>
      <c r="D354" s="162" t="s">
        <v>207</v>
      </c>
      <c r="E354" s="163" t="s">
        <v>923</v>
      </c>
      <c r="F354" s="164" t="s">
        <v>924</v>
      </c>
      <c r="G354" s="165" t="s">
        <v>259</v>
      </c>
      <c r="H354" s="166">
        <v>2</v>
      </c>
      <c r="I354" s="167"/>
      <c r="J354" s="168">
        <f t="shared" si="110"/>
        <v>0</v>
      </c>
      <c r="K354" s="169"/>
      <c r="L354" s="170"/>
      <c r="M354" s="171" t="s">
        <v>1</v>
      </c>
      <c r="N354" s="172" t="s">
        <v>40</v>
      </c>
      <c r="O354" s="58"/>
      <c r="P354" s="158">
        <f t="shared" si="111"/>
        <v>0</v>
      </c>
      <c r="Q354" s="158">
        <v>0.16500000000000001</v>
      </c>
      <c r="R354" s="158">
        <f t="shared" si="112"/>
        <v>0.33</v>
      </c>
      <c r="S354" s="158">
        <v>0</v>
      </c>
      <c r="T354" s="159">
        <f t="shared" si="113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0" t="s">
        <v>294</v>
      </c>
      <c r="AT354" s="160" t="s">
        <v>207</v>
      </c>
      <c r="AU354" s="160" t="s">
        <v>168</v>
      </c>
      <c r="AY354" s="14" t="s">
        <v>161</v>
      </c>
      <c r="BE354" s="161">
        <f t="shared" si="114"/>
        <v>0</v>
      </c>
      <c r="BF354" s="161">
        <f t="shared" si="115"/>
        <v>0</v>
      </c>
      <c r="BG354" s="161">
        <f t="shared" si="116"/>
        <v>0</v>
      </c>
      <c r="BH354" s="161">
        <f t="shared" si="117"/>
        <v>0</v>
      </c>
      <c r="BI354" s="161">
        <f t="shared" si="118"/>
        <v>0</v>
      </c>
      <c r="BJ354" s="14" t="s">
        <v>168</v>
      </c>
      <c r="BK354" s="161">
        <f t="shared" si="119"/>
        <v>0</v>
      </c>
      <c r="BL354" s="14" t="s">
        <v>228</v>
      </c>
      <c r="BM354" s="160" t="s">
        <v>925</v>
      </c>
    </row>
    <row r="355" spans="1:65" s="2" customFormat="1" ht="24.2" customHeight="1">
      <c r="A355" s="29"/>
      <c r="B355" s="147"/>
      <c r="C355" s="162" t="s">
        <v>926</v>
      </c>
      <c r="D355" s="162" t="s">
        <v>207</v>
      </c>
      <c r="E355" s="163" t="s">
        <v>927</v>
      </c>
      <c r="F355" s="164" t="s">
        <v>928</v>
      </c>
      <c r="G355" s="165" t="s">
        <v>259</v>
      </c>
      <c r="H355" s="166">
        <v>2</v>
      </c>
      <c r="I355" s="167"/>
      <c r="J355" s="168">
        <f t="shared" si="110"/>
        <v>0</v>
      </c>
      <c r="K355" s="169"/>
      <c r="L355" s="170"/>
      <c r="M355" s="171" t="s">
        <v>1</v>
      </c>
      <c r="N355" s="172" t="s">
        <v>40</v>
      </c>
      <c r="O355" s="58"/>
      <c r="P355" s="158">
        <f t="shared" si="111"/>
        <v>0</v>
      </c>
      <c r="Q355" s="158">
        <v>0</v>
      </c>
      <c r="R355" s="158">
        <f t="shared" si="112"/>
        <v>0</v>
      </c>
      <c r="S355" s="158">
        <v>0</v>
      </c>
      <c r="T355" s="159">
        <f t="shared" si="113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0" t="s">
        <v>294</v>
      </c>
      <c r="AT355" s="160" t="s">
        <v>207</v>
      </c>
      <c r="AU355" s="160" t="s">
        <v>168</v>
      </c>
      <c r="AY355" s="14" t="s">
        <v>161</v>
      </c>
      <c r="BE355" s="161">
        <f t="shared" si="114"/>
        <v>0</v>
      </c>
      <c r="BF355" s="161">
        <f t="shared" si="115"/>
        <v>0</v>
      </c>
      <c r="BG355" s="161">
        <f t="shared" si="116"/>
        <v>0</v>
      </c>
      <c r="BH355" s="161">
        <f t="shared" si="117"/>
        <v>0</v>
      </c>
      <c r="BI355" s="161">
        <f t="shared" si="118"/>
        <v>0</v>
      </c>
      <c r="BJ355" s="14" t="s">
        <v>168</v>
      </c>
      <c r="BK355" s="161">
        <f t="shared" si="119"/>
        <v>0</v>
      </c>
      <c r="BL355" s="14" t="s">
        <v>228</v>
      </c>
      <c r="BM355" s="160" t="s">
        <v>929</v>
      </c>
    </row>
    <row r="356" spans="1:65" s="2" customFormat="1" ht="16.5" customHeight="1">
      <c r="A356" s="29"/>
      <c r="B356" s="147"/>
      <c r="C356" s="162" t="s">
        <v>930</v>
      </c>
      <c r="D356" s="162" t="s">
        <v>207</v>
      </c>
      <c r="E356" s="163" t="s">
        <v>931</v>
      </c>
      <c r="F356" s="164" t="s">
        <v>932</v>
      </c>
      <c r="G356" s="165" t="s">
        <v>259</v>
      </c>
      <c r="H356" s="166">
        <v>2</v>
      </c>
      <c r="I356" s="167"/>
      <c r="J356" s="168">
        <f t="shared" si="110"/>
        <v>0</v>
      </c>
      <c r="K356" s="169"/>
      <c r="L356" s="170"/>
      <c r="M356" s="171" t="s">
        <v>1</v>
      </c>
      <c r="N356" s="172" t="s">
        <v>40</v>
      </c>
      <c r="O356" s="58"/>
      <c r="P356" s="158">
        <f t="shared" si="111"/>
        <v>0</v>
      </c>
      <c r="Q356" s="158">
        <v>1.4999999999999999E-2</v>
      </c>
      <c r="R356" s="158">
        <f t="shared" si="112"/>
        <v>0.03</v>
      </c>
      <c r="S356" s="158">
        <v>0</v>
      </c>
      <c r="T356" s="159">
        <f t="shared" si="113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0" t="s">
        <v>294</v>
      </c>
      <c r="AT356" s="160" t="s">
        <v>207</v>
      </c>
      <c r="AU356" s="160" t="s">
        <v>168</v>
      </c>
      <c r="AY356" s="14" t="s">
        <v>161</v>
      </c>
      <c r="BE356" s="161">
        <f t="shared" si="114"/>
        <v>0</v>
      </c>
      <c r="BF356" s="161">
        <f t="shared" si="115"/>
        <v>0</v>
      </c>
      <c r="BG356" s="161">
        <f t="shared" si="116"/>
        <v>0</v>
      </c>
      <c r="BH356" s="161">
        <f t="shared" si="117"/>
        <v>0</v>
      </c>
      <c r="BI356" s="161">
        <f t="shared" si="118"/>
        <v>0</v>
      </c>
      <c r="BJ356" s="14" t="s">
        <v>168</v>
      </c>
      <c r="BK356" s="161">
        <f t="shared" si="119"/>
        <v>0</v>
      </c>
      <c r="BL356" s="14" t="s">
        <v>228</v>
      </c>
      <c r="BM356" s="160" t="s">
        <v>933</v>
      </c>
    </row>
    <row r="357" spans="1:65" s="2" customFormat="1" ht="24.2" customHeight="1">
      <c r="A357" s="29"/>
      <c r="B357" s="147"/>
      <c r="C357" s="162" t="s">
        <v>934</v>
      </c>
      <c r="D357" s="162" t="s">
        <v>207</v>
      </c>
      <c r="E357" s="163" t="s">
        <v>935</v>
      </c>
      <c r="F357" s="164" t="s">
        <v>936</v>
      </c>
      <c r="G357" s="165" t="s">
        <v>937</v>
      </c>
      <c r="H357" s="166">
        <v>1</v>
      </c>
      <c r="I357" s="167"/>
      <c r="J357" s="168">
        <f t="shared" si="110"/>
        <v>0</v>
      </c>
      <c r="K357" s="169"/>
      <c r="L357" s="170"/>
      <c r="M357" s="171" t="s">
        <v>1</v>
      </c>
      <c r="N357" s="172" t="s">
        <v>40</v>
      </c>
      <c r="O357" s="58"/>
      <c r="P357" s="158">
        <f t="shared" si="111"/>
        <v>0</v>
      </c>
      <c r="Q357" s="158">
        <v>1.4999999999999999E-2</v>
      </c>
      <c r="R357" s="158">
        <f t="shared" si="112"/>
        <v>1.4999999999999999E-2</v>
      </c>
      <c r="S357" s="158">
        <v>0</v>
      </c>
      <c r="T357" s="159">
        <f t="shared" si="113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0" t="s">
        <v>294</v>
      </c>
      <c r="AT357" s="160" t="s">
        <v>207</v>
      </c>
      <c r="AU357" s="160" t="s">
        <v>168</v>
      </c>
      <c r="AY357" s="14" t="s">
        <v>161</v>
      </c>
      <c r="BE357" s="161">
        <f t="shared" si="114"/>
        <v>0</v>
      </c>
      <c r="BF357" s="161">
        <f t="shared" si="115"/>
        <v>0</v>
      </c>
      <c r="BG357" s="161">
        <f t="shared" si="116"/>
        <v>0</v>
      </c>
      <c r="BH357" s="161">
        <f t="shared" si="117"/>
        <v>0</v>
      </c>
      <c r="BI357" s="161">
        <f t="shared" si="118"/>
        <v>0</v>
      </c>
      <c r="BJ357" s="14" t="s">
        <v>168</v>
      </c>
      <c r="BK357" s="161">
        <f t="shared" si="119"/>
        <v>0</v>
      </c>
      <c r="BL357" s="14" t="s">
        <v>228</v>
      </c>
      <c r="BM357" s="160" t="s">
        <v>938</v>
      </c>
    </row>
    <row r="358" spans="1:65" s="2" customFormat="1" ht="16.5" customHeight="1">
      <c r="A358" s="29"/>
      <c r="B358" s="147"/>
      <c r="C358" s="162" t="s">
        <v>939</v>
      </c>
      <c r="D358" s="162" t="s">
        <v>207</v>
      </c>
      <c r="E358" s="163" t="s">
        <v>940</v>
      </c>
      <c r="F358" s="164" t="s">
        <v>941</v>
      </c>
      <c r="G358" s="165" t="s">
        <v>259</v>
      </c>
      <c r="H358" s="166">
        <v>2</v>
      </c>
      <c r="I358" s="167"/>
      <c r="J358" s="168">
        <f t="shared" si="110"/>
        <v>0</v>
      </c>
      <c r="K358" s="169"/>
      <c r="L358" s="170"/>
      <c r="M358" s="171" t="s">
        <v>1</v>
      </c>
      <c r="N358" s="172" t="s">
        <v>40</v>
      </c>
      <c r="O358" s="58"/>
      <c r="P358" s="158">
        <f t="shared" si="111"/>
        <v>0</v>
      </c>
      <c r="Q358" s="158">
        <v>1E-4</v>
      </c>
      <c r="R358" s="158">
        <f t="shared" si="112"/>
        <v>2.0000000000000001E-4</v>
      </c>
      <c r="S358" s="158">
        <v>0</v>
      </c>
      <c r="T358" s="159">
        <f t="shared" si="113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0" t="s">
        <v>294</v>
      </c>
      <c r="AT358" s="160" t="s">
        <v>207</v>
      </c>
      <c r="AU358" s="160" t="s">
        <v>168</v>
      </c>
      <c r="AY358" s="14" t="s">
        <v>161</v>
      </c>
      <c r="BE358" s="161">
        <f t="shared" si="114"/>
        <v>0</v>
      </c>
      <c r="BF358" s="161">
        <f t="shared" si="115"/>
        <v>0</v>
      </c>
      <c r="BG358" s="161">
        <f t="shared" si="116"/>
        <v>0</v>
      </c>
      <c r="BH358" s="161">
        <f t="shared" si="117"/>
        <v>0</v>
      </c>
      <c r="BI358" s="161">
        <f t="shared" si="118"/>
        <v>0</v>
      </c>
      <c r="BJ358" s="14" t="s">
        <v>168</v>
      </c>
      <c r="BK358" s="161">
        <f t="shared" si="119"/>
        <v>0</v>
      </c>
      <c r="BL358" s="14" t="s">
        <v>228</v>
      </c>
      <c r="BM358" s="160" t="s">
        <v>942</v>
      </c>
    </row>
    <row r="359" spans="1:65" s="2" customFormat="1" ht="16.5" customHeight="1">
      <c r="A359" s="29"/>
      <c r="B359" s="147"/>
      <c r="C359" s="162" t="s">
        <v>943</v>
      </c>
      <c r="D359" s="162" t="s">
        <v>207</v>
      </c>
      <c r="E359" s="163" t="s">
        <v>944</v>
      </c>
      <c r="F359" s="164" t="s">
        <v>945</v>
      </c>
      <c r="G359" s="165" t="s">
        <v>214</v>
      </c>
      <c r="H359" s="166">
        <v>10</v>
      </c>
      <c r="I359" s="167"/>
      <c r="J359" s="168">
        <f t="shared" si="110"/>
        <v>0</v>
      </c>
      <c r="K359" s="169"/>
      <c r="L359" s="170"/>
      <c r="M359" s="171" t="s">
        <v>1</v>
      </c>
      <c r="N359" s="172" t="s">
        <v>40</v>
      </c>
      <c r="O359" s="58"/>
      <c r="P359" s="158">
        <f t="shared" si="111"/>
        <v>0</v>
      </c>
      <c r="Q359" s="158">
        <v>0.03</v>
      </c>
      <c r="R359" s="158">
        <f t="shared" si="112"/>
        <v>0.3</v>
      </c>
      <c r="S359" s="158">
        <v>0</v>
      </c>
      <c r="T359" s="159">
        <f t="shared" si="113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0" t="s">
        <v>294</v>
      </c>
      <c r="AT359" s="160" t="s">
        <v>207</v>
      </c>
      <c r="AU359" s="160" t="s">
        <v>168</v>
      </c>
      <c r="AY359" s="14" t="s">
        <v>161</v>
      </c>
      <c r="BE359" s="161">
        <f t="shared" si="114"/>
        <v>0</v>
      </c>
      <c r="BF359" s="161">
        <f t="shared" si="115"/>
        <v>0</v>
      </c>
      <c r="BG359" s="161">
        <f t="shared" si="116"/>
        <v>0</v>
      </c>
      <c r="BH359" s="161">
        <f t="shared" si="117"/>
        <v>0</v>
      </c>
      <c r="BI359" s="161">
        <f t="shared" si="118"/>
        <v>0</v>
      </c>
      <c r="BJ359" s="14" t="s">
        <v>168</v>
      </c>
      <c r="BK359" s="161">
        <f t="shared" si="119"/>
        <v>0</v>
      </c>
      <c r="BL359" s="14" t="s">
        <v>228</v>
      </c>
      <c r="BM359" s="160" t="s">
        <v>946</v>
      </c>
    </row>
    <row r="360" spans="1:65" s="2" customFormat="1" ht="16.5" customHeight="1">
      <c r="A360" s="29"/>
      <c r="B360" s="147"/>
      <c r="C360" s="162" t="s">
        <v>947</v>
      </c>
      <c r="D360" s="162" t="s">
        <v>207</v>
      </c>
      <c r="E360" s="163" t="s">
        <v>948</v>
      </c>
      <c r="F360" s="164" t="s">
        <v>949</v>
      </c>
      <c r="G360" s="165" t="s">
        <v>259</v>
      </c>
      <c r="H360" s="166">
        <v>2</v>
      </c>
      <c r="I360" s="167"/>
      <c r="J360" s="168">
        <f t="shared" si="110"/>
        <v>0</v>
      </c>
      <c r="K360" s="169"/>
      <c r="L360" s="170"/>
      <c r="M360" s="171" t="s">
        <v>1</v>
      </c>
      <c r="N360" s="172" t="s">
        <v>40</v>
      </c>
      <c r="O360" s="58"/>
      <c r="P360" s="158">
        <f t="shared" si="111"/>
        <v>0</v>
      </c>
      <c r="Q360" s="158">
        <v>0</v>
      </c>
      <c r="R360" s="158">
        <f t="shared" si="112"/>
        <v>0</v>
      </c>
      <c r="S360" s="158">
        <v>0</v>
      </c>
      <c r="T360" s="159">
        <f t="shared" si="113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0" t="s">
        <v>294</v>
      </c>
      <c r="AT360" s="160" t="s">
        <v>207</v>
      </c>
      <c r="AU360" s="160" t="s">
        <v>168</v>
      </c>
      <c r="AY360" s="14" t="s">
        <v>161</v>
      </c>
      <c r="BE360" s="161">
        <f t="shared" si="114"/>
        <v>0</v>
      </c>
      <c r="BF360" s="161">
        <f t="shared" si="115"/>
        <v>0</v>
      </c>
      <c r="BG360" s="161">
        <f t="shared" si="116"/>
        <v>0</v>
      </c>
      <c r="BH360" s="161">
        <f t="shared" si="117"/>
        <v>0</v>
      </c>
      <c r="BI360" s="161">
        <f t="shared" si="118"/>
        <v>0</v>
      </c>
      <c r="BJ360" s="14" t="s">
        <v>168</v>
      </c>
      <c r="BK360" s="161">
        <f t="shared" si="119"/>
        <v>0</v>
      </c>
      <c r="BL360" s="14" t="s">
        <v>228</v>
      </c>
      <c r="BM360" s="160" t="s">
        <v>950</v>
      </c>
    </row>
    <row r="361" spans="1:65" s="2" customFormat="1" ht="16.5" customHeight="1">
      <c r="A361" s="29"/>
      <c r="B361" s="147"/>
      <c r="C361" s="162" t="s">
        <v>951</v>
      </c>
      <c r="D361" s="162" t="s">
        <v>207</v>
      </c>
      <c r="E361" s="163" t="s">
        <v>952</v>
      </c>
      <c r="F361" s="164" t="s">
        <v>953</v>
      </c>
      <c r="G361" s="165" t="s">
        <v>259</v>
      </c>
      <c r="H361" s="166">
        <v>2</v>
      </c>
      <c r="I361" s="167"/>
      <c r="J361" s="168">
        <f t="shared" si="110"/>
        <v>0</v>
      </c>
      <c r="K361" s="169"/>
      <c r="L361" s="170"/>
      <c r="M361" s="171" t="s">
        <v>1</v>
      </c>
      <c r="N361" s="172" t="s">
        <v>40</v>
      </c>
      <c r="O361" s="58"/>
      <c r="P361" s="158">
        <f t="shared" si="111"/>
        <v>0</v>
      </c>
      <c r="Q361" s="158">
        <v>0</v>
      </c>
      <c r="R361" s="158">
        <f t="shared" si="112"/>
        <v>0</v>
      </c>
      <c r="S361" s="158">
        <v>0</v>
      </c>
      <c r="T361" s="159">
        <f t="shared" si="113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0" t="s">
        <v>294</v>
      </c>
      <c r="AT361" s="160" t="s">
        <v>207</v>
      </c>
      <c r="AU361" s="160" t="s">
        <v>168</v>
      </c>
      <c r="AY361" s="14" t="s">
        <v>161</v>
      </c>
      <c r="BE361" s="161">
        <f t="shared" si="114"/>
        <v>0</v>
      </c>
      <c r="BF361" s="161">
        <f t="shared" si="115"/>
        <v>0</v>
      </c>
      <c r="BG361" s="161">
        <f t="shared" si="116"/>
        <v>0</v>
      </c>
      <c r="BH361" s="161">
        <f t="shared" si="117"/>
        <v>0</v>
      </c>
      <c r="BI361" s="161">
        <f t="shared" si="118"/>
        <v>0</v>
      </c>
      <c r="BJ361" s="14" t="s">
        <v>168</v>
      </c>
      <c r="BK361" s="161">
        <f t="shared" si="119"/>
        <v>0</v>
      </c>
      <c r="BL361" s="14" t="s">
        <v>228</v>
      </c>
      <c r="BM361" s="160" t="s">
        <v>954</v>
      </c>
    </row>
    <row r="362" spans="1:65" s="2" customFormat="1" ht="16.5" customHeight="1">
      <c r="A362" s="29"/>
      <c r="B362" s="147"/>
      <c r="C362" s="162" t="s">
        <v>955</v>
      </c>
      <c r="D362" s="162" t="s">
        <v>207</v>
      </c>
      <c r="E362" s="163" t="s">
        <v>956</v>
      </c>
      <c r="F362" s="164" t="s">
        <v>957</v>
      </c>
      <c r="G362" s="165" t="s">
        <v>259</v>
      </c>
      <c r="H362" s="166">
        <v>1</v>
      </c>
      <c r="I362" s="167"/>
      <c r="J362" s="168">
        <f t="shared" si="110"/>
        <v>0</v>
      </c>
      <c r="K362" s="169"/>
      <c r="L362" s="170"/>
      <c r="M362" s="171" t="s">
        <v>1</v>
      </c>
      <c r="N362" s="172" t="s">
        <v>40</v>
      </c>
      <c r="O362" s="58"/>
      <c r="P362" s="158">
        <f t="shared" si="111"/>
        <v>0</v>
      </c>
      <c r="Q362" s="158">
        <v>0</v>
      </c>
      <c r="R362" s="158">
        <f t="shared" si="112"/>
        <v>0</v>
      </c>
      <c r="S362" s="158">
        <v>0</v>
      </c>
      <c r="T362" s="159">
        <f t="shared" si="113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0" t="s">
        <v>294</v>
      </c>
      <c r="AT362" s="160" t="s">
        <v>207</v>
      </c>
      <c r="AU362" s="160" t="s">
        <v>168</v>
      </c>
      <c r="AY362" s="14" t="s">
        <v>161</v>
      </c>
      <c r="BE362" s="161">
        <f t="shared" si="114"/>
        <v>0</v>
      </c>
      <c r="BF362" s="161">
        <f t="shared" si="115"/>
        <v>0</v>
      </c>
      <c r="BG362" s="161">
        <f t="shared" si="116"/>
        <v>0</v>
      </c>
      <c r="BH362" s="161">
        <f t="shared" si="117"/>
        <v>0</v>
      </c>
      <c r="BI362" s="161">
        <f t="shared" si="118"/>
        <v>0</v>
      </c>
      <c r="BJ362" s="14" t="s">
        <v>168</v>
      </c>
      <c r="BK362" s="161">
        <f t="shared" si="119"/>
        <v>0</v>
      </c>
      <c r="BL362" s="14" t="s">
        <v>228</v>
      </c>
      <c r="BM362" s="160" t="s">
        <v>958</v>
      </c>
    </row>
    <row r="363" spans="1:65" s="2" customFormat="1" ht="16.5" customHeight="1">
      <c r="A363" s="29"/>
      <c r="B363" s="147"/>
      <c r="C363" s="162" t="s">
        <v>959</v>
      </c>
      <c r="D363" s="162" t="s">
        <v>207</v>
      </c>
      <c r="E363" s="163" t="s">
        <v>960</v>
      </c>
      <c r="F363" s="164" t="s">
        <v>953</v>
      </c>
      <c r="G363" s="165" t="s">
        <v>259</v>
      </c>
      <c r="H363" s="166">
        <v>1</v>
      </c>
      <c r="I363" s="167"/>
      <c r="J363" s="168">
        <f t="shared" si="110"/>
        <v>0</v>
      </c>
      <c r="K363" s="169"/>
      <c r="L363" s="170"/>
      <c r="M363" s="171" t="s">
        <v>1</v>
      </c>
      <c r="N363" s="172" t="s">
        <v>40</v>
      </c>
      <c r="O363" s="58"/>
      <c r="P363" s="158">
        <f t="shared" si="111"/>
        <v>0</v>
      </c>
      <c r="Q363" s="158">
        <v>0</v>
      </c>
      <c r="R363" s="158">
        <f t="shared" si="112"/>
        <v>0</v>
      </c>
      <c r="S363" s="158">
        <v>0</v>
      </c>
      <c r="T363" s="159">
        <f t="shared" si="113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0" t="s">
        <v>294</v>
      </c>
      <c r="AT363" s="160" t="s">
        <v>207</v>
      </c>
      <c r="AU363" s="160" t="s">
        <v>168</v>
      </c>
      <c r="AY363" s="14" t="s">
        <v>161</v>
      </c>
      <c r="BE363" s="161">
        <f t="shared" si="114"/>
        <v>0</v>
      </c>
      <c r="BF363" s="161">
        <f t="shared" si="115"/>
        <v>0</v>
      </c>
      <c r="BG363" s="161">
        <f t="shared" si="116"/>
        <v>0</v>
      </c>
      <c r="BH363" s="161">
        <f t="shared" si="117"/>
        <v>0</v>
      </c>
      <c r="BI363" s="161">
        <f t="shared" si="118"/>
        <v>0</v>
      </c>
      <c r="BJ363" s="14" t="s">
        <v>168</v>
      </c>
      <c r="BK363" s="161">
        <f t="shared" si="119"/>
        <v>0</v>
      </c>
      <c r="BL363" s="14" t="s">
        <v>228</v>
      </c>
      <c r="BM363" s="160" t="s">
        <v>961</v>
      </c>
    </row>
    <row r="364" spans="1:65" s="2" customFormat="1" ht="16.5" customHeight="1">
      <c r="A364" s="29"/>
      <c r="B364" s="147"/>
      <c r="C364" s="162" t="s">
        <v>962</v>
      </c>
      <c r="D364" s="162" t="s">
        <v>207</v>
      </c>
      <c r="E364" s="163" t="s">
        <v>963</v>
      </c>
      <c r="F364" s="164" t="s">
        <v>964</v>
      </c>
      <c r="G364" s="165" t="s">
        <v>259</v>
      </c>
      <c r="H364" s="166">
        <v>2</v>
      </c>
      <c r="I364" s="167"/>
      <c r="J364" s="168">
        <f t="shared" si="110"/>
        <v>0</v>
      </c>
      <c r="K364" s="169"/>
      <c r="L364" s="170"/>
      <c r="M364" s="171" t="s">
        <v>1</v>
      </c>
      <c r="N364" s="172" t="s">
        <v>40</v>
      </c>
      <c r="O364" s="58"/>
      <c r="P364" s="158">
        <f t="shared" si="111"/>
        <v>0</v>
      </c>
      <c r="Q364" s="158">
        <v>0</v>
      </c>
      <c r="R364" s="158">
        <f t="shared" si="112"/>
        <v>0</v>
      </c>
      <c r="S364" s="158">
        <v>0</v>
      </c>
      <c r="T364" s="159">
        <f t="shared" si="113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0" t="s">
        <v>294</v>
      </c>
      <c r="AT364" s="160" t="s">
        <v>207</v>
      </c>
      <c r="AU364" s="160" t="s">
        <v>168</v>
      </c>
      <c r="AY364" s="14" t="s">
        <v>161</v>
      </c>
      <c r="BE364" s="161">
        <f t="shared" si="114"/>
        <v>0</v>
      </c>
      <c r="BF364" s="161">
        <f t="shared" si="115"/>
        <v>0</v>
      </c>
      <c r="BG364" s="161">
        <f t="shared" si="116"/>
        <v>0</v>
      </c>
      <c r="BH364" s="161">
        <f t="shared" si="117"/>
        <v>0</v>
      </c>
      <c r="BI364" s="161">
        <f t="shared" si="118"/>
        <v>0</v>
      </c>
      <c r="BJ364" s="14" t="s">
        <v>168</v>
      </c>
      <c r="BK364" s="161">
        <f t="shared" si="119"/>
        <v>0</v>
      </c>
      <c r="BL364" s="14" t="s">
        <v>228</v>
      </c>
      <c r="BM364" s="160" t="s">
        <v>965</v>
      </c>
    </row>
    <row r="365" spans="1:65" s="2" customFormat="1" ht="21.75" customHeight="1">
      <c r="A365" s="29"/>
      <c r="B365" s="147"/>
      <c r="C365" s="148" t="s">
        <v>966</v>
      </c>
      <c r="D365" s="148" t="s">
        <v>163</v>
      </c>
      <c r="E365" s="149" t="s">
        <v>967</v>
      </c>
      <c r="F365" s="150" t="s">
        <v>968</v>
      </c>
      <c r="G365" s="151" t="s">
        <v>625</v>
      </c>
      <c r="H365" s="173"/>
      <c r="I365" s="153"/>
      <c r="J365" s="154">
        <f t="shared" si="110"/>
        <v>0</v>
      </c>
      <c r="K365" s="155"/>
      <c r="L365" s="30"/>
      <c r="M365" s="156" t="s">
        <v>1</v>
      </c>
      <c r="N365" s="157" t="s">
        <v>40</v>
      </c>
      <c r="O365" s="58"/>
      <c r="P365" s="158">
        <f t="shared" si="111"/>
        <v>0</v>
      </c>
      <c r="Q365" s="158">
        <v>0</v>
      </c>
      <c r="R365" s="158">
        <f t="shared" si="112"/>
        <v>0</v>
      </c>
      <c r="S365" s="158">
        <v>0</v>
      </c>
      <c r="T365" s="159">
        <f t="shared" si="113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0" t="s">
        <v>228</v>
      </c>
      <c r="AT365" s="160" t="s">
        <v>163</v>
      </c>
      <c r="AU365" s="160" t="s">
        <v>168</v>
      </c>
      <c r="AY365" s="14" t="s">
        <v>161</v>
      </c>
      <c r="BE365" s="161">
        <f t="shared" si="114"/>
        <v>0</v>
      </c>
      <c r="BF365" s="161">
        <f t="shared" si="115"/>
        <v>0</v>
      </c>
      <c r="BG365" s="161">
        <f t="shared" si="116"/>
        <v>0</v>
      </c>
      <c r="BH365" s="161">
        <f t="shared" si="117"/>
        <v>0</v>
      </c>
      <c r="BI365" s="161">
        <f t="shared" si="118"/>
        <v>0</v>
      </c>
      <c r="BJ365" s="14" t="s">
        <v>168</v>
      </c>
      <c r="BK365" s="161">
        <f t="shared" si="119"/>
        <v>0</v>
      </c>
      <c r="BL365" s="14" t="s">
        <v>228</v>
      </c>
      <c r="BM365" s="160" t="s">
        <v>969</v>
      </c>
    </row>
    <row r="366" spans="1:65" s="12" customFormat="1" ht="22.9" customHeight="1">
      <c r="B366" s="134"/>
      <c r="D366" s="135" t="s">
        <v>73</v>
      </c>
      <c r="E366" s="145" t="s">
        <v>970</v>
      </c>
      <c r="F366" s="145" t="s">
        <v>971</v>
      </c>
      <c r="I366" s="137"/>
      <c r="J366" s="146">
        <f>BK366</f>
        <v>0</v>
      </c>
      <c r="L366" s="134"/>
      <c r="M366" s="139"/>
      <c r="N366" s="140"/>
      <c r="O366" s="140"/>
      <c r="P366" s="141">
        <f>SUM(P367:P369)</f>
        <v>0</v>
      </c>
      <c r="Q366" s="140"/>
      <c r="R366" s="141">
        <f>SUM(R367:R369)</f>
        <v>3.0000000000000003E-4</v>
      </c>
      <c r="S366" s="140"/>
      <c r="T366" s="142">
        <f>SUM(T367:T369)</f>
        <v>0</v>
      </c>
      <c r="AR366" s="135" t="s">
        <v>168</v>
      </c>
      <c r="AT366" s="143" t="s">
        <v>73</v>
      </c>
      <c r="AU366" s="143" t="s">
        <v>82</v>
      </c>
      <c r="AY366" s="135" t="s">
        <v>161</v>
      </c>
      <c r="BK366" s="144">
        <f>SUM(BK367:BK369)</f>
        <v>0</v>
      </c>
    </row>
    <row r="367" spans="1:65" s="2" customFormat="1" ht="24.2" customHeight="1">
      <c r="A367" s="29"/>
      <c r="B367" s="147"/>
      <c r="C367" s="148" t="s">
        <v>972</v>
      </c>
      <c r="D367" s="148" t="s">
        <v>163</v>
      </c>
      <c r="E367" s="149" t="s">
        <v>973</v>
      </c>
      <c r="F367" s="150" t="s">
        <v>974</v>
      </c>
      <c r="G367" s="151" t="s">
        <v>259</v>
      </c>
      <c r="H367" s="152">
        <v>3</v>
      </c>
      <c r="I367" s="153"/>
      <c r="J367" s="154">
        <f>ROUND(I367*H367,2)</f>
        <v>0</v>
      </c>
      <c r="K367" s="155"/>
      <c r="L367" s="30"/>
      <c r="M367" s="156" t="s">
        <v>1</v>
      </c>
      <c r="N367" s="157" t="s">
        <v>40</v>
      </c>
      <c r="O367" s="58"/>
      <c r="P367" s="158">
        <f>O367*H367</f>
        <v>0</v>
      </c>
      <c r="Q367" s="158">
        <v>0</v>
      </c>
      <c r="R367" s="158">
        <f>Q367*H367</f>
        <v>0</v>
      </c>
      <c r="S367" s="158">
        <v>0</v>
      </c>
      <c r="T367" s="159">
        <f>S367*H367</f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60" t="s">
        <v>228</v>
      </c>
      <c r="AT367" s="160" t="s">
        <v>163</v>
      </c>
      <c r="AU367" s="160" t="s">
        <v>168</v>
      </c>
      <c r="AY367" s="14" t="s">
        <v>161</v>
      </c>
      <c r="BE367" s="161">
        <f>IF(N367="základná",J367,0)</f>
        <v>0</v>
      </c>
      <c r="BF367" s="161">
        <f>IF(N367="znížená",J367,0)</f>
        <v>0</v>
      </c>
      <c r="BG367" s="161">
        <f>IF(N367="zákl. prenesená",J367,0)</f>
        <v>0</v>
      </c>
      <c r="BH367" s="161">
        <f>IF(N367="zníž. prenesená",J367,0)</f>
        <v>0</v>
      </c>
      <c r="BI367" s="161">
        <f>IF(N367="nulová",J367,0)</f>
        <v>0</v>
      </c>
      <c r="BJ367" s="14" t="s">
        <v>168</v>
      </c>
      <c r="BK367" s="161">
        <f>ROUND(I367*H367,2)</f>
        <v>0</v>
      </c>
      <c r="BL367" s="14" t="s">
        <v>228</v>
      </c>
      <c r="BM367" s="160" t="s">
        <v>975</v>
      </c>
    </row>
    <row r="368" spans="1:65" s="2" customFormat="1" ht="16.5" customHeight="1">
      <c r="A368" s="29"/>
      <c r="B368" s="147"/>
      <c r="C368" s="162" t="s">
        <v>976</v>
      </c>
      <c r="D368" s="162" t="s">
        <v>207</v>
      </c>
      <c r="E368" s="163" t="s">
        <v>977</v>
      </c>
      <c r="F368" s="164" t="s">
        <v>978</v>
      </c>
      <c r="G368" s="165" t="s">
        <v>259</v>
      </c>
      <c r="H368" s="166">
        <v>3</v>
      </c>
      <c r="I368" s="167"/>
      <c r="J368" s="168">
        <f>ROUND(I368*H368,2)</f>
        <v>0</v>
      </c>
      <c r="K368" s="169"/>
      <c r="L368" s="170"/>
      <c r="M368" s="171" t="s">
        <v>1</v>
      </c>
      <c r="N368" s="172" t="s">
        <v>40</v>
      </c>
      <c r="O368" s="58"/>
      <c r="P368" s="158">
        <f>O368*H368</f>
        <v>0</v>
      </c>
      <c r="Q368" s="158">
        <v>1E-4</v>
      </c>
      <c r="R368" s="158">
        <f>Q368*H368</f>
        <v>3.0000000000000003E-4</v>
      </c>
      <c r="S368" s="158">
        <v>0</v>
      </c>
      <c r="T368" s="159">
        <f>S368*H368</f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0" t="s">
        <v>294</v>
      </c>
      <c r="AT368" s="160" t="s">
        <v>207</v>
      </c>
      <c r="AU368" s="160" t="s">
        <v>168</v>
      </c>
      <c r="AY368" s="14" t="s">
        <v>161</v>
      </c>
      <c r="BE368" s="161">
        <f>IF(N368="základná",J368,0)</f>
        <v>0</v>
      </c>
      <c r="BF368" s="161">
        <f>IF(N368="znížená",J368,0)</f>
        <v>0</v>
      </c>
      <c r="BG368" s="161">
        <f>IF(N368="zákl. prenesená",J368,0)</f>
        <v>0</v>
      </c>
      <c r="BH368" s="161">
        <f>IF(N368="zníž. prenesená",J368,0)</f>
        <v>0</v>
      </c>
      <c r="BI368" s="161">
        <f>IF(N368="nulová",J368,0)</f>
        <v>0</v>
      </c>
      <c r="BJ368" s="14" t="s">
        <v>168</v>
      </c>
      <c r="BK368" s="161">
        <f>ROUND(I368*H368,2)</f>
        <v>0</v>
      </c>
      <c r="BL368" s="14" t="s">
        <v>228</v>
      </c>
      <c r="BM368" s="160" t="s">
        <v>979</v>
      </c>
    </row>
    <row r="369" spans="1:65" s="2" customFormat="1" ht="21.75" customHeight="1">
      <c r="A369" s="29"/>
      <c r="B369" s="147"/>
      <c r="C369" s="148" t="s">
        <v>980</v>
      </c>
      <c r="D369" s="148" t="s">
        <v>163</v>
      </c>
      <c r="E369" s="149" t="s">
        <v>981</v>
      </c>
      <c r="F369" s="150" t="s">
        <v>982</v>
      </c>
      <c r="G369" s="151" t="s">
        <v>625</v>
      </c>
      <c r="H369" s="173"/>
      <c r="I369" s="153"/>
      <c r="J369" s="154">
        <f>ROUND(I369*H369,2)</f>
        <v>0</v>
      </c>
      <c r="K369" s="155"/>
      <c r="L369" s="30"/>
      <c r="M369" s="156" t="s">
        <v>1</v>
      </c>
      <c r="N369" s="157" t="s">
        <v>40</v>
      </c>
      <c r="O369" s="58"/>
      <c r="P369" s="158">
        <f>O369*H369</f>
        <v>0</v>
      </c>
      <c r="Q369" s="158">
        <v>0</v>
      </c>
      <c r="R369" s="158">
        <f>Q369*H369</f>
        <v>0</v>
      </c>
      <c r="S369" s="158">
        <v>0</v>
      </c>
      <c r="T369" s="159">
        <f>S369*H369</f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0" t="s">
        <v>228</v>
      </c>
      <c r="AT369" s="160" t="s">
        <v>163</v>
      </c>
      <c r="AU369" s="160" t="s">
        <v>168</v>
      </c>
      <c r="AY369" s="14" t="s">
        <v>161</v>
      </c>
      <c r="BE369" s="161">
        <f>IF(N369="základná",J369,0)</f>
        <v>0</v>
      </c>
      <c r="BF369" s="161">
        <f>IF(N369="znížená",J369,0)</f>
        <v>0</v>
      </c>
      <c r="BG369" s="161">
        <f>IF(N369="zákl. prenesená",J369,0)</f>
        <v>0</v>
      </c>
      <c r="BH369" s="161">
        <f>IF(N369="zníž. prenesená",J369,0)</f>
        <v>0</v>
      </c>
      <c r="BI369" s="161">
        <f>IF(N369="nulová",J369,0)</f>
        <v>0</v>
      </c>
      <c r="BJ369" s="14" t="s">
        <v>168</v>
      </c>
      <c r="BK369" s="161">
        <f>ROUND(I369*H369,2)</f>
        <v>0</v>
      </c>
      <c r="BL369" s="14" t="s">
        <v>228</v>
      </c>
      <c r="BM369" s="160" t="s">
        <v>983</v>
      </c>
    </row>
    <row r="370" spans="1:65" s="12" customFormat="1" ht="22.9" customHeight="1">
      <c r="B370" s="134"/>
      <c r="D370" s="135" t="s">
        <v>73</v>
      </c>
      <c r="E370" s="145" t="s">
        <v>984</v>
      </c>
      <c r="F370" s="145" t="s">
        <v>985</v>
      </c>
      <c r="I370" s="137"/>
      <c r="J370" s="146">
        <f>BK370</f>
        <v>0</v>
      </c>
      <c r="L370" s="134"/>
      <c r="M370" s="139"/>
      <c r="N370" s="140"/>
      <c r="O370" s="140"/>
      <c r="P370" s="141">
        <f>SUM(P371:P387)</f>
        <v>0</v>
      </c>
      <c r="Q370" s="140"/>
      <c r="R370" s="141">
        <f>SUM(R371:R387)</f>
        <v>0.73854579999999981</v>
      </c>
      <c r="S370" s="140"/>
      <c r="T370" s="142">
        <f>SUM(T371:T387)</f>
        <v>0</v>
      </c>
      <c r="AR370" s="135" t="s">
        <v>168</v>
      </c>
      <c r="AT370" s="143" t="s">
        <v>73</v>
      </c>
      <c r="AU370" s="143" t="s">
        <v>82</v>
      </c>
      <c r="AY370" s="135" t="s">
        <v>161</v>
      </c>
      <c r="BK370" s="144">
        <f>SUM(BK371:BK387)</f>
        <v>0</v>
      </c>
    </row>
    <row r="371" spans="1:65" s="2" customFormat="1" ht="24.2" customHeight="1">
      <c r="A371" s="29"/>
      <c r="B371" s="147"/>
      <c r="C371" s="148" t="s">
        <v>986</v>
      </c>
      <c r="D371" s="148" t="s">
        <v>163</v>
      </c>
      <c r="E371" s="149" t="s">
        <v>987</v>
      </c>
      <c r="F371" s="150" t="s">
        <v>988</v>
      </c>
      <c r="G371" s="151" t="s">
        <v>259</v>
      </c>
      <c r="H371" s="152">
        <v>3</v>
      </c>
      <c r="I371" s="153"/>
      <c r="J371" s="154">
        <f t="shared" ref="J371:J387" si="120">ROUND(I371*H371,2)</f>
        <v>0</v>
      </c>
      <c r="K371" s="155"/>
      <c r="L371" s="30"/>
      <c r="M371" s="156" t="s">
        <v>1</v>
      </c>
      <c r="N371" s="157" t="s">
        <v>40</v>
      </c>
      <c r="O371" s="58"/>
      <c r="P371" s="158">
        <f t="shared" ref="P371:P387" si="121">O371*H371</f>
        <v>0</v>
      </c>
      <c r="Q371" s="158">
        <v>0</v>
      </c>
      <c r="R371" s="158">
        <f t="shared" ref="R371:R387" si="122">Q371*H371</f>
        <v>0</v>
      </c>
      <c r="S371" s="158">
        <v>0</v>
      </c>
      <c r="T371" s="159">
        <f t="shared" ref="T371:T387" si="123">S371*H371</f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60" t="s">
        <v>228</v>
      </c>
      <c r="AT371" s="160" t="s">
        <v>163</v>
      </c>
      <c r="AU371" s="160" t="s">
        <v>168</v>
      </c>
      <c r="AY371" s="14" t="s">
        <v>161</v>
      </c>
      <c r="BE371" s="161">
        <f t="shared" ref="BE371:BE387" si="124">IF(N371="základná",J371,0)</f>
        <v>0</v>
      </c>
      <c r="BF371" s="161">
        <f t="shared" ref="BF371:BF387" si="125">IF(N371="znížená",J371,0)</f>
        <v>0</v>
      </c>
      <c r="BG371" s="161">
        <f t="shared" ref="BG371:BG387" si="126">IF(N371="zákl. prenesená",J371,0)</f>
        <v>0</v>
      </c>
      <c r="BH371" s="161">
        <f t="shared" ref="BH371:BH387" si="127">IF(N371="zníž. prenesená",J371,0)</f>
        <v>0</v>
      </c>
      <c r="BI371" s="161">
        <f t="shared" ref="BI371:BI387" si="128">IF(N371="nulová",J371,0)</f>
        <v>0</v>
      </c>
      <c r="BJ371" s="14" t="s">
        <v>168</v>
      </c>
      <c r="BK371" s="161">
        <f t="shared" ref="BK371:BK387" si="129">ROUND(I371*H371,2)</f>
        <v>0</v>
      </c>
      <c r="BL371" s="14" t="s">
        <v>228</v>
      </c>
      <c r="BM371" s="160" t="s">
        <v>989</v>
      </c>
    </row>
    <row r="372" spans="1:65" s="2" customFormat="1" ht="21.75" customHeight="1">
      <c r="A372" s="29"/>
      <c r="B372" s="147"/>
      <c r="C372" s="148" t="s">
        <v>990</v>
      </c>
      <c r="D372" s="148" t="s">
        <v>163</v>
      </c>
      <c r="E372" s="149" t="s">
        <v>991</v>
      </c>
      <c r="F372" s="150" t="s">
        <v>992</v>
      </c>
      <c r="G372" s="151" t="s">
        <v>259</v>
      </c>
      <c r="H372" s="152">
        <v>3</v>
      </c>
      <c r="I372" s="153"/>
      <c r="J372" s="154">
        <f t="shared" si="120"/>
        <v>0</v>
      </c>
      <c r="K372" s="155"/>
      <c r="L372" s="30"/>
      <c r="M372" s="156" t="s">
        <v>1</v>
      </c>
      <c r="N372" s="157" t="s">
        <v>40</v>
      </c>
      <c r="O372" s="58"/>
      <c r="P372" s="158">
        <f t="shared" si="121"/>
        <v>0</v>
      </c>
      <c r="Q372" s="158">
        <v>2.0000000000000002E-5</v>
      </c>
      <c r="R372" s="158">
        <f t="shared" si="122"/>
        <v>6.0000000000000008E-5</v>
      </c>
      <c r="S372" s="158">
        <v>0</v>
      </c>
      <c r="T372" s="159">
        <f t="shared" si="123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0" t="s">
        <v>228</v>
      </c>
      <c r="AT372" s="160" t="s">
        <v>163</v>
      </c>
      <c r="AU372" s="160" t="s">
        <v>168</v>
      </c>
      <c r="AY372" s="14" t="s">
        <v>161</v>
      </c>
      <c r="BE372" s="161">
        <f t="shared" si="124"/>
        <v>0</v>
      </c>
      <c r="BF372" s="161">
        <f t="shared" si="125"/>
        <v>0</v>
      </c>
      <c r="BG372" s="161">
        <f t="shared" si="126"/>
        <v>0</v>
      </c>
      <c r="BH372" s="161">
        <f t="shared" si="127"/>
        <v>0</v>
      </c>
      <c r="BI372" s="161">
        <f t="shared" si="128"/>
        <v>0</v>
      </c>
      <c r="BJ372" s="14" t="s">
        <v>168</v>
      </c>
      <c r="BK372" s="161">
        <f t="shared" si="129"/>
        <v>0</v>
      </c>
      <c r="BL372" s="14" t="s">
        <v>228</v>
      </c>
      <c r="BM372" s="160" t="s">
        <v>993</v>
      </c>
    </row>
    <row r="373" spans="1:65" s="2" customFormat="1" ht="24.2" customHeight="1">
      <c r="A373" s="29"/>
      <c r="B373" s="147"/>
      <c r="C373" s="162" t="s">
        <v>994</v>
      </c>
      <c r="D373" s="162" t="s">
        <v>207</v>
      </c>
      <c r="E373" s="163" t="s">
        <v>995</v>
      </c>
      <c r="F373" s="164" t="s">
        <v>996</v>
      </c>
      <c r="G373" s="165" t="s">
        <v>259</v>
      </c>
      <c r="H373" s="166">
        <v>3</v>
      </c>
      <c r="I373" s="167"/>
      <c r="J373" s="168">
        <f t="shared" si="120"/>
        <v>0</v>
      </c>
      <c r="K373" s="169"/>
      <c r="L373" s="170"/>
      <c r="M373" s="171" t="s">
        <v>1</v>
      </c>
      <c r="N373" s="172" t="s">
        <v>40</v>
      </c>
      <c r="O373" s="58"/>
      <c r="P373" s="158">
        <f t="shared" si="121"/>
        <v>0</v>
      </c>
      <c r="Q373" s="158">
        <v>1.468E-2</v>
      </c>
      <c r="R373" s="158">
        <f t="shared" si="122"/>
        <v>4.4040000000000003E-2</v>
      </c>
      <c r="S373" s="158">
        <v>0</v>
      </c>
      <c r="T373" s="159">
        <f t="shared" si="123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0" t="s">
        <v>294</v>
      </c>
      <c r="AT373" s="160" t="s">
        <v>207</v>
      </c>
      <c r="AU373" s="160" t="s">
        <v>168</v>
      </c>
      <c r="AY373" s="14" t="s">
        <v>161</v>
      </c>
      <c r="BE373" s="161">
        <f t="shared" si="124"/>
        <v>0</v>
      </c>
      <c r="BF373" s="161">
        <f t="shared" si="125"/>
        <v>0</v>
      </c>
      <c r="BG373" s="161">
        <f t="shared" si="126"/>
        <v>0</v>
      </c>
      <c r="BH373" s="161">
        <f t="shared" si="127"/>
        <v>0</v>
      </c>
      <c r="BI373" s="161">
        <f t="shared" si="128"/>
        <v>0</v>
      </c>
      <c r="BJ373" s="14" t="s">
        <v>168</v>
      </c>
      <c r="BK373" s="161">
        <f t="shared" si="129"/>
        <v>0</v>
      </c>
      <c r="BL373" s="14" t="s">
        <v>228</v>
      </c>
      <c r="BM373" s="160" t="s">
        <v>997</v>
      </c>
    </row>
    <row r="374" spans="1:65" s="2" customFormat="1" ht="24.2" customHeight="1">
      <c r="A374" s="29"/>
      <c r="B374" s="147"/>
      <c r="C374" s="148" t="s">
        <v>998</v>
      </c>
      <c r="D374" s="148" t="s">
        <v>163</v>
      </c>
      <c r="E374" s="149" t="s">
        <v>999</v>
      </c>
      <c r="F374" s="150" t="s">
        <v>1000</v>
      </c>
      <c r="G374" s="151" t="s">
        <v>195</v>
      </c>
      <c r="H374" s="152">
        <v>15</v>
      </c>
      <c r="I374" s="153"/>
      <c r="J374" s="154">
        <f t="shared" si="120"/>
        <v>0</v>
      </c>
      <c r="K374" s="155"/>
      <c r="L374" s="30"/>
      <c r="M374" s="156" t="s">
        <v>1</v>
      </c>
      <c r="N374" s="157" t="s">
        <v>40</v>
      </c>
      <c r="O374" s="58"/>
      <c r="P374" s="158">
        <f t="shared" si="121"/>
        <v>0</v>
      </c>
      <c r="Q374" s="158">
        <v>0</v>
      </c>
      <c r="R374" s="158">
        <f t="shared" si="122"/>
        <v>0</v>
      </c>
      <c r="S374" s="158">
        <v>0</v>
      </c>
      <c r="T374" s="159">
        <f t="shared" si="123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0" t="s">
        <v>228</v>
      </c>
      <c r="AT374" s="160" t="s">
        <v>163</v>
      </c>
      <c r="AU374" s="160" t="s">
        <v>168</v>
      </c>
      <c r="AY374" s="14" t="s">
        <v>161</v>
      </c>
      <c r="BE374" s="161">
        <f t="shared" si="124"/>
        <v>0</v>
      </c>
      <c r="BF374" s="161">
        <f t="shared" si="125"/>
        <v>0</v>
      </c>
      <c r="BG374" s="161">
        <f t="shared" si="126"/>
        <v>0</v>
      </c>
      <c r="BH374" s="161">
        <f t="shared" si="127"/>
        <v>0</v>
      </c>
      <c r="BI374" s="161">
        <f t="shared" si="128"/>
        <v>0</v>
      </c>
      <c r="BJ374" s="14" t="s">
        <v>168</v>
      </c>
      <c r="BK374" s="161">
        <f t="shared" si="129"/>
        <v>0</v>
      </c>
      <c r="BL374" s="14" t="s">
        <v>228</v>
      </c>
      <c r="BM374" s="160" t="s">
        <v>1001</v>
      </c>
    </row>
    <row r="375" spans="1:65" s="2" customFormat="1" ht="37.9" customHeight="1">
      <c r="A375" s="29"/>
      <c r="B375" s="147"/>
      <c r="C375" s="148" t="s">
        <v>1002</v>
      </c>
      <c r="D375" s="148" t="s">
        <v>163</v>
      </c>
      <c r="E375" s="149" t="s">
        <v>1003</v>
      </c>
      <c r="F375" s="150" t="s">
        <v>1004</v>
      </c>
      <c r="G375" s="151" t="s">
        <v>195</v>
      </c>
      <c r="H375" s="152">
        <v>309.07</v>
      </c>
      <c r="I375" s="153"/>
      <c r="J375" s="154">
        <f t="shared" si="120"/>
        <v>0</v>
      </c>
      <c r="K375" s="155"/>
      <c r="L375" s="30"/>
      <c r="M375" s="156" t="s">
        <v>1</v>
      </c>
      <c r="N375" s="157" t="s">
        <v>40</v>
      </c>
      <c r="O375" s="58"/>
      <c r="P375" s="158">
        <f t="shared" si="121"/>
        <v>0</v>
      </c>
      <c r="Q375" s="158">
        <v>1.9400000000000001E-3</v>
      </c>
      <c r="R375" s="158">
        <f t="shared" si="122"/>
        <v>0.59959580000000001</v>
      </c>
      <c r="S375" s="158">
        <v>0</v>
      </c>
      <c r="T375" s="159">
        <f t="shared" si="123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0" t="s">
        <v>228</v>
      </c>
      <c r="AT375" s="160" t="s">
        <v>163</v>
      </c>
      <c r="AU375" s="160" t="s">
        <v>168</v>
      </c>
      <c r="AY375" s="14" t="s">
        <v>161</v>
      </c>
      <c r="BE375" s="161">
        <f t="shared" si="124"/>
        <v>0</v>
      </c>
      <c r="BF375" s="161">
        <f t="shared" si="125"/>
        <v>0</v>
      </c>
      <c r="BG375" s="161">
        <f t="shared" si="126"/>
        <v>0</v>
      </c>
      <c r="BH375" s="161">
        <f t="shared" si="127"/>
        <v>0</v>
      </c>
      <c r="BI375" s="161">
        <f t="shared" si="128"/>
        <v>0</v>
      </c>
      <c r="BJ375" s="14" t="s">
        <v>168</v>
      </c>
      <c r="BK375" s="161">
        <f t="shared" si="129"/>
        <v>0</v>
      </c>
      <c r="BL375" s="14" t="s">
        <v>228</v>
      </c>
      <c r="BM375" s="160" t="s">
        <v>1005</v>
      </c>
    </row>
    <row r="376" spans="1:65" s="2" customFormat="1" ht="24.2" customHeight="1">
      <c r="A376" s="29"/>
      <c r="B376" s="147"/>
      <c r="C376" s="148" t="s">
        <v>1006</v>
      </c>
      <c r="D376" s="148" t="s">
        <v>163</v>
      </c>
      <c r="E376" s="149" t="s">
        <v>1007</v>
      </c>
      <c r="F376" s="150" t="s">
        <v>1008</v>
      </c>
      <c r="G376" s="151" t="s">
        <v>259</v>
      </c>
      <c r="H376" s="152">
        <v>2</v>
      </c>
      <c r="I376" s="153"/>
      <c r="J376" s="154">
        <f t="shared" si="120"/>
        <v>0</v>
      </c>
      <c r="K376" s="155"/>
      <c r="L376" s="30"/>
      <c r="M376" s="156" t="s">
        <v>1</v>
      </c>
      <c r="N376" s="157" t="s">
        <v>40</v>
      </c>
      <c r="O376" s="58"/>
      <c r="P376" s="158">
        <f t="shared" si="121"/>
        <v>0</v>
      </c>
      <c r="Q376" s="158">
        <v>9.0000000000000006E-5</v>
      </c>
      <c r="R376" s="158">
        <f t="shared" si="122"/>
        <v>1.8000000000000001E-4</v>
      </c>
      <c r="S376" s="158">
        <v>0</v>
      </c>
      <c r="T376" s="159">
        <f t="shared" si="123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0" t="s">
        <v>228</v>
      </c>
      <c r="AT376" s="160" t="s">
        <v>163</v>
      </c>
      <c r="AU376" s="160" t="s">
        <v>168</v>
      </c>
      <c r="AY376" s="14" t="s">
        <v>161</v>
      </c>
      <c r="BE376" s="161">
        <f t="shared" si="124"/>
        <v>0</v>
      </c>
      <c r="BF376" s="161">
        <f t="shared" si="125"/>
        <v>0</v>
      </c>
      <c r="BG376" s="161">
        <f t="shared" si="126"/>
        <v>0</v>
      </c>
      <c r="BH376" s="161">
        <f t="shared" si="127"/>
        <v>0</v>
      </c>
      <c r="BI376" s="161">
        <f t="shared" si="128"/>
        <v>0</v>
      </c>
      <c r="BJ376" s="14" t="s">
        <v>168</v>
      </c>
      <c r="BK376" s="161">
        <f t="shared" si="129"/>
        <v>0</v>
      </c>
      <c r="BL376" s="14" t="s">
        <v>228</v>
      </c>
      <c r="BM376" s="160" t="s">
        <v>1009</v>
      </c>
    </row>
    <row r="377" spans="1:65" s="2" customFormat="1" ht="37.9" customHeight="1">
      <c r="A377" s="29"/>
      <c r="B377" s="147"/>
      <c r="C377" s="162" t="s">
        <v>1010</v>
      </c>
      <c r="D377" s="162" t="s">
        <v>207</v>
      </c>
      <c r="E377" s="163" t="s">
        <v>1011</v>
      </c>
      <c r="F377" s="164" t="s">
        <v>1012</v>
      </c>
      <c r="G377" s="165" t="s">
        <v>259</v>
      </c>
      <c r="H377" s="166">
        <v>2</v>
      </c>
      <c r="I377" s="167"/>
      <c r="J377" s="168">
        <f t="shared" si="120"/>
        <v>0</v>
      </c>
      <c r="K377" s="169"/>
      <c r="L377" s="170"/>
      <c r="M377" s="171" t="s">
        <v>1</v>
      </c>
      <c r="N377" s="172" t="s">
        <v>40</v>
      </c>
      <c r="O377" s="58"/>
      <c r="P377" s="158">
        <f t="shared" si="121"/>
        <v>0</v>
      </c>
      <c r="Q377" s="158">
        <v>3.7499999999999999E-3</v>
      </c>
      <c r="R377" s="158">
        <f t="shared" si="122"/>
        <v>7.4999999999999997E-3</v>
      </c>
      <c r="S377" s="158">
        <v>0</v>
      </c>
      <c r="T377" s="159">
        <f t="shared" si="123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0" t="s">
        <v>294</v>
      </c>
      <c r="AT377" s="160" t="s">
        <v>207</v>
      </c>
      <c r="AU377" s="160" t="s">
        <v>168</v>
      </c>
      <c r="AY377" s="14" t="s">
        <v>161</v>
      </c>
      <c r="BE377" s="161">
        <f t="shared" si="124"/>
        <v>0</v>
      </c>
      <c r="BF377" s="161">
        <f t="shared" si="125"/>
        <v>0</v>
      </c>
      <c r="BG377" s="161">
        <f t="shared" si="126"/>
        <v>0</v>
      </c>
      <c r="BH377" s="161">
        <f t="shared" si="127"/>
        <v>0</v>
      </c>
      <c r="BI377" s="161">
        <f t="shared" si="128"/>
        <v>0</v>
      </c>
      <c r="BJ377" s="14" t="s">
        <v>168</v>
      </c>
      <c r="BK377" s="161">
        <f t="shared" si="129"/>
        <v>0</v>
      </c>
      <c r="BL377" s="14" t="s">
        <v>228</v>
      </c>
      <c r="BM377" s="160" t="s">
        <v>1013</v>
      </c>
    </row>
    <row r="378" spans="1:65" s="2" customFormat="1" ht="24.2" customHeight="1">
      <c r="A378" s="29"/>
      <c r="B378" s="147"/>
      <c r="C378" s="162" t="s">
        <v>1014</v>
      </c>
      <c r="D378" s="162" t="s">
        <v>207</v>
      </c>
      <c r="E378" s="163" t="s">
        <v>1015</v>
      </c>
      <c r="F378" s="164" t="s">
        <v>1016</v>
      </c>
      <c r="G378" s="165" t="s">
        <v>259</v>
      </c>
      <c r="H378" s="166">
        <v>2</v>
      </c>
      <c r="I378" s="167"/>
      <c r="J378" s="168">
        <f t="shared" si="120"/>
        <v>0</v>
      </c>
      <c r="K378" s="169"/>
      <c r="L378" s="170"/>
      <c r="M378" s="171" t="s">
        <v>1</v>
      </c>
      <c r="N378" s="172" t="s">
        <v>40</v>
      </c>
      <c r="O378" s="58"/>
      <c r="P378" s="158">
        <f t="shared" si="121"/>
        <v>0</v>
      </c>
      <c r="Q378" s="158">
        <v>1.15E-3</v>
      </c>
      <c r="R378" s="158">
        <f t="shared" si="122"/>
        <v>2.3E-3</v>
      </c>
      <c r="S378" s="158">
        <v>0</v>
      </c>
      <c r="T378" s="159">
        <f t="shared" si="123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0" t="s">
        <v>294</v>
      </c>
      <c r="AT378" s="160" t="s">
        <v>207</v>
      </c>
      <c r="AU378" s="160" t="s">
        <v>168</v>
      </c>
      <c r="AY378" s="14" t="s">
        <v>161</v>
      </c>
      <c r="BE378" s="161">
        <f t="shared" si="124"/>
        <v>0</v>
      </c>
      <c r="BF378" s="161">
        <f t="shared" si="125"/>
        <v>0</v>
      </c>
      <c r="BG378" s="161">
        <f t="shared" si="126"/>
        <v>0</v>
      </c>
      <c r="BH378" s="161">
        <f t="shared" si="127"/>
        <v>0</v>
      </c>
      <c r="BI378" s="161">
        <f t="shared" si="128"/>
        <v>0</v>
      </c>
      <c r="BJ378" s="14" t="s">
        <v>168</v>
      </c>
      <c r="BK378" s="161">
        <f t="shared" si="129"/>
        <v>0</v>
      </c>
      <c r="BL378" s="14" t="s">
        <v>228</v>
      </c>
      <c r="BM378" s="160" t="s">
        <v>1017</v>
      </c>
    </row>
    <row r="379" spans="1:65" s="2" customFormat="1" ht="24.2" customHeight="1">
      <c r="A379" s="29"/>
      <c r="B379" s="147"/>
      <c r="C379" s="148" t="s">
        <v>1018</v>
      </c>
      <c r="D379" s="148" t="s">
        <v>163</v>
      </c>
      <c r="E379" s="149" t="s">
        <v>1019</v>
      </c>
      <c r="F379" s="150" t="s">
        <v>1020</v>
      </c>
      <c r="G379" s="151" t="s">
        <v>259</v>
      </c>
      <c r="H379" s="152">
        <v>2</v>
      </c>
      <c r="I379" s="153"/>
      <c r="J379" s="154">
        <f t="shared" si="120"/>
        <v>0</v>
      </c>
      <c r="K379" s="155"/>
      <c r="L379" s="30"/>
      <c r="M379" s="156" t="s">
        <v>1</v>
      </c>
      <c r="N379" s="157" t="s">
        <v>40</v>
      </c>
      <c r="O379" s="58"/>
      <c r="P379" s="158">
        <f t="shared" si="121"/>
        <v>0</v>
      </c>
      <c r="Q379" s="158">
        <v>9.0000000000000006E-5</v>
      </c>
      <c r="R379" s="158">
        <f t="shared" si="122"/>
        <v>1.8000000000000001E-4</v>
      </c>
      <c r="S379" s="158">
        <v>0</v>
      </c>
      <c r="T379" s="159">
        <f t="shared" si="123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0" t="s">
        <v>228</v>
      </c>
      <c r="AT379" s="160" t="s">
        <v>163</v>
      </c>
      <c r="AU379" s="160" t="s">
        <v>168</v>
      </c>
      <c r="AY379" s="14" t="s">
        <v>161</v>
      </c>
      <c r="BE379" s="161">
        <f t="shared" si="124"/>
        <v>0</v>
      </c>
      <c r="BF379" s="161">
        <f t="shared" si="125"/>
        <v>0</v>
      </c>
      <c r="BG379" s="161">
        <f t="shared" si="126"/>
        <v>0</v>
      </c>
      <c r="BH379" s="161">
        <f t="shared" si="127"/>
        <v>0</v>
      </c>
      <c r="BI379" s="161">
        <f t="shared" si="128"/>
        <v>0</v>
      </c>
      <c r="BJ379" s="14" t="s">
        <v>168</v>
      </c>
      <c r="BK379" s="161">
        <f t="shared" si="129"/>
        <v>0</v>
      </c>
      <c r="BL379" s="14" t="s">
        <v>228</v>
      </c>
      <c r="BM379" s="160" t="s">
        <v>1021</v>
      </c>
    </row>
    <row r="380" spans="1:65" s="2" customFormat="1" ht="37.9" customHeight="1">
      <c r="A380" s="29"/>
      <c r="B380" s="147"/>
      <c r="C380" s="162" t="s">
        <v>1022</v>
      </c>
      <c r="D380" s="162" t="s">
        <v>207</v>
      </c>
      <c r="E380" s="163" t="s">
        <v>1023</v>
      </c>
      <c r="F380" s="164" t="s">
        <v>1024</v>
      </c>
      <c r="G380" s="165" t="s">
        <v>259</v>
      </c>
      <c r="H380" s="166">
        <v>2</v>
      </c>
      <c r="I380" s="167"/>
      <c r="J380" s="168">
        <f t="shared" si="120"/>
        <v>0</v>
      </c>
      <c r="K380" s="169"/>
      <c r="L380" s="170"/>
      <c r="M380" s="171" t="s">
        <v>1</v>
      </c>
      <c r="N380" s="172" t="s">
        <v>40</v>
      </c>
      <c r="O380" s="58"/>
      <c r="P380" s="158">
        <f t="shared" si="121"/>
        <v>0</v>
      </c>
      <c r="Q380" s="158">
        <v>4.1399999999999996E-3</v>
      </c>
      <c r="R380" s="158">
        <f t="shared" si="122"/>
        <v>8.2799999999999992E-3</v>
      </c>
      <c r="S380" s="158">
        <v>0</v>
      </c>
      <c r="T380" s="159">
        <f t="shared" si="123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0" t="s">
        <v>294</v>
      </c>
      <c r="AT380" s="160" t="s">
        <v>207</v>
      </c>
      <c r="AU380" s="160" t="s">
        <v>168</v>
      </c>
      <c r="AY380" s="14" t="s">
        <v>161</v>
      </c>
      <c r="BE380" s="161">
        <f t="shared" si="124"/>
        <v>0</v>
      </c>
      <c r="BF380" s="161">
        <f t="shared" si="125"/>
        <v>0</v>
      </c>
      <c r="BG380" s="161">
        <f t="shared" si="126"/>
        <v>0</v>
      </c>
      <c r="BH380" s="161">
        <f t="shared" si="127"/>
        <v>0</v>
      </c>
      <c r="BI380" s="161">
        <f t="shared" si="128"/>
        <v>0</v>
      </c>
      <c r="BJ380" s="14" t="s">
        <v>168</v>
      </c>
      <c r="BK380" s="161">
        <f t="shared" si="129"/>
        <v>0</v>
      </c>
      <c r="BL380" s="14" t="s">
        <v>228</v>
      </c>
      <c r="BM380" s="160" t="s">
        <v>1025</v>
      </c>
    </row>
    <row r="381" spans="1:65" s="2" customFormat="1" ht="24.2" customHeight="1">
      <c r="A381" s="29"/>
      <c r="B381" s="147"/>
      <c r="C381" s="162" t="s">
        <v>1026</v>
      </c>
      <c r="D381" s="162" t="s">
        <v>207</v>
      </c>
      <c r="E381" s="163" t="s">
        <v>1015</v>
      </c>
      <c r="F381" s="164" t="s">
        <v>1016</v>
      </c>
      <c r="G381" s="165" t="s">
        <v>259</v>
      </c>
      <c r="H381" s="166">
        <v>2</v>
      </c>
      <c r="I381" s="167"/>
      <c r="J381" s="168">
        <f t="shared" si="120"/>
        <v>0</v>
      </c>
      <c r="K381" s="169"/>
      <c r="L381" s="170"/>
      <c r="M381" s="171" t="s">
        <v>1</v>
      </c>
      <c r="N381" s="172" t="s">
        <v>40</v>
      </c>
      <c r="O381" s="58"/>
      <c r="P381" s="158">
        <f t="shared" si="121"/>
        <v>0</v>
      </c>
      <c r="Q381" s="158">
        <v>1.15E-3</v>
      </c>
      <c r="R381" s="158">
        <f t="shared" si="122"/>
        <v>2.3E-3</v>
      </c>
      <c r="S381" s="158">
        <v>0</v>
      </c>
      <c r="T381" s="159">
        <f t="shared" si="123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0" t="s">
        <v>294</v>
      </c>
      <c r="AT381" s="160" t="s">
        <v>207</v>
      </c>
      <c r="AU381" s="160" t="s">
        <v>168</v>
      </c>
      <c r="AY381" s="14" t="s">
        <v>161</v>
      </c>
      <c r="BE381" s="161">
        <f t="shared" si="124"/>
        <v>0</v>
      </c>
      <c r="BF381" s="161">
        <f t="shared" si="125"/>
        <v>0</v>
      </c>
      <c r="BG381" s="161">
        <f t="shared" si="126"/>
        <v>0</v>
      </c>
      <c r="BH381" s="161">
        <f t="shared" si="127"/>
        <v>0</v>
      </c>
      <c r="BI381" s="161">
        <f t="shared" si="128"/>
        <v>0</v>
      </c>
      <c r="BJ381" s="14" t="s">
        <v>168</v>
      </c>
      <c r="BK381" s="161">
        <f t="shared" si="129"/>
        <v>0</v>
      </c>
      <c r="BL381" s="14" t="s">
        <v>228</v>
      </c>
      <c r="BM381" s="160" t="s">
        <v>1027</v>
      </c>
    </row>
    <row r="382" spans="1:65" s="2" customFormat="1" ht="24.2" customHeight="1">
      <c r="A382" s="29"/>
      <c r="B382" s="147"/>
      <c r="C382" s="148" t="s">
        <v>1028</v>
      </c>
      <c r="D382" s="148" t="s">
        <v>163</v>
      </c>
      <c r="E382" s="149" t="s">
        <v>1029</v>
      </c>
      <c r="F382" s="150" t="s">
        <v>1030</v>
      </c>
      <c r="G382" s="151" t="s">
        <v>259</v>
      </c>
      <c r="H382" s="152">
        <v>1</v>
      </c>
      <c r="I382" s="153"/>
      <c r="J382" s="154">
        <f t="shared" si="120"/>
        <v>0</v>
      </c>
      <c r="K382" s="155"/>
      <c r="L382" s="30"/>
      <c r="M382" s="156" t="s">
        <v>1</v>
      </c>
      <c r="N382" s="157" t="s">
        <v>40</v>
      </c>
      <c r="O382" s="58"/>
      <c r="P382" s="158">
        <f t="shared" si="121"/>
        <v>0</v>
      </c>
      <c r="Q382" s="158">
        <v>9.0000000000000006E-5</v>
      </c>
      <c r="R382" s="158">
        <f t="shared" si="122"/>
        <v>9.0000000000000006E-5</v>
      </c>
      <c r="S382" s="158">
        <v>0</v>
      </c>
      <c r="T382" s="159">
        <f t="shared" si="123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60" t="s">
        <v>228</v>
      </c>
      <c r="AT382" s="160" t="s">
        <v>163</v>
      </c>
      <c r="AU382" s="160" t="s">
        <v>168</v>
      </c>
      <c r="AY382" s="14" t="s">
        <v>161</v>
      </c>
      <c r="BE382" s="161">
        <f t="shared" si="124"/>
        <v>0</v>
      </c>
      <c r="BF382" s="161">
        <f t="shared" si="125"/>
        <v>0</v>
      </c>
      <c r="BG382" s="161">
        <f t="shared" si="126"/>
        <v>0</v>
      </c>
      <c r="BH382" s="161">
        <f t="shared" si="127"/>
        <v>0</v>
      </c>
      <c r="BI382" s="161">
        <f t="shared" si="128"/>
        <v>0</v>
      </c>
      <c r="BJ382" s="14" t="s">
        <v>168</v>
      </c>
      <c r="BK382" s="161">
        <f t="shared" si="129"/>
        <v>0</v>
      </c>
      <c r="BL382" s="14" t="s">
        <v>228</v>
      </c>
      <c r="BM382" s="160" t="s">
        <v>1031</v>
      </c>
    </row>
    <row r="383" spans="1:65" s="2" customFormat="1" ht="37.9" customHeight="1">
      <c r="A383" s="29"/>
      <c r="B383" s="147"/>
      <c r="C383" s="162" t="s">
        <v>1032</v>
      </c>
      <c r="D383" s="162" t="s">
        <v>207</v>
      </c>
      <c r="E383" s="163" t="s">
        <v>1033</v>
      </c>
      <c r="F383" s="164" t="s">
        <v>1034</v>
      </c>
      <c r="G383" s="165" t="s">
        <v>259</v>
      </c>
      <c r="H383" s="166">
        <v>1</v>
      </c>
      <c r="I383" s="167"/>
      <c r="J383" s="168">
        <f t="shared" si="120"/>
        <v>0</v>
      </c>
      <c r="K383" s="169"/>
      <c r="L383" s="170"/>
      <c r="M383" s="171" t="s">
        <v>1</v>
      </c>
      <c r="N383" s="172" t="s">
        <v>40</v>
      </c>
      <c r="O383" s="58"/>
      <c r="P383" s="158">
        <f t="shared" si="121"/>
        <v>0</v>
      </c>
      <c r="Q383" s="158">
        <v>4.5399999999999998E-3</v>
      </c>
      <c r="R383" s="158">
        <f t="shared" si="122"/>
        <v>4.5399999999999998E-3</v>
      </c>
      <c r="S383" s="158">
        <v>0</v>
      </c>
      <c r="T383" s="159">
        <f t="shared" si="123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0" t="s">
        <v>294</v>
      </c>
      <c r="AT383" s="160" t="s">
        <v>207</v>
      </c>
      <c r="AU383" s="160" t="s">
        <v>168</v>
      </c>
      <c r="AY383" s="14" t="s">
        <v>161</v>
      </c>
      <c r="BE383" s="161">
        <f t="shared" si="124"/>
        <v>0</v>
      </c>
      <c r="BF383" s="161">
        <f t="shared" si="125"/>
        <v>0</v>
      </c>
      <c r="BG383" s="161">
        <f t="shared" si="126"/>
        <v>0</v>
      </c>
      <c r="BH383" s="161">
        <f t="shared" si="127"/>
        <v>0</v>
      </c>
      <c r="BI383" s="161">
        <f t="shared" si="128"/>
        <v>0</v>
      </c>
      <c r="BJ383" s="14" t="s">
        <v>168</v>
      </c>
      <c r="BK383" s="161">
        <f t="shared" si="129"/>
        <v>0</v>
      </c>
      <c r="BL383" s="14" t="s">
        <v>228</v>
      </c>
      <c r="BM383" s="160" t="s">
        <v>1035</v>
      </c>
    </row>
    <row r="384" spans="1:65" s="2" customFormat="1" ht="24.2" customHeight="1">
      <c r="A384" s="29"/>
      <c r="B384" s="147"/>
      <c r="C384" s="162" t="s">
        <v>1036</v>
      </c>
      <c r="D384" s="162" t="s">
        <v>207</v>
      </c>
      <c r="E384" s="163" t="s">
        <v>1037</v>
      </c>
      <c r="F384" s="164" t="s">
        <v>1038</v>
      </c>
      <c r="G384" s="165" t="s">
        <v>259</v>
      </c>
      <c r="H384" s="166">
        <v>1</v>
      </c>
      <c r="I384" s="167"/>
      <c r="J384" s="168">
        <f t="shared" si="120"/>
        <v>0</v>
      </c>
      <c r="K384" s="169"/>
      <c r="L384" s="170"/>
      <c r="M384" s="171" t="s">
        <v>1</v>
      </c>
      <c r="N384" s="172" t="s">
        <v>40</v>
      </c>
      <c r="O384" s="58"/>
      <c r="P384" s="158">
        <f t="shared" si="121"/>
        <v>0</v>
      </c>
      <c r="Q384" s="158">
        <v>6.3000000000000003E-4</v>
      </c>
      <c r="R384" s="158">
        <f t="shared" si="122"/>
        <v>6.3000000000000003E-4</v>
      </c>
      <c r="S384" s="158">
        <v>0</v>
      </c>
      <c r="T384" s="159">
        <f t="shared" si="123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0" t="s">
        <v>294</v>
      </c>
      <c r="AT384" s="160" t="s">
        <v>207</v>
      </c>
      <c r="AU384" s="160" t="s">
        <v>168</v>
      </c>
      <c r="AY384" s="14" t="s">
        <v>161</v>
      </c>
      <c r="BE384" s="161">
        <f t="shared" si="124"/>
        <v>0</v>
      </c>
      <c r="BF384" s="161">
        <f t="shared" si="125"/>
        <v>0</v>
      </c>
      <c r="BG384" s="161">
        <f t="shared" si="126"/>
        <v>0</v>
      </c>
      <c r="BH384" s="161">
        <f t="shared" si="127"/>
        <v>0</v>
      </c>
      <c r="BI384" s="161">
        <f t="shared" si="128"/>
        <v>0</v>
      </c>
      <c r="BJ384" s="14" t="s">
        <v>168</v>
      </c>
      <c r="BK384" s="161">
        <f t="shared" si="129"/>
        <v>0</v>
      </c>
      <c r="BL384" s="14" t="s">
        <v>228</v>
      </c>
      <c r="BM384" s="160" t="s">
        <v>1039</v>
      </c>
    </row>
    <row r="385" spans="1:65" s="2" customFormat="1" ht="21.75" customHeight="1">
      <c r="A385" s="29"/>
      <c r="B385" s="147"/>
      <c r="C385" s="148" t="s">
        <v>1040</v>
      </c>
      <c r="D385" s="148" t="s">
        <v>163</v>
      </c>
      <c r="E385" s="149" t="s">
        <v>1041</v>
      </c>
      <c r="F385" s="150" t="s">
        <v>1042</v>
      </c>
      <c r="G385" s="151" t="s">
        <v>259</v>
      </c>
      <c r="H385" s="152">
        <v>5</v>
      </c>
      <c r="I385" s="153"/>
      <c r="J385" s="154">
        <f t="shared" si="120"/>
        <v>0</v>
      </c>
      <c r="K385" s="155"/>
      <c r="L385" s="30"/>
      <c r="M385" s="156" t="s">
        <v>1</v>
      </c>
      <c r="N385" s="157" t="s">
        <v>40</v>
      </c>
      <c r="O385" s="58"/>
      <c r="P385" s="158">
        <f t="shared" si="121"/>
        <v>0</v>
      </c>
      <c r="Q385" s="158">
        <v>0</v>
      </c>
      <c r="R385" s="158">
        <f t="shared" si="122"/>
        <v>0</v>
      </c>
      <c r="S385" s="158">
        <v>0</v>
      </c>
      <c r="T385" s="159">
        <f t="shared" si="123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60" t="s">
        <v>228</v>
      </c>
      <c r="AT385" s="160" t="s">
        <v>163</v>
      </c>
      <c r="AU385" s="160" t="s">
        <v>168</v>
      </c>
      <c r="AY385" s="14" t="s">
        <v>161</v>
      </c>
      <c r="BE385" s="161">
        <f t="shared" si="124"/>
        <v>0</v>
      </c>
      <c r="BF385" s="161">
        <f t="shared" si="125"/>
        <v>0</v>
      </c>
      <c r="BG385" s="161">
        <f t="shared" si="126"/>
        <v>0</v>
      </c>
      <c r="BH385" s="161">
        <f t="shared" si="127"/>
        <v>0</v>
      </c>
      <c r="BI385" s="161">
        <f t="shared" si="128"/>
        <v>0</v>
      </c>
      <c r="BJ385" s="14" t="s">
        <v>168</v>
      </c>
      <c r="BK385" s="161">
        <f t="shared" si="129"/>
        <v>0</v>
      </c>
      <c r="BL385" s="14" t="s">
        <v>228</v>
      </c>
      <c r="BM385" s="160" t="s">
        <v>1043</v>
      </c>
    </row>
    <row r="386" spans="1:65" s="2" customFormat="1" ht="37.9" customHeight="1">
      <c r="A386" s="29"/>
      <c r="B386" s="147"/>
      <c r="C386" s="162" t="s">
        <v>1044</v>
      </c>
      <c r="D386" s="162" t="s">
        <v>207</v>
      </c>
      <c r="E386" s="163" t="s">
        <v>1045</v>
      </c>
      <c r="F386" s="164" t="s">
        <v>1046</v>
      </c>
      <c r="G386" s="165" t="s">
        <v>259</v>
      </c>
      <c r="H386" s="166">
        <v>5</v>
      </c>
      <c r="I386" s="167"/>
      <c r="J386" s="168">
        <f t="shared" si="120"/>
        <v>0</v>
      </c>
      <c r="K386" s="169"/>
      <c r="L386" s="170"/>
      <c r="M386" s="171" t="s">
        <v>1</v>
      </c>
      <c r="N386" s="172" t="s">
        <v>40</v>
      </c>
      <c r="O386" s="58"/>
      <c r="P386" s="158">
        <f t="shared" si="121"/>
        <v>0</v>
      </c>
      <c r="Q386" s="158">
        <v>1.3769999999999999E-2</v>
      </c>
      <c r="R386" s="158">
        <f t="shared" si="122"/>
        <v>6.8849999999999995E-2</v>
      </c>
      <c r="S386" s="158">
        <v>0</v>
      </c>
      <c r="T386" s="159">
        <f t="shared" si="123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0" t="s">
        <v>294</v>
      </c>
      <c r="AT386" s="160" t="s">
        <v>207</v>
      </c>
      <c r="AU386" s="160" t="s">
        <v>168</v>
      </c>
      <c r="AY386" s="14" t="s">
        <v>161</v>
      </c>
      <c r="BE386" s="161">
        <f t="shared" si="124"/>
        <v>0</v>
      </c>
      <c r="BF386" s="161">
        <f t="shared" si="125"/>
        <v>0</v>
      </c>
      <c r="BG386" s="161">
        <f t="shared" si="126"/>
        <v>0</v>
      </c>
      <c r="BH386" s="161">
        <f t="shared" si="127"/>
        <v>0</v>
      </c>
      <c r="BI386" s="161">
        <f t="shared" si="128"/>
        <v>0</v>
      </c>
      <c r="BJ386" s="14" t="s">
        <v>168</v>
      </c>
      <c r="BK386" s="161">
        <f t="shared" si="129"/>
        <v>0</v>
      </c>
      <c r="BL386" s="14" t="s">
        <v>228</v>
      </c>
      <c r="BM386" s="160" t="s">
        <v>1047</v>
      </c>
    </row>
    <row r="387" spans="1:65" s="2" customFormat="1" ht="24.2" customHeight="1">
      <c r="A387" s="29"/>
      <c r="B387" s="147"/>
      <c r="C387" s="148" t="s">
        <v>1048</v>
      </c>
      <c r="D387" s="148" t="s">
        <v>163</v>
      </c>
      <c r="E387" s="149" t="s">
        <v>1049</v>
      </c>
      <c r="F387" s="150" t="s">
        <v>1050</v>
      </c>
      <c r="G387" s="151" t="s">
        <v>239</v>
      </c>
      <c r="H387" s="152">
        <v>0.5</v>
      </c>
      <c r="I387" s="153"/>
      <c r="J387" s="154">
        <f t="shared" si="120"/>
        <v>0</v>
      </c>
      <c r="K387" s="155"/>
      <c r="L387" s="30"/>
      <c r="M387" s="156" t="s">
        <v>1</v>
      </c>
      <c r="N387" s="157" t="s">
        <v>40</v>
      </c>
      <c r="O387" s="58"/>
      <c r="P387" s="158">
        <f t="shared" si="121"/>
        <v>0</v>
      </c>
      <c r="Q387" s="158">
        <v>0</v>
      </c>
      <c r="R387" s="158">
        <f t="shared" si="122"/>
        <v>0</v>
      </c>
      <c r="S387" s="158">
        <v>0</v>
      </c>
      <c r="T387" s="159">
        <f t="shared" si="123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0" t="s">
        <v>228</v>
      </c>
      <c r="AT387" s="160" t="s">
        <v>163</v>
      </c>
      <c r="AU387" s="160" t="s">
        <v>168</v>
      </c>
      <c r="AY387" s="14" t="s">
        <v>161</v>
      </c>
      <c r="BE387" s="161">
        <f t="shared" si="124"/>
        <v>0</v>
      </c>
      <c r="BF387" s="161">
        <f t="shared" si="125"/>
        <v>0</v>
      </c>
      <c r="BG387" s="161">
        <f t="shared" si="126"/>
        <v>0</v>
      </c>
      <c r="BH387" s="161">
        <f t="shared" si="127"/>
        <v>0</v>
      </c>
      <c r="BI387" s="161">
        <f t="shared" si="128"/>
        <v>0</v>
      </c>
      <c r="BJ387" s="14" t="s">
        <v>168</v>
      </c>
      <c r="BK387" s="161">
        <f t="shared" si="129"/>
        <v>0</v>
      </c>
      <c r="BL387" s="14" t="s">
        <v>228</v>
      </c>
      <c r="BM387" s="160" t="s">
        <v>1051</v>
      </c>
    </row>
    <row r="388" spans="1:65" s="12" customFormat="1" ht="22.9" customHeight="1">
      <c r="B388" s="134"/>
      <c r="D388" s="135" t="s">
        <v>73</v>
      </c>
      <c r="E388" s="145" t="s">
        <v>1052</v>
      </c>
      <c r="F388" s="145" t="s">
        <v>1053</v>
      </c>
      <c r="I388" s="137"/>
      <c r="J388" s="146">
        <f>BK388</f>
        <v>0</v>
      </c>
      <c r="L388" s="134"/>
      <c r="M388" s="139"/>
      <c r="N388" s="140"/>
      <c r="O388" s="140"/>
      <c r="P388" s="141">
        <f>SUM(P389:P397)</f>
        <v>0</v>
      </c>
      <c r="Q388" s="140"/>
      <c r="R388" s="141">
        <f>SUM(R389:R397)</f>
        <v>10.698395920000001</v>
      </c>
      <c r="S388" s="140"/>
      <c r="T388" s="142">
        <f>SUM(T389:T397)</f>
        <v>0</v>
      </c>
      <c r="AR388" s="135" t="s">
        <v>168</v>
      </c>
      <c r="AT388" s="143" t="s">
        <v>73</v>
      </c>
      <c r="AU388" s="143" t="s">
        <v>82</v>
      </c>
      <c r="AY388" s="135" t="s">
        <v>161</v>
      </c>
      <c r="BK388" s="144">
        <f>SUM(BK389:BK397)</f>
        <v>0</v>
      </c>
    </row>
    <row r="389" spans="1:65" s="2" customFormat="1" ht="24.2" customHeight="1">
      <c r="A389" s="29"/>
      <c r="B389" s="147"/>
      <c r="C389" s="148" t="s">
        <v>1054</v>
      </c>
      <c r="D389" s="148" t="s">
        <v>163</v>
      </c>
      <c r="E389" s="149" t="s">
        <v>1055</v>
      </c>
      <c r="F389" s="150" t="s">
        <v>1056</v>
      </c>
      <c r="G389" s="151" t="s">
        <v>214</v>
      </c>
      <c r="H389" s="152">
        <v>97.41</v>
      </c>
      <c r="I389" s="153"/>
      <c r="J389" s="154">
        <f t="shared" ref="J389:J397" si="130">ROUND(I389*H389,2)</f>
        <v>0</v>
      </c>
      <c r="K389" s="155"/>
      <c r="L389" s="30"/>
      <c r="M389" s="156" t="s">
        <v>1</v>
      </c>
      <c r="N389" s="157" t="s">
        <v>40</v>
      </c>
      <c r="O389" s="58"/>
      <c r="P389" s="158">
        <f t="shared" ref="P389:P397" si="131">O389*H389</f>
        <v>0</v>
      </c>
      <c r="Q389" s="158">
        <v>2.5999999999999998E-4</v>
      </c>
      <c r="R389" s="158">
        <f t="shared" ref="R389:R397" si="132">Q389*H389</f>
        <v>2.5326599999999998E-2</v>
      </c>
      <c r="S389" s="158">
        <v>0</v>
      </c>
      <c r="T389" s="159">
        <f t="shared" ref="T389:T397" si="133">S389*H389</f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0" t="s">
        <v>228</v>
      </c>
      <c r="AT389" s="160" t="s">
        <v>163</v>
      </c>
      <c r="AU389" s="160" t="s">
        <v>168</v>
      </c>
      <c r="AY389" s="14" t="s">
        <v>161</v>
      </c>
      <c r="BE389" s="161">
        <f t="shared" ref="BE389:BE397" si="134">IF(N389="základná",J389,0)</f>
        <v>0</v>
      </c>
      <c r="BF389" s="161">
        <f t="shared" ref="BF389:BF397" si="135">IF(N389="znížená",J389,0)</f>
        <v>0</v>
      </c>
      <c r="BG389" s="161">
        <f t="shared" ref="BG389:BG397" si="136">IF(N389="zákl. prenesená",J389,0)</f>
        <v>0</v>
      </c>
      <c r="BH389" s="161">
        <f t="shared" ref="BH389:BH397" si="137">IF(N389="zníž. prenesená",J389,0)</f>
        <v>0</v>
      </c>
      <c r="BI389" s="161">
        <f t="shared" ref="BI389:BI397" si="138">IF(N389="nulová",J389,0)</f>
        <v>0</v>
      </c>
      <c r="BJ389" s="14" t="s">
        <v>168</v>
      </c>
      <c r="BK389" s="161">
        <f t="shared" ref="BK389:BK397" si="139">ROUND(I389*H389,2)</f>
        <v>0</v>
      </c>
      <c r="BL389" s="14" t="s">
        <v>228</v>
      </c>
      <c r="BM389" s="160" t="s">
        <v>1057</v>
      </c>
    </row>
    <row r="390" spans="1:65" s="2" customFormat="1" ht="16.5" customHeight="1">
      <c r="A390" s="29"/>
      <c r="B390" s="147"/>
      <c r="C390" s="162" t="s">
        <v>1058</v>
      </c>
      <c r="D390" s="162" t="s">
        <v>207</v>
      </c>
      <c r="E390" s="163" t="s">
        <v>1059</v>
      </c>
      <c r="F390" s="164" t="s">
        <v>1060</v>
      </c>
      <c r="G390" s="165" t="s">
        <v>166</v>
      </c>
      <c r="H390" s="166">
        <v>2.93</v>
      </c>
      <c r="I390" s="167"/>
      <c r="J390" s="168">
        <f t="shared" si="130"/>
        <v>0</v>
      </c>
      <c r="K390" s="169"/>
      <c r="L390" s="170"/>
      <c r="M390" s="171" t="s">
        <v>1</v>
      </c>
      <c r="N390" s="172" t="s">
        <v>40</v>
      </c>
      <c r="O390" s="58"/>
      <c r="P390" s="158">
        <f t="shared" si="131"/>
        <v>0</v>
      </c>
      <c r="Q390" s="158">
        <v>0.55000000000000004</v>
      </c>
      <c r="R390" s="158">
        <f t="shared" si="132"/>
        <v>1.6115000000000002</v>
      </c>
      <c r="S390" s="158">
        <v>0</v>
      </c>
      <c r="T390" s="159">
        <f t="shared" si="133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0" t="s">
        <v>294</v>
      </c>
      <c r="AT390" s="160" t="s">
        <v>207</v>
      </c>
      <c r="AU390" s="160" t="s">
        <v>168</v>
      </c>
      <c r="AY390" s="14" t="s">
        <v>161</v>
      </c>
      <c r="BE390" s="161">
        <f t="shared" si="134"/>
        <v>0</v>
      </c>
      <c r="BF390" s="161">
        <f t="shared" si="135"/>
        <v>0</v>
      </c>
      <c r="BG390" s="161">
        <f t="shared" si="136"/>
        <v>0</v>
      </c>
      <c r="BH390" s="161">
        <f t="shared" si="137"/>
        <v>0</v>
      </c>
      <c r="BI390" s="161">
        <f t="shared" si="138"/>
        <v>0</v>
      </c>
      <c r="BJ390" s="14" t="s">
        <v>168</v>
      </c>
      <c r="BK390" s="161">
        <f t="shared" si="139"/>
        <v>0</v>
      </c>
      <c r="BL390" s="14" t="s">
        <v>228</v>
      </c>
      <c r="BM390" s="160" t="s">
        <v>1061</v>
      </c>
    </row>
    <row r="391" spans="1:65" s="2" customFormat="1" ht="16.5" customHeight="1">
      <c r="A391" s="29"/>
      <c r="B391" s="147"/>
      <c r="C391" s="148" t="s">
        <v>1062</v>
      </c>
      <c r="D391" s="148" t="s">
        <v>163</v>
      </c>
      <c r="E391" s="149" t="s">
        <v>1063</v>
      </c>
      <c r="F391" s="150" t="s">
        <v>1064</v>
      </c>
      <c r="G391" s="151" t="s">
        <v>214</v>
      </c>
      <c r="H391" s="152">
        <v>2725</v>
      </c>
      <c r="I391" s="153"/>
      <c r="J391" s="154">
        <f t="shared" si="130"/>
        <v>0</v>
      </c>
      <c r="K391" s="155"/>
      <c r="L391" s="30"/>
      <c r="M391" s="156" t="s">
        <v>1</v>
      </c>
      <c r="N391" s="157" t="s">
        <v>40</v>
      </c>
      <c r="O391" s="58"/>
      <c r="P391" s="158">
        <f t="shared" si="131"/>
        <v>0</v>
      </c>
      <c r="Q391" s="158">
        <v>0</v>
      </c>
      <c r="R391" s="158">
        <f t="shared" si="132"/>
        <v>0</v>
      </c>
      <c r="S391" s="158">
        <v>0</v>
      </c>
      <c r="T391" s="159">
        <f t="shared" si="133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0" t="s">
        <v>228</v>
      </c>
      <c r="AT391" s="160" t="s">
        <v>163</v>
      </c>
      <c r="AU391" s="160" t="s">
        <v>168</v>
      </c>
      <c r="AY391" s="14" t="s">
        <v>161</v>
      </c>
      <c r="BE391" s="161">
        <f t="shared" si="134"/>
        <v>0</v>
      </c>
      <c r="BF391" s="161">
        <f t="shared" si="135"/>
        <v>0</v>
      </c>
      <c r="BG391" s="161">
        <f t="shared" si="136"/>
        <v>0</v>
      </c>
      <c r="BH391" s="161">
        <f t="shared" si="137"/>
        <v>0</v>
      </c>
      <c r="BI391" s="161">
        <f t="shared" si="138"/>
        <v>0</v>
      </c>
      <c r="BJ391" s="14" t="s">
        <v>168</v>
      </c>
      <c r="BK391" s="161">
        <f t="shared" si="139"/>
        <v>0</v>
      </c>
      <c r="BL391" s="14" t="s">
        <v>228</v>
      </c>
      <c r="BM391" s="160" t="s">
        <v>1065</v>
      </c>
    </row>
    <row r="392" spans="1:65" s="2" customFormat="1" ht="24.2" customHeight="1">
      <c r="A392" s="29"/>
      <c r="B392" s="147"/>
      <c r="C392" s="162" t="s">
        <v>1066</v>
      </c>
      <c r="D392" s="162" t="s">
        <v>207</v>
      </c>
      <c r="E392" s="163" t="s">
        <v>1067</v>
      </c>
      <c r="F392" s="164" t="s">
        <v>1068</v>
      </c>
      <c r="G392" s="165" t="s">
        <v>166</v>
      </c>
      <c r="H392" s="166">
        <v>7.194</v>
      </c>
      <c r="I392" s="167"/>
      <c r="J392" s="168">
        <f t="shared" si="130"/>
        <v>0</v>
      </c>
      <c r="K392" s="169"/>
      <c r="L392" s="170"/>
      <c r="M392" s="171" t="s">
        <v>1</v>
      </c>
      <c r="N392" s="172" t="s">
        <v>40</v>
      </c>
      <c r="O392" s="58"/>
      <c r="P392" s="158">
        <f t="shared" si="131"/>
        <v>0</v>
      </c>
      <c r="Q392" s="158">
        <v>0.55000000000000004</v>
      </c>
      <c r="R392" s="158">
        <f t="shared" si="132"/>
        <v>3.9567000000000001</v>
      </c>
      <c r="S392" s="158">
        <v>0</v>
      </c>
      <c r="T392" s="159">
        <f t="shared" si="133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60" t="s">
        <v>294</v>
      </c>
      <c r="AT392" s="160" t="s">
        <v>207</v>
      </c>
      <c r="AU392" s="160" t="s">
        <v>168</v>
      </c>
      <c r="AY392" s="14" t="s">
        <v>161</v>
      </c>
      <c r="BE392" s="161">
        <f t="shared" si="134"/>
        <v>0</v>
      </c>
      <c r="BF392" s="161">
        <f t="shared" si="135"/>
        <v>0</v>
      </c>
      <c r="BG392" s="161">
        <f t="shared" si="136"/>
        <v>0</v>
      </c>
      <c r="BH392" s="161">
        <f t="shared" si="137"/>
        <v>0</v>
      </c>
      <c r="BI392" s="161">
        <f t="shared" si="138"/>
        <v>0</v>
      </c>
      <c r="BJ392" s="14" t="s">
        <v>168</v>
      </c>
      <c r="BK392" s="161">
        <f t="shared" si="139"/>
        <v>0</v>
      </c>
      <c r="BL392" s="14" t="s">
        <v>228</v>
      </c>
      <c r="BM392" s="160" t="s">
        <v>1069</v>
      </c>
    </row>
    <row r="393" spans="1:65" s="2" customFormat="1" ht="44.25" customHeight="1">
      <c r="A393" s="29"/>
      <c r="B393" s="147"/>
      <c r="C393" s="148" t="s">
        <v>1070</v>
      </c>
      <c r="D393" s="148" t="s">
        <v>163</v>
      </c>
      <c r="E393" s="149" t="s">
        <v>1071</v>
      </c>
      <c r="F393" s="150" t="s">
        <v>1072</v>
      </c>
      <c r="G393" s="151" t="s">
        <v>166</v>
      </c>
      <c r="H393" s="152">
        <v>10.124000000000001</v>
      </c>
      <c r="I393" s="153"/>
      <c r="J393" s="154">
        <f t="shared" si="130"/>
        <v>0</v>
      </c>
      <c r="K393" s="155"/>
      <c r="L393" s="30"/>
      <c r="M393" s="156" t="s">
        <v>1</v>
      </c>
      <c r="N393" s="157" t="s">
        <v>40</v>
      </c>
      <c r="O393" s="58"/>
      <c r="P393" s="158">
        <f t="shared" si="131"/>
        <v>0</v>
      </c>
      <c r="Q393" s="158">
        <v>2.2329999999999999E-2</v>
      </c>
      <c r="R393" s="158">
        <f t="shared" si="132"/>
        <v>0.22606892000000001</v>
      </c>
      <c r="S393" s="158">
        <v>0</v>
      </c>
      <c r="T393" s="159">
        <f t="shared" si="133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0" t="s">
        <v>228</v>
      </c>
      <c r="AT393" s="160" t="s">
        <v>163</v>
      </c>
      <c r="AU393" s="160" t="s">
        <v>168</v>
      </c>
      <c r="AY393" s="14" t="s">
        <v>161</v>
      </c>
      <c r="BE393" s="161">
        <f t="shared" si="134"/>
        <v>0</v>
      </c>
      <c r="BF393" s="161">
        <f t="shared" si="135"/>
        <v>0</v>
      </c>
      <c r="BG393" s="161">
        <f t="shared" si="136"/>
        <v>0</v>
      </c>
      <c r="BH393" s="161">
        <f t="shared" si="137"/>
        <v>0</v>
      </c>
      <c r="BI393" s="161">
        <f t="shared" si="138"/>
        <v>0</v>
      </c>
      <c r="BJ393" s="14" t="s">
        <v>168</v>
      </c>
      <c r="BK393" s="161">
        <f t="shared" si="139"/>
        <v>0</v>
      </c>
      <c r="BL393" s="14" t="s">
        <v>228</v>
      </c>
      <c r="BM393" s="160" t="s">
        <v>1073</v>
      </c>
    </row>
    <row r="394" spans="1:65" s="2" customFormat="1" ht="33" customHeight="1">
      <c r="A394" s="29"/>
      <c r="B394" s="147"/>
      <c r="C394" s="148" t="s">
        <v>1074</v>
      </c>
      <c r="D394" s="148" t="s">
        <v>163</v>
      </c>
      <c r="E394" s="149" t="s">
        <v>1075</v>
      </c>
      <c r="F394" s="150" t="s">
        <v>1076</v>
      </c>
      <c r="G394" s="151" t="s">
        <v>195</v>
      </c>
      <c r="H394" s="152">
        <v>76.959999999999994</v>
      </c>
      <c r="I394" s="153"/>
      <c r="J394" s="154">
        <f t="shared" si="130"/>
        <v>0</v>
      </c>
      <c r="K394" s="155"/>
      <c r="L394" s="30"/>
      <c r="M394" s="156" t="s">
        <v>1</v>
      </c>
      <c r="N394" s="157" t="s">
        <v>40</v>
      </c>
      <c r="O394" s="58"/>
      <c r="P394" s="158">
        <f t="shared" si="131"/>
        <v>0</v>
      </c>
      <c r="Q394" s="158">
        <v>1.174E-2</v>
      </c>
      <c r="R394" s="158">
        <f t="shared" si="132"/>
        <v>0.90351039999999994</v>
      </c>
      <c r="S394" s="158">
        <v>0</v>
      </c>
      <c r="T394" s="159">
        <f t="shared" si="133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60" t="s">
        <v>228</v>
      </c>
      <c r="AT394" s="160" t="s">
        <v>163</v>
      </c>
      <c r="AU394" s="160" t="s">
        <v>168</v>
      </c>
      <c r="AY394" s="14" t="s">
        <v>161</v>
      </c>
      <c r="BE394" s="161">
        <f t="shared" si="134"/>
        <v>0</v>
      </c>
      <c r="BF394" s="161">
        <f t="shared" si="135"/>
        <v>0</v>
      </c>
      <c r="BG394" s="161">
        <f t="shared" si="136"/>
        <v>0</v>
      </c>
      <c r="BH394" s="161">
        <f t="shared" si="137"/>
        <v>0</v>
      </c>
      <c r="BI394" s="161">
        <f t="shared" si="138"/>
        <v>0</v>
      </c>
      <c r="BJ394" s="14" t="s">
        <v>168</v>
      </c>
      <c r="BK394" s="161">
        <f t="shared" si="139"/>
        <v>0</v>
      </c>
      <c r="BL394" s="14" t="s">
        <v>228</v>
      </c>
      <c r="BM394" s="160" t="s">
        <v>1077</v>
      </c>
    </row>
    <row r="395" spans="1:65" s="2" customFormat="1" ht="24.2" customHeight="1">
      <c r="A395" s="29"/>
      <c r="B395" s="147"/>
      <c r="C395" s="148" t="s">
        <v>1078</v>
      </c>
      <c r="D395" s="148" t="s">
        <v>163</v>
      </c>
      <c r="E395" s="149" t="s">
        <v>1079</v>
      </c>
      <c r="F395" s="150" t="s">
        <v>1080</v>
      </c>
      <c r="G395" s="151" t="s">
        <v>195</v>
      </c>
      <c r="H395" s="152">
        <v>334.62</v>
      </c>
      <c r="I395" s="153"/>
      <c r="J395" s="154">
        <f t="shared" si="130"/>
        <v>0</v>
      </c>
      <c r="K395" s="155"/>
      <c r="L395" s="30"/>
      <c r="M395" s="156" t="s">
        <v>1</v>
      </c>
      <c r="N395" s="157" t="s">
        <v>40</v>
      </c>
      <c r="O395" s="58"/>
      <c r="P395" s="158">
        <f t="shared" si="131"/>
        <v>0</v>
      </c>
      <c r="Q395" s="158">
        <v>0</v>
      </c>
      <c r="R395" s="158">
        <f t="shared" si="132"/>
        <v>0</v>
      </c>
      <c r="S395" s="158">
        <v>0</v>
      </c>
      <c r="T395" s="159">
        <f t="shared" si="133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0" t="s">
        <v>228</v>
      </c>
      <c r="AT395" s="160" t="s">
        <v>163</v>
      </c>
      <c r="AU395" s="160" t="s">
        <v>168</v>
      </c>
      <c r="AY395" s="14" t="s">
        <v>161</v>
      </c>
      <c r="BE395" s="161">
        <f t="shared" si="134"/>
        <v>0</v>
      </c>
      <c r="BF395" s="161">
        <f t="shared" si="135"/>
        <v>0</v>
      </c>
      <c r="BG395" s="161">
        <f t="shared" si="136"/>
        <v>0</v>
      </c>
      <c r="BH395" s="161">
        <f t="shared" si="137"/>
        <v>0</v>
      </c>
      <c r="BI395" s="161">
        <f t="shared" si="138"/>
        <v>0</v>
      </c>
      <c r="BJ395" s="14" t="s">
        <v>168</v>
      </c>
      <c r="BK395" s="161">
        <f t="shared" si="139"/>
        <v>0</v>
      </c>
      <c r="BL395" s="14" t="s">
        <v>228</v>
      </c>
      <c r="BM395" s="160" t="s">
        <v>1081</v>
      </c>
    </row>
    <row r="396" spans="1:65" s="2" customFormat="1" ht="16.5" customHeight="1">
      <c r="A396" s="29"/>
      <c r="B396" s="147"/>
      <c r="C396" s="162" t="s">
        <v>1082</v>
      </c>
      <c r="D396" s="162" t="s">
        <v>207</v>
      </c>
      <c r="E396" s="163" t="s">
        <v>1083</v>
      </c>
      <c r="F396" s="164" t="s">
        <v>1084</v>
      </c>
      <c r="G396" s="165" t="s">
        <v>195</v>
      </c>
      <c r="H396" s="166">
        <v>361.39</v>
      </c>
      <c r="I396" s="167"/>
      <c r="J396" s="168">
        <f t="shared" si="130"/>
        <v>0</v>
      </c>
      <c r="K396" s="169"/>
      <c r="L396" s="170"/>
      <c r="M396" s="171" t="s">
        <v>1</v>
      </c>
      <c r="N396" s="172" t="s">
        <v>40</v>
      </c>
      <c r="O396" s="58"/>
      <c r="P396" s="158">
        <f t="shared" si="131"/>
        <v>0</v>
      </c>
      <c r="Q396" s="158">
        <v>1.0999999999999999E-2</v>
      </c>
      <c r="R396" s="158">
        <f t="shared" si="132"/>
        <v>3.9752899999999998</v>
      </c>
      <c r="S396" s="158">
        <v>0</v>
      </c>
      <c r="T396" s="159">
        <f t="shared" si="133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60" t="s">
        <v>294</v>
      </c>
      <c r="AT396" s="160" t="s">
        <v>207</v>
      </c>
      <c r="AU396" s="160" t="s">
        <v>168</v>
      </c>
      <c r="AY396" s="14" t="s">
        <v>161</v>
      </c>
      <c r="BE396" s="161">
        <f t="shared" si="134"/>
        <v>0</v>
      </c>
      <c r="BF396" s="161">
        <f t="shared" si="135"/>
        <v>0</v>
      </c>
      <c r="BG396" s="161">
        <f t="shared" si="136"/>
        <v>0</v>
      </c>
      <c r="BH396" s="161">
        <f t="shared" si="137"/>
        <v>0</v>
      </c>
      <c r="BI396" s="161">
        <f t="shared" si="138"/>
        <v>0</v>
      </c>
      <c r="BJ396" s="14" t="s">
        <v>168</v>
      </c>
      <c r="BK396" s="161">
        <f t="shared" si="139"/>
        <v>0</v>
      </c>
      <c r="BL396" s="14" t="s">
        <v>228</v>
      </c>
      <c r="BM396" s="160" t="s">
        <v>1085</v>
      </c>
    </row>
    <row r="397" spans="1:65" s="2" customFormat="1" ht="24.2" customHeight="1">
      <c r="A397" s="29"/>
      <c r="B397" s="147"/>
      <c r="C397" s="148" t="s">
        <v>1086</v>
      </c>
      <c r="D397" s="148" t="s">
        <v>163</v>
      </c>
      <c r="E397" s="149" t="s">
        <v>1087</v>
      </c>
      <c r="F397" s="150" t="s">
        <v>1088</v>
      </c>
      <c r="G397" s="151" t="s">
        <v>625</v>
      </c>
      <c r="H397" s="173"/>
      <c r="I397" s="153"/>
      <c r="J397" s="154">
        <f t="shared" si="130"/>
        <v>0</v>
      </c>
      <c r="K397" s="155"/>
      <c r="L397" s="30"/>
      <c r="M397" s="156" t="s">
        <v>1</v>
      </c>
      <c r="N397" s="157" t="s">
        <v>40</v>
      </c>
      <c r="O397" s="58"/>
      <c r="P397" s="158">
        <f t="shared" si="131"/>
        <v>0</v>
      </c>
      <c r="Q397" s="158">
        <v>0</v>
      </c>
      <c r="R397" s="158">
        <f t="shared" si="132"/>
        <v>0</v>
      </c>
      <c r="S397" s="158">
        <v>0</v>
      </c>
      <c r="T397" s="159">
        <f t="shared" si="133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0" t="s">
        <v>228</v>
      </c>
      <c r="AT397" s="160" t="s">
        <v>163</v>
      </c>
      <c r="AU397" s="160" t="s">
        <v>168</v>
      </c>
      <c r="AY397" s="14" t="s">
        <v>161</v>
      </c>
      <c r="BE397" s="161">
        <f t="shared" si="134"/>
        <v>0</v>
      </c>
      <c r="BF397" s="161">
        <f t="shared" si="135"/>
        <v>0</v>
      </c>
      <c r="BG397" s="161">
        <f t="shared" si="136"/>
        <v>0</v>
      </c>
      <c r="BH397" s="161">
        <f t="shared" si="137"/>
        <v>0</v>
      </c>
      <c r="BI397" s="161">
        <f t="shared" si="138"/>
        <v>0</v>
      </c>
      <c r="BJ397" s="14" t="s">
        <v>168</v>
      </c>
      <c r="BK397" s="161">
        <f t="shared" si="139"/>
        <v>0</v>
      </c>
      <c r="BL397" s="14" t="s">
        <v>228</v>
      </c>
      <c r="BM397" s="160" t="s">
        <v>1089</v>
      </c>
    </row>
    <row r="398" spans="1:65" s="12" customFormat="1" ht="22.9" customHeight="1">
      <c r="B398" s="134"/>
      <c r="D398" s="135" t="s">
        <v>73</v>
      </c>
      <c r="E398" s="145" t="s">
        <v>1090</v>
      </c>
      <c r="F398" s="145" t="s">
        <v>1091</v>
      </c>
      <c r="I398" s="137"/>
      <c r="J398" s="146">
        <f>BK398</f>
        <v>0</v>
      </c>
      <c r="L398" s="134"/>
      <c r="M398" s="139"/>
      <c r="N398" s="140"/>
      <c r="O398" s="140"/>
      <c r="P398" s="141">
        <f>SUM(P399:P405)</f>
        <v>0</v>
      </c>
      <c r="Q398" s="140"/>
      <c r="R398" s="141">
        <f>SUM(R399:R405)</f>
        <v>10.929738</v>
      </c>
      <c r="S398" s="140"/>
      <c r="T398" s="142">
        <f>SUM(T399:T405)</f>
        <v>0</v>
      </c>
      <c r="AR398" s="135" t="s">
        <v>168</v>
      </c>
      <c r="AT398" s="143" t="s">
        <v>73</v>
      </c>
      <c r="AU398" s="143" t="s">
        <v>82</v>
      </c>
      <c r="AY398" s="135" t="s">
        <v>161</v>
      </c>
      <c r="BK398" s="144">
        <f>SUM(BK399:BK405)</f>
        <v>0</v>
      </c>
    </row>
    <row r="399" spans="1:65" s="2" customFormat="1" ht="37.9" customHeight="1">
      <c r="A399" s="29"/>
      <c r="B399" s="147"/>
      <c r="C399" s="148" t="s">
        <v>1092</v>
      </c>
      <c r="D399" s="148" t="s">
        <v>163</v>
      </c>
      <c r="E399" s="149" t="s">
        <v>1093</v>
      </c>
      <c r="F399" s="150" t="s">
        <v>1094</v>
      </c>
      <c r="G399" s="151" t="s">
        <v>195</v>
      </c>
      <c r="H399" s="152">
        <v>20.46</v>
      </c>
      <c r="I399" s="153"/>
      <c r="J399" s="154">
        <f t="shared" ref="J399:J405" si="140">ROUND(I399*H399,2)</f>
        <v>0</v>
      </c>
      <c r="K399" s="155"/>
      <c r="L399" s="30"/>
      <c r="M399" s="156" t="s">
        <v>1</v>
      </c>
      <c r="N399" s="157" t="s">
        <v>40</v>
      </c>
      <c r="O399" s="58"/>
      <c r="P399" s="158">
        <f t="shared" ref="P399:P405" si="141">O399*H399</f>
        <v>0</v>
      </c>
      <c r="Q399" s="158">
        <v>1.1820000000000001E-2</v>
      </c>
      <c r="R399" s="158">
        <f t="shared" ref="R399:R405" si="142">Q399*H399</f>
        <v>0.24183720000000003</v>
      </c>
      <c r="S399" s="158">
        <v>0</v>
      </c>
      <c r="T399" s="159">
        <f t="shared" ref="T399:T405" si="143"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0" t="s">
        <v>228</v>
      </c>
      <c r="AT399" s="160" t="s">
        <v>163</v>
      </c>
      <c r="AU399" s="160" t="s">
        <v>168</v>
      </c>
      <c r="AY399" s="14" t="s">
        <v>161</v>
      </c>
      <c r="BE399" s="161">
        <f t="shared" ref="BE399:BE405" si="144">IF(N399="základná",J399,0)</f>
        <v>0</v>
      </c>
      <c r="BF399" s="161">
        <f t="shared" ref="BF399:BF405" si="145">IF(N399="znížená",J399,0)</f>
        <v>0</v>
      </c>
      <c r="BG399" s="161">
        <f t="shared" ref="BG399:BG405" si="146">IF(N399="zákl. prenesená",J399,0)</f>
        <v>0</v>
      </c>
      <c r="BH399" s="161">
        <f t="shared" ref="BH399:BH405" si="147">IF(N399="zníž. prenesená",J399,0)</f>
        <v>0</v>
      </c>
      <c r="BI399" s="161">
        <f t="shared" ref="BI399:BI405" si="148">IF(N399="nulová",J399,0)</f>
        <v>0</v>
      </c>
      <c r="BJ399" s="14" t="s">
        <v>168</v>
      </c>
      <c r="BK399" s="161">
        <f t="shared" ref="BK399:BK405" si="149">ROUND(I399*H399,2)</f>
        <v>0</v>
      </c>
      <c r="BL399" s="14" t="s">
        <v>228</v>
      </c>
      <c r="BM399" s="160" t="s">
        <v>1095</v>
      </c>
    </row>
    <row r="400" spans="1:65" s="2" customFormat="1" ht="37.9" customHeight="1">
      <c r="A400" s="29"/>
      <c r="B400" s="147"/>
      <c r="C400" s="148" t="s">
        <v>1096</v>
      </c>
      <c r="D400" s="148" t="s">
        <v>163</v>
      </c>
      <c r="E400" s="149" t="s">
        <v>1097</v>
      </c>
      <c r="F400" s="150" t="s">
        <v>1098</v>
      </c>
      <c r="G400" s="151" t="s">
        <v>195</v>
      </c>
      <c r="H400" s="152">
        <v>309.07</v>
      </c>
      <c r="I400" s="153"/>
      <c r="J400" s="154">
        <f t="shared" si="140"/>
        <v>0</v>
      </c>
      <c r="K400" s="155"/>
      <c r="L400" s="30"/>
      <c r="M400" s="156" t="s">
        <v>1</v>
      </c>
      <c r="N400" s="157" t="s">
        <v>40</v>
      </c>
      <c r="O400" s="58"/>
      <c r="P400" s="158">
        <f t="shared" si="141"/>
        <v>0</v>
      </c>
      <c r="Q400" s="158">
        <v>1.3440000000000001E-2</v>
      </c>
      <c r="R400" s="158">
        <f t="shared" si="142"/>
        <v>4.1539007999999997</v>
      </c>
      <c r="S400" s="158">
        <v>0</v>
      </c>
      <c r="T400" s="159">
        <f t="shared" si="143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0" t="s">
        <v>228</v>
      </c>
      <c r="AT400" s="160" t="s">
        <v>163</v>
      </c>
      <c r="AU400" s="160" t="s">
        <v>168</v>
      </c>
      <c r="AY400" s="14" t="s">
        <v>161</v>
      </c>
      <c r="BE400" s="161">
        <f t="shared" si="144"/>
        <v>0</v>
      </c>
      <c r="BF400" s="161">
        <f t="shared" si="145"/>
        <v>0</v>
      </c>
      <c r="BG400" s="161">
        <f t="shared" si="146"/>
        <v>0</v>
      </c>
      <c r="BH400" s="161">
        <f t="shared" si="147"/>
        <v>0</v>
      </c>
      <c r="BI400" s="161">
        <f t="shared" si="148"/>
        <v>0</v>
      </c>
      <c r="BJ400" s="14" t="s">
        <v>168</v>
      </c>
      <c r="BK400" s="161">
        <f t="shared" si="149"/>
        <v>0</v>
      </c>
      <c r="BL400" s="14" t="s">
        <v>228</v>
      </c>
      <c r="BM400" s="160" t="s">
        <v>1099</v>
      </c>
    </row>
    <row r="401" spans="1:65" s="2" customFormat="1" ht="24.2" customHeight="1">
      <c r="A401" s="29"/>
      <c r="B401" s="147"/>
      <c r="C401" s="148" t="s">
        <v>1100</v>
      </c>
      <c r="D401" s="148" t="s">
        <v>163</v>
      </c>
      <c r="E401" s="149" t="s">
        <v>1101</v>
      </c>
      <c r="F401" s="150" t="s">
        <v>1102</v>
      </c>
      <c r="G401" s="151" t="s">
        <v>195</v>
      </c>
      <c r="H401" s="152">
        <v>435.6</v>
      </c>
      <c r="I401" s="153"/>
      <c r="J401" s="154">
        <f t="shared" si="140"/>
        <v>0</v>
      </c>
      <c r="K401" s="155"/>
      <c r="L401" s="30"/>
      <c r="M401" s="156" t="s">
        <v>1</v>
      </c>
      <c r="N401" s="157" t="s">
        <v>40</v>
      </c>
      <c r="O401" s="58"/>
      <c r="P401" s="158">
        <f t="shared" si="141"/>
        <v>0</v>
      </c>
      <c r="Q401" s="158">
        <v>0</v>
      </c>
      <c r="R401" s="158">
        <f t="shared" si="142"/>
        <v>0</v>
      </c>
      <c r="S401" s="158">
        <v>0</v>
      </c>
      <c r="T401" s="159">
        <f t="shared" si="143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0" t="s">
        <v>228</v>
      </c>
      <c r="AT401" s="160" t="s">
        <v>163</v>
      </c>
      <c r="AU401" s="160" t="s">
        <v>168</v>
      </c>
      <c r="AY401" s="14" t="s">
        <v>161</v>
      </c>
      <c r="BE401" s="161">
        <f t="shared" si="144"/>
        <v>0</v>
      </c>
      <c r="BF401" s="161">
        <f t="shared" si="145"/>
        <v>0</v>
      </c>
      <c r="BG401" s="161">
        <f t="shared" si="146"/>
        <v>0</v>
      </c>
      <c r="BH401" s="161">
        <f t="shared" si="147"/>
        <v>0</v>
      </c>
      <c r="BI401" s="161">
        <f t="shared" si="148"/>
        <v>0</v>
      </c>
      <c r="BJ401" s="14" t="s">
        <v>168</v>
      </c>
      <c r="BK401" s="161">
        <f t="shared" si="149"/>
        <v>0</v>
      </c>
      <c r="BL401" s="14" t="s">
        <v>228</v>
      </c>
      <c r="BM401" s="160" t="s">
        <v>1103</v>
      </c>
    </row>
    <row r="402" spans="1:65" s="2" customFormat="1" ht="24.2" customHeight="1">
      <c r="A402" s="29"/>
      <c r="B402" s="147"/>
      <c r="C402" s="162" t="s">
        <v>1104</v>
      </c>
      <c r="D402" s="162" t="s">
        <v>207</v>
      </c>
      <c r="E402" s="163" t="s">
        <v>1105</v>
      </c>
      <c r="F402" s="164" t="s">
        <v>1106</v>
      </c>
      <c r="G402" s="165" t="s">
        <v>195</v>
      </c>
      <c r="H402" s="166">
        <v>435.6</v>
      </c>
      <c r="I402" s="167"/>
      <c r="J402" s="168">
        <f t="shared" si="140"/>
        <v>0</v>
      </c>
      <c r="K402" s="169"/>
      <c r="L402" s="170"/>
      <c r="M402" s="171" t="s">
        <v>1</v>
      </c>
      <c r="N402" s="172" t="s">
        <v>40</v>
      </c>
      <c r="O402" s="58"/>
      <c r="P402" s="158">
        <f t="shared" si="141"/>
        <v>0</v>
      </c>
      <c r="Q402" s="158">
        <v>1.4999999999999999E-2</v>
      </c>
      <c r="R402" s="158">
        <f t="shared" si="142"/>
        <v>6.5339999999999998</v>
      </c>
      <c r="S402" s="158">
        <v>0</v>
      </c>
      <c r="T402" s="159">
        <f t="shared" si="143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0" t="s">
        <v>294</v>
      </c>
      <c r="AT402" s="160" t="s">
        <v>207</v>
      </c>
      <c r="AU402" s="160" t="s">
        <v>168</v>
      </c>
      <c r="AY402" s="14" t="s">
        <v>161</v>
      </c>
      <c r="BE402" s="161">
        <f t="shared" si="144"/>
        <v>0</v>
      </c>
      <c r="BF402" s="161">
        <f t="shared" si="145"/>
        <v>0</v>
      </c>
      <c r="BG402" s="161">
        <f t="shared" si="146"/>
        <v>0</v>
      </c>
      <c r="BH402" s="161">
        <f t="shared" si="147"/>
        <v>0</v>
      </c>
      <c r="BI402" s="161">
        <f t="shared" si="148"/>
        <v>0</v>
      </c>
      <c r="BJ402" s="14" t="s">
        <v>168</v>
      </c>
      <c r="BK402" s="161">
        <f t="shared" si="149"/>
        <v>0</v>
      </c>
      <c r="BL402" s="14" t="s">
        <v>228</v>
      </c>
      <c r="BM402" s="160" t="s">
        <v>1107</v>
      </c>
    </row>
    <row r="403" spans="1:65" s="2" customFormat="1" ht="33" customHeight="1">
      <c r="A403" s="29"/>
      <c r="B403" s="147"/>
      <c r="C403" s="148" t="s">
        <v>1108</v>
      </c>
      <c r="D403" s="148" t="s">
        <v>163</v>
      </c>
      <c r="E403" s="149" t="s">
        <v>1109</v>
      </c>
      <c r="F403" s="150" t="s">
        <v>1110</v>
      </c>
      <c r="G403" s="151" t="s">
        <v>259</v>
      </c>
      <c r="H403" s="152">
        <v>5</v>
      </c>
      <c r="I403" s="153"/>
      <c r="J403" s="154">
        <f t="shared" si="140"/>
        <v>0</v>
      </c>
      <c r="K403" s="155"/>
      <c r="L403" s="30"/>
      <c r="M403" s="156" t="s">
        <v>1</v>
      </c>
      <c r="N403" s="157" t="s">
        <v>40</v>
      </c>
      <c r="O403" s="58"/>
      <c r="P403" s="158">
        <f t="shared" si="141"/>
        <v>0</v>
      </c>
      <c r="Q403" s="158">
        <v>0</v>
      </c>
      <c r="R403" s="158">
        <f t="shared" si="142"/>
        <v>0</v>
      </c>
      <c r="S403" s="158">
        <v>0</v>
      </c>
      <c r="T403" s="159">
        <f t="shared" si="143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0" t="s">
        <v>228</v>
      </c>
      <c r="AT403" s="160" t="s">
        <v>163</v>
      </c>
      <c r="AU403" s="160" t="s">
        <v>168</v>
      </c>
      <c r="AY403" s="14" t="s">
        <v>161</v>
      </c>
      <c r="BE403" s="161">
        <f t="shared" si="144"/>
        <v>0</v>
      </c>
      <c r="BF403" s="161">
        <f t="shared" si="145"/>
        <v>0</v>
      </c>
      <c r="BG403" s="161">
        <f t="shared" si="146"/>
        <v>0</v>
      </c>
      <c r="BH403" s="161">
        <f t="shared" si="147"/>
        <v>0</v>
      </c>
      <c r="BI403" s="161">
        <f t="shared" si="148"/>
        <v>0</v>
      </c>
      <c r="BJ403" s="14" t="s">
        <v>168</v>
      </c>
      <c r="BK403" s="161">
        <f t="shared" si="149"/>
        <v>0</v>
      </c>
      <c r="BL403" s="14" t="s">
        <v>228</v>
      </c>
      <c r="BM403" s="160" t="s">
        <v>1111</v>
      </c>
    </row>
    <row r="404" spans="1:65" s="2" customFormat="1" ht="16.5" customHeight="1">
      <c r="A404" s="29"/>
      <c r="B404" s="147"/>
      <c r="C404" s="162" t="s">
        <v>1112</v>
      </c>
      <c r="D404" s="162" t="s">
        <v>207</v>
      </c>
      <c r="E404" s="163" t="s">
        <v>1113</v>
      </c>
      <c r="F404" s="164" t="s">
        <v>1114</v>
      </c>
      <c r="G404" s="165" t="s">
        <v>259</v>
      </c>
      <c r="H404" s="166">
        <v>5</v>
      </c>
      <c r="I404" s="167"/>
      <c r="J404" s="168">
        <f t="shared" si="140"/>
        <v>0</v>
      </c>
      <c r="K404" s="169"/>
      <c r="L404" s="170"/>
      <c r="M404" s="171" t="s">
        <v>1</v>
      </c>
      <c r="N404" s="172" t="s">
        <v>40</v>
      </c>
      <c r="O404" s="58"/>
      <c r="P404" s="158">
        <f t="shared" si="141"/>
        <v>0</v>
      </c>
      <c r="Q404" s="158">
        <v>0</v>
      </c>
      <c r="R404" s="158">
        <f t="shared" si="142"/>
        <v>0</v>
      </c>
      <c r="S404" s="158">
        <v>0</v>
      </c>
      <c r="T404" s="159">
        <f t="shared" si="143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0" t="s">
        <v>294</v>
      </c>
      <c r="AT404" s="160" t="s">
        <v>207</v>
      </c>
      <c r="AU404" s="160" t="s">
        <v>168</v>
      </c>
      <c r="AY404" s="14" t="s">
        <v>161</v>
      </c>
      <c r="BE404" s="161">
        <f t="shared" si="144"/>
        <v>0</v>
      </c>
      <c r="BF404" s="161">
        <f t="shared" si="145"/>
        <v>0</v>
      </c>
      <c r="BG404" s="161">
        <f t="shared" si="146"/>
        <v>0</v>
      </c>
      <c r="BH404" s="161">
        <f t="shared" si="147"/>
        <v>0</v>
      </c>
      <c r="BI404" s="161">
        <f t="shared" si="148"/>
        <v>0</v>
      </c>
      <c r="BJ404" s="14" t="s">
        <v>168</v>
      </c>
      <c r="BK404" s="161">
        <f t="shared" si="149"/>
        <v>0</v>
      </c>
      <c r="BL404" s="14" t="s">
        <v>228</v>
      </c>
      <c r="BM404" s="160" t="s">
        <v>1115</v>
      </c>
    </row>
    <row r="405" spans="1:65" s="2" customFormat="1" ht="21.75" customHeight="1">
      <c r="A405" s="29"/>
      <c r="B405" s="147"/>
      <c r="C405" s="148" t="s">
        <v>1116</v>
      </c>
      <c r="D405" s="148" t="s">
        <v>163</v>
      </c>
      <c r="E405" s="149" t="s">
        <v>1117</v>
      </c>
      <c r="F405" s="150" t="s">
        <v>1118</v>
      </c>
      <c r="G405" s="151" t="s">
        <v>625</v>
      </c>
      <c r="H405" s="173"/>
      <c r="I405" s="153"/>
      <c r="J405" s="154">
        <f t="shared" si="140"/>
        <v>0</v>
      </c>
      <c r="K405" s="155"/>
      <c r="L405" s="30"/>
      <c r="M405" s="156" t="s">
        <v>1</v>
      </c>
      <c r="N405" s="157" t="s">
        <v>40</v>
      </c>
      <c r="O405" s="58"/>
      <c r="P405" s="158">
        <f t="shared" si="141"/>
        <v>0</v>
      </c>
      <c r="Q405" s="158">
        <v>0</v>
      </c>
      <c r="R405" s="158">
        <f t="shared" si="142"/>
        <v>0</v>
      </c>
      <c r="S405" s="158">
        <v>0</v>
      </c>
      <c r="T405" s="159">
        <f t="shared" si="143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0" t="s">
        <v>228</v>
      </c>
      <c r="AT405" s="160" t="s">
        <v>163</v>
      </c>
      <c r="AU405" s="160" t="s">
        <v>168</v>
      </c>
      <c r="AY405" s="14" t="s">
        <v>161</v>
      </c>
      <c r="BE405" s="161">
        <f t="shared" si="144"/>
        <v>0</v>
      </c>
      <c r="BF405" s="161">
        <f t="shared" si="145"/>
        <v>0</v>
      </c>
      <c r="BG405" s="161">
        <f t="shared" si="146"/>
        <v>0</v>
      </c>
      <c r="BH405" s="161">
        <f t="shared" si="147"/>
        <v>0</v>
      </c>
      <c r="BI405" s="161">
        <f t="shared" si="148"/>
        <v>0</v>
      </c>
      <c r="BJ405" s="14" t="s">
        <v>168</v>
      </c>
      <c r="BK405" s="161">
        <f t="shared" si="149"/>
        <v>0</v>
      </c>
      <c r="BL405" s="14" t="s">
        <v>228</v>
      </c>
      <c r="BM405" s="160" t="s">
        <v>1119</v>
      </c>
    </row>
    <row r="406" spans="1:65" s="12" customFormat="1" ht="22.9" customHeight="1">
      <c r="B406" s="134"/>
      <c r="D406" s="135" t="s">
        <v>73</v>
      </c>
      <c r="E406" s="145" t="s">
        <v>1120</v>
      </c>
      <c r="F406" s="145" t="s">
        <v>1121</v>
      </c>
      <c r="I406" s="137"/>
      <c r="J406" s="146">
        <f>BK406</f>
        <v>0</v>
      </c>
      <c r="L406" s="134"/>
      <c r="M406" s="139"/>
      <c r="N406" s="140"/>
      <c r="O406" s="140"/>
      <c r="P406" s="141">
        <f>SUM(P407:P411)</f>
        <v>0</v>
      </c>
      <c r="Q406" s="140"/>
      <c r="R406" s="141">
        <f>SUM(R407:R411)</f>
        <v>0.36080449999999997</v>
      </c>
      <c r="S406" s="140"/>
      <c r="T406" s="142">
        <f>SUM(T407:T411)</f>
        <v>0</v>
      </c>
      <c r="AR406" s="135" t="s">
        <v>168</v>
      </c>
      <c r="AT406" s="143" t="s">
        <v>73</v>
      </c>
      <c r="AU406" s="143" t="s">
        <v>82</v>
      </c>
      <c r="AY406" s="135" t="s">
        <v>161</v>
      </c>
      <c r="BK406" s="144">
        <f>SUM(BK407:BK411)</f>
        <v>0</v>
      </c>
    </row>
    <row r="407" spans="1:65" s="2" customFormat="1" ht="24.2" customHeight="1">
      <c r="A407" s="29"/>
      <c r="B407" s="147"/>
      <c r="C407" s="148" t="s">
        <v>1122</v>
      </c>
      <c r="D407" s="148" t="s">
        <v>163</v>
      </c>
      <c r="E407" s="149" t="s">
        <v>1123</v>
      </c>
      <c r="F407" s="150" t="s">
        <v>1124</v>
      </c>
      <c r="G407" s="151" t="s">
        <v>214</v>
      </c>
      <c r="H407" s="152">
        <v>106.25</v>
      </c>
      <c r="I407" s="153"/>
      <c r="J407" s="154">
        <f>ROUND(I407*H407,2)</f>
        <v>0</v>
      </c>
      <c r="K407" s="155"/>
      <c r="L407" s="30"/>
      <c r="M407" s="156" t="s">
        <v>1</v>
      </c>
      <c r="N407" s="157" t="s">
        <v>40</v>
      </c>
      <c r="O407" s="58"/>
      <c r="P407" s="158">
        <f>O407*H407</f>
        <v>0</v>
      </c>
      <c r="Q407" s="158">
        <v>2.15E-3</v>
      </c>
      <c r="R407" s="158">
        <f>Q407*H407</f>
        <v>0.22843749999999999</v>
      </c>
      <c r="S407" s="158">
        <v>0</v>
      </c>
      <c r="T407" s="159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0" t="s">
        <v>228</v>
      </c>
      <c r="AT407" s="160" t="s">
        <v>163</v>
      </c>
      <c r="AU407" s="160" t="s">
        <v>168</v>
      </c>
      <c r="AY407" s="14" t="s">
        <v>161</v>
      </c>
      <c r="BE407" s="161">
        <f>IF(N407="základná",J407,0)</f>
        <v>0</v>
      </c>
      <c r="BF407" s="161">
        <f>IF(N407="znížená",J407,0)</f>
        <v>0</v>
      </c>
      <c r="BG407" s="161">
        <f>IF(N407="zákl. prenesená",J407,0)</f>
        <v>0</v>
      </c>
      <c r="BH407" s="161">
        <f>IF(N407="zníž. prenesená",J407,0)</f>
        <v>0</v>
      </c>
      <c r="BI407" s="161">
        <f>IF(N407="nulová",J407,0)</f>
        <v>0</v>
      </c>
      <c r="BJ407" s="14" t="s">
        <v>168</v>
      </c>
      <c r="BK407" s="161">
        <f>ROUND(I407*H407,2)</f>
        <v>0</v>
      </c>
      <c r="BL407" s="14" t="s">
        <v>228</v>
      </c>
      <c r="BM407" s="160" t="s">
        <v>1125</v>
      </c>
    </row>
    <row r="408" spans="1:65" s="2" customFormat="1" ht="24.2" customHeight="1">
      <c r="A408" s="29"/>
      <c r="B408" s="147"/>
      <c r="C408" s="148" t="s">
        <v>1126</v>
      </c>
      <c r="D408" s="148" t="s">
        <v>163</v>
      </c>
      <c r="E408" s="149" t="s">
        <v>1127</v>
      </c>
      <c r="F408" s="150" t="s">
        <v>1128</v>
      </c>
      <c r="G408" s="151" t="s">
        <v>259</v>
      </c>
      <c r="H408" s="152">
        <v>6</v>
      </c>
      <c r="I408" s="153"/>
      <c r="J408" s="154">
        <f>ROUND(I408*H408,2)</f>
        <v>0</v>
      </c>
      <c r="K408" s="155"/>
      <c r="L408" s="30"/>
      <c r="M408" s="156" t="s">
        <v>1</v>
      </c>
      <c r="N408" s="157" t="s">
        <v>40</v>
      </c>
      <c r="O408" s="58"/>
      <c r="P408" s="158">
        <f>O408*H408</f>
        <v>0</v>
      </c>
      <c r="Q408" s="158">
        <v>1.58E-3</v>
      </c>
      <c r="R408" s="158">
        <f>Q408*H408</f>
        <v>9.4800000000000006E-3</v>
      </c>
      <c r="S408" s="158">
        <v>0</v>
      </c>
      <c r="T408" s="159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60" t="s">
        <v>228</v>
      </c>
      <c r="AT408" s="160" t="s">
        <v>163</v>
      </c>
      <c r="AU408" s="160" t="s">
        <v>168</v>
      </c>
      <c r="AY408" s="14" t="s">
        <v>161</v>
      </c>
      <c r="BE408" s="161">
        <f>IF(N408="základná",J408,0)</f>
        <v>0</v>
      </c>
      <c r="BF408" s="161">
        <f>IF(N408="znížená",J408,0)</f>
        <v>0</v>
      </c>
      <c r="BG408" s="161">
        <f>IF(N408="zákl. prenesená",J408,0)</f>
        <v>0</v>
      </c>
      <c r="BH408" s="161">
        <f>IF(N408="zníž. prenesená",J408,0)</f>
        <v>0</v>
      </c>
      <c r="BI408" s="161">
        <f>IF(N408="nulová",J408,0)</f>
        <v>0</v>
      </c>
      <c r="BJ408" s="14" t="s">
        <v>168</v>
      </c>
      <c r="BK408" s="161">
        <f>ROUND(I408*H408,2)</f>
        <v>0</v>
      </c>
      <c r="BL408" s="14" t="s">
        <v>228</v>
      </c>
      <c r="BM408" s="160" t="s">
        <v>1129</v>
      </c>
    </row>
    <row r="409" spans="1:65" s="2" customFormat="1" ht="33" customHeight="1">
      <c r="A409" s="29"/>
      <c r="B409" s="147"/>
      <c r="C409" s="148" t="s">
        <v>1130</v>
      </c>
      <c r="D409" s="148" t="s">
        <v>163</v>
      </c>
      <c r="E409" s="149" t="s">
        <v>1131</v>
      </c>
      <c r="F409" s="150" t="s">
        <v>1132</v>
      </c>
      <c r="G409" s="151" t="s">
        <v>214</v>
      </c>
      <c r="H409" s="152">
        <v>25</v>
      </c>
      <c r="I409" s="153"/>
      <c r="J409" s="154">
        <f>ROUND(I409*H409,2)</f>
        <v>0</v>
      </c>
      <c r="K409" s="155"/>
      <c r="L409" s="30"/>
      <c r="M409" s="156" t="s">
        <v>1</v>
      </c>
      <c r="N409" s="157" t="s">
        <v>40</v>
      </c>
      <c r="O409" s="58"/>
      <c r="P409" s="158">
        <f>O409*H409</f>
        <v>0</v>
      </c>
      <c r="Q409" s="158">
        <v>2.9199999999999999E-3</v>
      </c>
      <c r="R409" s="158">
        <f>Q409*H409</f>
        <v>7.2999999999999995E-2</v>
      </c>
      <c r="S409" s="158">
        <v>0</v>
      </c>
      <c r="T409" s="159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0" t="s">
        <v>228</v>
      </c>
      <c r="AT409" s="160" t="s">
        <v>163</v>
      </c>
      <c r="AU409" s="160" t="s">
        <v>168</v>
      </c>
      <c r="AY409" s="14" t="s">
        <v>161</v>
      </c>
      <c r="BE409" s="161">
        <f>IF(N409="základná",J409,0)</f>
        <v>0</v>
      </c>
      <c r="BF409" s="161">
        <f>IF(N409="znížená",J409,0)</f>
        <v>0</v>
      </c>
      <c r="BG409" s="161">
        <f>IF(N409="zákl. prenesená",J409,0)</f>
        <v>0</v>
      </c>
      <c r="BH409" s="161">
        <f>IF(N409="zníž. prenesená",J409,0)</f>
        <v>0</v>
      </c>
      <c r="BI409" s="161">
        <f>IF(N409="nulová",J409,0)</f>
        <v>0</v>
      </c>
      <c r="BJ409" s="14" t="s">
        <v>168</v>
      </c>
      <c r="BK409" s="161">
        <f>ROUND(I409*H409,2)</f>
        <v>0</v>
      </c>
      <c r="BL409" s="14" t="s">
        <v>228</v>
      </c>
      <c r="BM409" s="160" t="s">
        <v>1133</v>
      </c>
    </row>
    <row r="410" spans="1:65" s="2" customFormat="1" ht="24.2" customHeight="1">
      <c r="A410" s="29"/>
      <c r="B410" s="147"/>
      <c r="C410" s="148" t="s">
        <v>1134</v>
      </c>
      <c r="D410" s="148" t="s">
        <v>163</v>
      </c>
      <c r="E410" s="149" t="s">
        <v>1135</v>
      </c>
      <c r="F410" s="150" t="s">
        <v>1136</v>
      </c>
      <c r="G410" s="151" t="s">
        <v>214</v>
      </c>
      <c r="H410" s="152">
        <v>24.1</v>
      </c>
      <c r="I410" s="153"/>
      <c r="J410" s="154">
        <f>ROUND(I410*H410,2)</f>
        <v>0</v>
      </c>
      <c r="K410" s="155"/>
      <c r="L410" s="30"/>
      <c r="M410" s="156" t="s">
        <v>1</v>
      </c>
      <c r="N410" s="157" t="s">
        <v>40</v>
      </c>
      <c r="O410" s="58"/>
      <c r="P410" s="158">
        <f>O410*H410</f>
        <v>0</v>
      </c>
      <c r="Q410" s="158">
        <v>2.0699999999999998E-3</v>
      </c>
      <c r="R410" s="158">
        <f>Q410*H410</f>
        <v>4.9887000000000001E-2</v>
      </c>
      <c r="S410" s="158">
        <v>0</v>
      </c>
      <c r="T410" s="159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0" t="s">
        <v>228</v>
      </c>
      <c r="AT410" s="160" t="s">
        <v>163</v>
      </c>
      <c r="AU410" s="160" t="s">
        <v>168</v>
      </c>
      <c r="AY410" s="14" t="s">
        <v>161</v>
      </c>
      <c r="BE410" s="161">
        <f>IF(N410="základná",J410,0)</f>
        <v>0</v>
      </c>
      <c r="BF410" s="161">
        <f>IF(N410="znížená",J410,0)</f>
        <v>0</v>
      </c>
      <c r="BG410" s="161">
        <f>IF(N410="zákl. prenesená",J410,0)</f>
        <v>0</v>
      </c>
      <c r="BH410" s="161">
        <f>IF(N410="zníž. prenesená",J410,0)</f>
        <v>0</v>
      </c>
      <c r="BI410" s="161">
        <f>IF(N410="nulová",J410,0)</f>
        <v>0</v>
      </c>
      <c r="BJ410" s="14" t="s">
        <v>168</v>
      </c>
      <c r="BK410" s="161">
        <f>ROUND(I410*H410,2)</f>
        <v>0</v>
      </c>
      <c r="BL410" s="14" t="s">
        <v>228</v>
      </c>
      <c r="BM410" s="160" t="s">
        <v>1137</v>
      </c>
    </row>
    <row r="411" spans="1:65" s="2" customFormat="1" ht="24.2" customHeight="1">
      <c r="A411" s="29"/>
      <c r="B411" s="147"/>
      <c r="C411" s="148" t="s">
        <v>1138</v>
      </c>
      <c r="D411" s="148" t="s">
        <v>163</v>
      </c>
      <c r="E411" s="149" t="s">
        <v>1139</v>
      </c>
      <c r="F411" s="150" t="s">
        <v>1140</v>
      </c>
      <c r="G411" s="151" t="s">
        <v>625</v>
      </c>
      <c r="H411" s="173"/>
      <c r="I411" s="153"/>
      <c r="J411" s="154">
        <f>ROUND(I411*H411,2)</f>
        <v>0</v>
      </c>
      <c r="K411" s="155"/>
      <c r="L411" s="30"/>
      <c r="M411" s="156" t="s">
        <v>1</v>
      </c>
      <c r="N411" s="157" t="s">
        <v>40</v>
      </c>
      <c r="O411" s="58"/>
      <c r="P411" s="158">
        <f>O411*H411</f>
        <v>0</v>
      </c>
      <c r="Q411" s="158">
        <v>0</v>
      </c>
      <c r="R411" s="158">
        <f>Q411*H411</f>
        <v>0</v>
      </c>
      <c r="S411" s="158">
        <v>0</v>
      </c>
      <c r="T411" s="159">
        <f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0" t="s">
        <v>228</v>
      </c>
      <c r="AT411" s="160" t="s">
        <v>163</v>
      </c>
      <c r="AU411" s="160" t="s">
        <v>168</v>
      </c>
      <c r="AY411" s="14" t="s">
        <v>161</v>
      </c>
      <c r="BE411" s="161">
        <f>IF(N411="základná",J411,0)</f>
        <v>0</v>
      </c>
      <c r="BF411" s="161">
        <f>IF(N411="znížená",J411,0)</f>
        <v>0</v>
      </c>
      <c r="BG411" s="161">
        <f>IF(N411="zákl. prenesená",J411,0)</f>
        <v>0</v>
      </c>
      <c r="BH411" s="161">
        <f>IF(N411="zníž. prenesená",J411,0)</f>
        <v>0</v>
      </c>
      <c r="BI411" s="161">
        <f>IF(N411="nulová",J411,0)</f>
        <v>0</v>
      </c>
      <c r="BJ411" s="14" t="s">
        <v>168</v>
      </c>
      <c r="BK411" s="161">
        <f>ROUND(I411*H411,2)</f>
        <v>0</v>
      </c>
      <c r="BL411" s="14" t="s">
        <v>228</v>
      </c>
      <c r="BM411" s="160" t="s">
        <v>1141</v>
      </c>
    </row>
    <row r="412" spans="1:65" s="12" customFormat="1" ht="22.9" customHeight="1">
      <c r="B412" s="134"/>
      <c r="D412" s="135" t="s">
        <v>73</v>
      </c>
      <c r="E412" s="145" t="s">
        <v>1142</v>
      </c>
      <c r="F412" s="145" t="s">
        <v>1143</v>
      </c>
      <c r="I412" s="137"/>
      <c r="J412" s="146">
        <f>BK412</f>
        <v>0</v>
      </c>
      <c r="L412" s="134"/>
      <c r="M412" s="139"/>
      <c r="N412" s="140"/>
      <c r="O412" s="140"/>
      <c r="P412" s="141">
        <f>SUM(P413:P424)</f>
        <v>0</v>
      </c>
      <c r="Q412" s="140"/>
      <c r="R412" s="141">
        <f>SUM(R413:R424)</f>
        <v>26.461367999999997</v>
      </c>
      <c r="S412" s="140"/>
      <c r="T412" s="142">
        <f>SUM(T413:T424)</f>
        <v>0</v>
      </c>
      <c r="AR412" s="135" t="s">
        <v>168</v>
      </c>
      <c r="AT412" s="143" t="s">
        <v>73</v>
      </c>
      <c r="AU412" s="143" t="s">
        <v>82</v>
      </c>
      <c r="AY412" s="135" t="s">
        <v>161</v>
      </c>
      <c r="BK412" s="144">
        <f>SUM(BK413:BK424)</f>
        <v>0</v>
      </c>
    </row>
    <row r="413" spans="1:65" s="2" customFormat="1" ht="24.2" customHeight="1">
      <c r="A413" s="29"/>
      <c r="B413" s="147"/>
      <c r="C413" s="148" t="s">
        <v>1144</v>
      </c>
      <c r="D413" s="148" t="s">
        <v>163</v>
      </c>
      <c r="E413" s="149" t="s">
        <v>1145</v>
      </c>
      <c r="F413" s="150" t="s">
        <v>1146</v>
      </c>
      <c r="G413" s="151" t="s">
        <v>214</v>
      </c>
      <c r="H413" s="152">
        <v>151.4</v>
      </c>
      <c r="I413" s="153"/>
      <c r="J413" s="154">
        <f t="shared" ref="J413:J424" si="150">ROUND(I413*H413,2)</f>
        <v>0</v>
      </c>
      <c r="K413" s="155"/>
      <c r="L413" s="30"/>
      <c r="M413" s="156" t="s">
        <v>1</v>
      </c>
      <c r="N413" s="157" t="s">
        <v>40</v>
      </c>
      <c r="O413" s="58"/>
      <c r="P413" s="158">
        <f t="shared" ref="P413:P424" si="151">O413*H413</f>
        <v>0</v>
      </c>
      <c r="Q413" s="158">
        <v>1.3999999999999999E-4</v>
      </c>
      <c r="R413" s="158">
        <f t="shared" ref="R413:R424" si="152">Q413*H413</f>
        <v>2.1196E-2</v>
      </c>
      <c r="S413" s="158">
        <v>0</v>
      </c>
      <c r="T413" s="159">
        <f t="shared" ref="T413:T424" si="153">S413*H413</f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60" t="s">
        <v>228</v>
      </c>
      <c r="AT413" s="160" t="s">
        <v>163</v>
      </c>
      <c r="AU413" s="160" t="s">
        <v>168</v>
      </c>
      <c r="AY413" s="14" t="s">
        <v>161</v>
      </c>
      <c r="BE413" s="161">
        <f t="shared" ref="BE413:BE424" si="154">IF(N413="základná",J413,0)</f>
        <v>0</v>
      </c>
      <c r="BF413" s="161">
        <f t="shared" ref="BF413:BF424" si="155">IF(N413="znížená",J413,0)</f>
        <v>0</v>
      </c>
      <c r="BG413" s="161">
        <f t="shared" ref="BG413:BG424" si="156">IF(N413="zákl. prenesená",J413,0)</f>
        <v>0</v>
      </c>
      <c r="BH413" s="161">
        <f t="shared" ref="BH413:BH424" si="157">IF(N413="zníž. prenesená",J413,0)</f>
        <v>0</v>
      </c>
      <c r="BI413" s="161">
        <f t="shared" ref="BI413:BI424" si="158">IF(N413="nulová",J413,0)</f>
        <v>0</v>
      </c>
      <c r="BJ413" s="14" t="s">
        <v>168</v>
      </c>
      <c r="BK413" s="161">
        <f t="shared" ref="BK413:BK424" si="159">ROUND(I413*H413,2)</f>
        <v>0</v>
      </c>
      <c r="BL413" s="14" t="s">
        <v>228</v>
      </c>
      <c r="BM413" s="160" t="s">
        <v>1147</v>
      </c>
    </row>
    <row r="414" spans="1:65" s="2" customFormat="1" ht="16.5" customHeight="1">
      <c r="A414" s="29"/>
      <c r="B414" s="147"/>
      <c r="C414" s="148" t="s">
        <v>1148</v>
      </c>
      <c r="D414" s="148" t="s">
        <v>163</v>
      </c>
      <c r="E414" s="149" t="s">
        <v>1149</v>
      </c>
      <c r="F414" s="150" t="s">
        <v>1150</v>
      </c>
      <c r="G414" s="151" t="s">
        <v>214</v>
      </c>
      <c r="H414" s="152">
        <v>96.2</v>
      </c>
      <c r="I414" s="153"/>
      <c r="J414" s="154">
        <f t="shared" si="150"/>
        <v>0</v>
      </c>
      <c r="K414" s="155"/>
      <c r="L414" s="30"/>
      <c r="M414" s="156" t="s">
        <v>1</v>
      </c>
      <c r="N414" s="157" t="s">
        <v>40</v>
      </c>
      <c r="O414" s="58"/>
      <c r="P414" s="158">
        <f t="shared" si="151"/>
        <v>0</v>
      </c>
      <c r="Q414" s="158">
        <v>1.49E-3</v>
      </c>
      <c r="R414" s="158">
        <f t="shared" si="152"/>
        <v>0.14333799999999999</v>
      </c>
      <c r="S414" s="158">
        <v>0</v>
      </c>
      <c r="T414" s="159">
        <f t="shared" si="153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0" t="s">
        <v>228</v>
      </c>
      <c r="AT414" s="160" t="s">
        <v>163</v>
      </c>
      <c r="AU414" s="160" t="s">
        <v>168</v>
      </c>
      <c r="AY414" s="14" t="s">
        <v>161</v>
      </c>
      <c r="BE414" s="161">
        <f t="shared" si="154"/>
        <v>0</v>
      </c>
      <c r="BF414" s="161">
        <f t="shared" si="155"/>
        <v>0</v>
      </c>
      <c r="BG414" s="161">
        <f t="shared" si="156"/>
        <v>0</v>
      </c>
      <c r="BH414" s="161">
        <f t="shared" si="157"/>
        <v>0</v>
      </c>
      <c r="BI414" s="161">
        <f t="shared" si="158"/>
        <v>0</v>
      </c>
      <c r="BJ414" s="14" t="s">
        <v>168</v>
      </c>
      <c r="BK414" s="161">
        <f t="shared" si="159"/>
        <v>0</v>
      </c>
      <c r="BL414" s="14" t="s">
        <v>228</v>
      </c>
      <c r="BM414" s="160" t="s">
        <v>1151</v>
      </c>
    </row>
    <row r="415" spans="1:65" s="2" customFormat="1" ht="21.75" customHeight="1">
      <c r="A415" s="29"/>
      <c r="B415" s="147"/>
      <c r="C415" s="148" t="s">
        <v>1152</v>
      </c>
      <c r="D415" s="148" t="s">
        <v>163</v>
      </c>
      <c r="E415" s="149" t="s">
        <v>1153</v>
      </c>
      <c r="F415" s="150" t="s">
        <v>1154</v>
      </c>
      <c r="G415" s="151" t="s">
        <v>259</v>
      </c>
      <c r="H415" s="152">
        <v>28</v>
      </c>
      <c r="I415" s="153"/>
      <c r="J415" s="154">
        <f t="shared" si="150"/>
        <v>0</v>
      </c>
      <c r="K415" s="155"/>
      <c r="L415" s="30"/>
      <c r="M415" s="156" t="s">
        <v>1</v>
      </c>
      <c r="N415" s="157" t="s">
        <v>40</v>
      </c>
      <c r="O415" s="58"/>
      <c r="P415" s="158">
        <f t="shared" si="151"/>
        <v>0</v>
      </c>
      <c r="Q415" s="158">
        <v>4.0000000000000001E-3</v>
      </c>
      <c r="R415" s="158">
        <f t="shared" si="152"/>
        <v>0.112</v>
      </c>
      <c r="S415" s="158">
        <v>0</v>
      </c>
      <c r="T415" s="159">
        <f t="shared" si="153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0" t="s">
        <v>228</v>
      </c>
      <c r="AT415" s="160" t="s">
        <v>163</v>
      </c>
      <c r="AU415" s="160" t="s">
        <v>168</v>
      </c>
      <c r="AY415" s="14" t="s">
        <v>161</v>
      </c>
      <c r="BE415" s="161">
        <f t="shared" si="154"/>
        <v>0</v>
      </c>
      <c r="BF415" s="161">
        <f t="shared" si="155"/>
        <v>0</v>
      </c>
      <c r="BG415" s="161">
        <f t="shared" si="156"/>
        <v>0</v>
      </c>
      <c r="BH415" s="161">
        <f t="shared" si="157"/>
        <v>0</v>
      </c>
      <c r="BI415" s="161">
        <f t="shared" si="158"/>
        <v>0</v>
      </c>
      <c r="BJ415" s="14" t="s">
        <v>168</v>
      </c>
      <c r="BK415" s="161">
        <f t="shared" si="159"/>
        <v>0</v>
      </c>
      <c r="BL415" s="14" t="s">
        <v>228</v>
      </c>
      <c r="BM415" s="160" t="s">
        <v>1155</v>
      </c>
    </row>
    <row r="416" spans="1:65" s="2" customFormat="1" ht="16.5" customHeight="1">
      <c r="A416" s="29"/>
      <c r="B416" s="147"/>
      <c r="C416" s="148" t="s">
        <v>1156</v>
      </c>
      <c r="D416" s="148" t="s">
        <v>163</v>
      </c>
      <c r="E416" s="149" t="s">
        <v>1157</v>
      </c>
      <c r="F416" s="150" t="s">
        <v>1158</v>
      </c>
      <c r="G416" s="151" t="s">
        <v>214</v>
      </c>
      <c r="H416" s="152">
        <v>9.1999999999999993</v>
      </c>
      <c r="I416" s="153"/>
      <c r="J416" s="154">
        <f t="shared" si="150"/>
        <v>0</v>
      </c>
      <c r="K416" s="155"/>
      <c r="L416" s="30"/>
      <c r="M416" s="156" t="s">
        <v>1</v>
      </c>
      <c r="N416" s="157" t="s">
        <v>40</v>
      </c>
      <c r="O416" s="58"/>
      <c r="P416" s="158">
        <f t="shared" si="151"/>
        <v>0</v>
      </c>
      <c r="Q416" s="158">
        <v>1.8400000000000001E-3</v>
      </c>
      <c r="R416" s="158">
        <f t="shared" si="152"/>
        <v>1.6927999999999999E-2</v>
      </c>
      <c r="S416" s="158">
        <v>0</v>
      </c>
      <c r="T416" s="159">
        <f t="shared" si="153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0" t="s">
        <v>228</v>
      </c>
      <c r="AT416" s="160" t="s">
        <v>163</v>
      </c>
      <c r="AU416" s="160" t="s">
        <v>168</v>
      </c>
      <c r="AY416" s="14" t="s">
        <v>161</v>
      </c>
      <c r="BE416" s="161">
        <f t="shared" si="154"/>
        <v>0</v>
      </c>
      <c r="BF416" s="161">
        <f t="shared" si="155"/>
        <v>0</v>
      </c>
      <c r="BG416" s="161">
        <f t="shared" si="156"/>
        <v>0</v>
      </c>
      <c r="BH416" s="161">
        <f t="shared" si="157"/>
        <v>0</v>
      </c>
      <c r="BI416" s="161">
        <f t="shared" si="158"/>
        <v>0</v>
      </c>
      <c r="BJ416" s="14" t="s">
        <v>168</v>
      </c>
      <c r="BK416" s="161">
        <f t="shared" si="159"/>
        <v>0</v>
      </c>
      <c r="BL416" s="14" t="s">
        <v>228</v>
      </c>
      <c r="BM416" s="160" t="s">
        <v>1159</v>
      </c>
    </row>
    <row r="417" spans="1:65" s="2" customFormat="1" ht="24.2" customHeight="1">
      <c r="A417" s="29"/>
      <c r="B417" s="147"/>
      <c r="C417" s="148" t="s">
        <v>1160</v>
      </c>
      <c r="D417" s="148" t="s">
        <v>163</v>
      </c>
      <c r="E417" s="149" t="s">
        <v>1161</v>
      </c>
      <c r="F417" s="150" t="s">
        <v>1162</v>
      </c>
      <c r="G417" s="151" t="s">
        <v>195</v>
      </c>
      <c r="H417" s="152">
        <v>470</v>
      </c>
      <c r="I417" s="153"/>
      <c r="J417" s="154">
        <f t="shared" si="150"/>
        <v>0</v>
      </c>
      <c r="K417" s="155"/>
      <c r="L417" s="30"/>
      <c r="M417" s="156" t="s">
        <v>1</v>
      </c>
      <c r="N417" s="157" t="s">
        <v>40</v>
      </c>
      <c r="O417" s="58"/>
      <c r="P417" s="158">
        <f t="shared" si="151"/>
        <v>0</v>
      </c>
      <c r="Q417" s="158">
        <v>5.3010000000000002E-2</v>
      </c>
      <c r="R417" s="158">
        <f t="shared" si="152"/>
        <v>24.9147</v>
      </c>
      <c r="S417" s="158">
        <v>0</v>
      </c>
      <c r="T417" s="159">
        <f t="shared" si="153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60" t="s">
        <v>228</v>
      </c>
      <c r="AT417" s="160" t="s">
        <v>163</v>
      </c>
      <c r="AU417" s="160" t="s">
        <v>168</v>
      </c>
      <c r="AY417" s="14" t="s">
        <v>161</v>
      </c>
      <c r="BE417" s="161">
        <f t="shared" si="154"/>
        <v>0</v>
      </c>
      <c r="BF417" s="161">
        <f t="shared" si="155"/>
        <v>0</v>
      </c>
      <c r="BG417" s="161">
        <f t="shared" si="156"/>
        <v>0</v>
      </c>
      <c r="BH417" s="161">
        <f t="shared" si="157"/>
        <v>0</v>
      </c>
      <c r="BI417" s="161">
        <f t="shared" si="158"/>
        <v>0</v>
      </c>
      <c r="BJ417" s="14" t="s">
        <v>168</v>
      </c>
      <c r="BK417" s="161">
        <f t="shared" si="159"/>
        <v>0</v>
      </c>
      <c r="BL417" s="14" t="s">
        <v>228</v>
      </c>
      <c r="BM417" s="160" t="s">
        <v>1163</v>
      </c>
    </row>
    <row r="418" spans="1:65" s="2" customFormat="1" ht="33" customHeight="1">
      <c r="A418" s="29"/>
      <c r="B418" s="147"/>
      <c r="C418" s="148" t="s">
        <v>1164</v>
      </c>
      <c r="D418" s="148" t="s">
        <v>163</v>
      </c>
      <c r="E418" s="149" t="s">
        <v>1165</v>
      </c>
      <c r="F418" s="150" t="s">
        <v>1166</v>
      </c>
      <c r="G418" s="151" t="s">
        <v>214</v>
      </c>
      <c r="H418" s="152">
        <v>23.9</v>
      </c>
      <c r="I418" s="153"/>
      <c r="J418" s="154">
        <f t="shared" si="150"/>
        <v>0</v>
      </c>
      <c r="K418" s="155"/>
      <c r="L418" s="30"/>
      <c r="M418" s="156" t="s">
        <v>1</v>
      </c>
      <c r="N418" s="157" t="s">
        <v>40</v>
      </c>
      <c r="O418" s="58"/>
      <c r="P418" s="158">
        <f t="shared" si="151"/>
        <v>0</v>
      </c>
      <c r="Q418" s="158">
        <v>1.474E-2</v>
      </c>
      <c r="R418" s="158">
        <f t="shared" si="152"/>
        <v>0.35228599999999999</v>
      </c>
      <c r="S418" s="158">
        <v>0</v>
      </c>
      <c r="T418" s="159">
        <f t="shared" si="153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60" t="s">
        <v>228</v>
      </c>
      <c r="AT418" s="160" t="s">
        <v>163</v>
      </c>
      <c r="AU418" s="160" t="s">
        <v>168</v>
      </c>
      <c r="AY418" s="14" t="s">
        <v>161</v>
      </c>
      <c r="BE418" s="161">
        <f t="shared" si="154"/>
        <v>0</v>
      </c>
      <c r="BF418" s="161">
        <f t="shared" si="155"/>
        <v>0</v>
      </c>
      <c r="BG418" s="161">
        <f t="shared" si="156"/>
        <v>0</v>
      </c>
      <c r="BH418" s="161">
        <f t="shared" si="157"/>
        <v>0</v>
      </c>
      <c r="BI418" s="161">
        <f t="shared" si="158"/>
        <v>0</v>
      </c>
      <c r="BJ418" s="14" t="s">
        <v>168</v>
      </c>
      <c r="BK418" s="161">
        <f t="shared" si="159"/>
        <v>0</v>
      </c>
      <c r="BL418" s="14" t="s">
        <v>228</v>
      </c>
      <c r="BM418" s="160" t="s">
        <v>1167</v>
      </c>
    </row>
    <row r="419" spans="1:65" s="2" customFormat="1" ht="33" customHeight="1">
      <c r="A419" s="29"/>
      <c r="B419" s="147"/>
      <c r="C419" s="148" t="s">
        <v>1168</v>
      </c>
      <c r="D419" s="148" t="s">
        <v>163</v>
      </c>
      <c r="E419" s="149" t="s">
        <v>1169</v>
      </c>
      <c r="F419" s="150" t="s">
        <v>1170</v>
      </c>
      <c r="G419" s="151" t="s">
        <v>214</v>
      </c>
      <c r="H419" s="152">
        <v>46</v>
      </c>
      <c r="I419" s="153"/>
      <c r="J419" s="154">
        <f t="shared" si="150"/>
        <v>0</v>
      </c>
      <c r="K419" s="155"/>
      <c r="L419" s="30"/>
      <c r="M419" s="156" t="s">
        <v>1</v>
      </c>
      <c r="N419" s="157" t="s">
        <v>40</v>
      </c>
      <c r="O419" s="58"/>
      <c r="P419" s="158">
        <f t="shared" si="151"/>
        <v>0</v>
      </c>
      <c r="Q419" s="158">
        <v>1.529E-2</v>
      </c>
      <c r="R419" s="158">
        <f t="shared" si="152"/>
        <v>0.70333999999999997</v>
      </c>
      <c r="S419" s="158">
        <v>0</v>
      </c>
      <c r="T419" s="159">
        <f t="shared" si="153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60" t="s">
        <v>228</v>
      </c>
      <c r="AT419" s="160" t="s">
        <v>163</v>
      </c>
      <c r="AU419" s="160" t="s">
        <v>168</v>
      </c>
      <c r="AY419" s="14" t="s">
        <v>161</v>
      </c>
      <c r="BE419" s="161">
        <f t="shared" si="154"/>
        <v>0</v>
      </c>
      <c r="BF419" s="161">
        <f t="shared" si="155"/>
        <v>0</v>
      </c>
      <c r="BG419" s="161">
        <f t="shared" si="156"/>
        <v>0</v>
      </c>
      <c r="BH419" s="161">
        <f t="shared" si="157"/>
        <v>0</v>
      </c>
      <c r="BI419" s="161">
        <f t="shared" si="158"/>
        <v>0</v>
      </c>
      <c r="BJ419" s="14" t="s">
        <v>168</v>
      </c>
      <c r="BK419" s="161">
        <f t="shared" si="159"/>
        <v>0</v>
      </c>
      <c r="BL419" s="14" t="s">
        <v>228</v>
      </c>
      <c r="BM419" s="160" t="s">
        <v>1171</v>
      </c>
    </row>
    <row r="420" spans="1:65" s="2" customFormat="1" ht="24.2" customHeight="1">
      <c r="A420" s="29"/>
      <c r="B420" s="147"/>
      <c r="C420" s="148" t="s">
        <v>1172</v>
      </c>
      <c r="D420" s="148" t="s">
        <v>163</v>
      </c>
      <c r="E420" s="149" t="s">
        <v>1173</v>
      </c>
      <c r="F420" s="150" t="s">
        <v>1174</v>
      </c>
      <c r="G420" s="151" t="s">
        <v>259</v>
      </c>
      <c r="H420" s="152">
        <v>1</v>
      </c>
      <c r="I420" s="153"/>
      <c r="J420" s="154">
        <f t="shared" si="150"/>
        <v>0</v>
      </c>
      <c r="K420" s="155"/>
      <c r="L420" s="30"/>
      <c r="M420" s="156" t="s">
        <v>1</v>
      </c>
      <c r="N420" s="157" t="s">
        <v>40</v>
      </c>
      <c r="O420" s="58"/>
      <c r="P420" s="158">
        <f t="shared" si="151"/>
        <v>0</v>
      </c>
      <c r="Q420" s="158">
        <v>5.3800000000000002E-3</v>
      </c>
      <c r="R420" s="158">
        <f t="shared" si="152"/>
        <v>5.3800000000000002E-3</v>
      </c>
      <c r="S420" s="158">
        <v>0</v>
      </c>
      <c r="T420" s="159">
        <f t="shared" si="153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0" t="s">
        <v>228</v>
      </c>
      <c r="AT420" s="160" t="s">
        <v>163</v>
      </c>
      <c r="AU420" s="160" t="s">
        <v>168</v>
      </c>
      <c r="AY420" s="14" t="s">
        <v>161</v>
      </c>
      <c r="BE420" s="161">
        <f t="shared" si="154"/>
        <v>0</v>
      </c>
      <c r="BF420" s="161">
        <f t="shared" si="155"/>
        <v>0</v>
      </c>
      <c r="BG420" s="161">
        <f t="shared" si="156"/>
        <v>0</v>
      </c>
      <c r="BH420" s="161">
        <f t="shared" si="157"/>
        <v>0</v>
      </c>
      <c r="BI420" s="161">
        <f t="shared" si="158"/>
        <v>0</v>
      </c>
      <c r="BJ420" s="14" t="s">
        <v>168</v>
      </c>
      <c r="BK420" s="161">
        <f t="shared" si="159"/>
        <v>0</v>
      </c>
      <c r="BL420" s="14" t="s">
        <v>228</v>
      </c>
      <c r="BM420" s="160" t="s">
        <v>1175</v>
      </c>
    </row>
    <row r="421" spans="1:65" s="2" customFormat="1" ht="16.5" customHeight="1">
      <c r="A421" s="29"/>
      <c r="B421" s="147"/>
      <c r="C421" s="148" t="s">
        <v>1176</v>
      </c>
      <c r="D421" s="148" t="s">
        <v>163</v>
      </c>
      <c r="E421" s="149" t="s">
        <v>1177</v>
      </c>
      <c r="F421" s="150" t="s">
        <v>1178</v>
      </c>
      <c r="G421" s="151" t="s">
        <v>195</v>
      </c>
      <c r="H421" s="152">
        <v>40</v>
      </c>
      <c r="I421" s="153"/>
      <c r="J421" s="154">
        <f t="shared" si="150"/>
        <v>0</v>
      </c>
      <c r="K421" s="155"/>
      <c r="L421" s="30"/>
      <c r="M421" s="156" t="s">
        <v>1</v>
      </c>
      <c r="N421" s="157" t="s">
        <v>40</v>
      </c>
      <c r="O421" s="58"/>
      <c r="P421" s="158">
        <f t="shared" si="151"/>
        <v>0</v>
      </c>
      <c r="Q421" s="158">
        <v>1.2999999999999999E-4</v>
      </c>
      <c r="R421" s="158">
        <f t="shared" si="152"/>
        <v>5.1999999999999998E-3</v>
      </c>
      <c r="S421" s="158">
        <v>0</v>
      </c>
      <c r="T421" s="159">
        <f t="shared" si="153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0" t="s">
        <v>228</v>
      </c>
      <c r="AT421" s="160" t="s">
        <v>163</v>
      </c>
      <c r="AU421" s="160" t="s">
        <v>168</v>
      </c>
      <c r="AY421" s="14" t="s">
        <v>161</v>
      </c>
      <c r="BE421" s="161">
        <f t="shared" si="154"/>
        <v>0</v>
      </c>
      <c r="BF421" s="161">
        <f t="shared" si="155"/>
        <v>0</v>
      </c>
      <c r="BG421" s="161">
        <f t="shared" si="156"/>
        <v>0</v>
      </c>
      <c r="BH421" s="161">
        <f t="shared" si="157"/>
        <v>0</v>
      </c>
      <c r="BI421" s="161">
        <f t="shared" si="158"/>
        <v>0</v>
      </c>
      <c r="BJ421" s="14" t="s">
        <v>168</v>
      </c>
      <c r="BK421" s="161">
        <f t="shared" si="159"/>
        <v>0</v>
      </c>
      <c r="BL421" s="14" t="s">
        <v>228</v>
      </c>
      <c r="BM421" s="160" t="s">
        <v>1179</v>
      </c>
    </row>
    <row r="422" spans="1:65" s="2" customFormat="1" ht="37.9" customHeight="1">
      <c r="A422" s="29"/>
      <c r="B422" s="147"/>
      <c r="C422" s="162" t="s">
        <v>1180</v>
      </c>
      <c r="D422" s="162" t="s">
        <v>207</v>
      </c>
      <c r="E422" s="163" t="s">
        <v>1181</v>
      </c>
      <c r="F422" s="164" t="s">
        <v>1182</v>
      </c>
      <c r="G422" s="165" t="s">
        <v>195</v>
      </c>
      <c r="H422" s="166">
        <v>42</v>
      </c>
      <c r="I422" s="167"/>
      <c r="J422" s="168">
        <f t="shared" si="150"/>
        <v>0</v>
      </c>
      <c r="K422" s="169"/>
      <c r="L422" s="170"/>
      <c r="M422" s="171" t="s">
        <v>1</v>
      </c>
      <c r="N422" s="172" t="s">
        <v>40</v>
      </c>
      <c r="O422" s="58"/>
      <c r="P422" s="158">
        <f t="shared" si="151"/>
        <v>0</v>
      </c>
      <c r="Q422" s="158">
        <v>2.5500000000000002E-3</v>
      </c>
      <c r="R422" s="158">
        <f t="shared" si="152"/>
        <v>0.1071</v>
      </c>
      <c r="S422" s="158">
        <v>0</v>
      </c>
      <c r="T422" s="159">
        <f t="shared" si="153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60" t="s">
        <v>294</v>
      </c>
      <c r="AT422" s="160" t="s">
        <v>207</v>
      </c>
      <c r="AU422" s="160" t="s">
        <v>168</v>
      </c>
      <c r="AY422" s="14" t="s">
        <v>161</v>
      </c>
      <c r="BE422" s="161">
        <f t="shared" si="154"/>
        <v>0</v>
      </c>
      <c r="BF422" s="161">
        <f t="shared" si="155"/>
        <v>0</v>
      </c>
      <c r="BG422" s="161">
        <f t="shared" si="156"/>
        <v>0</v>
      </c>
      <c r="BH422" s="161">
        <f t="shared" si="157"/>
        <v>0</v>
      </c>
      <c r="BI422" s="161">
        <f t="shared" si="158"/>
        <v>0</v>
      </c>
      <c r="BJ422" s="14" t="s">
        <v>168</v>
      </c>
      <c r="BK422" s="161">
        <f t="shared" si="159"/>
        <v>0</v>
      </c>
      <c r="BL422" s="14" t="s">
        <v>228</v>
      </c>
      <c r="BM422" s="160" t="s">
        <v>1183</v>
      </c>
    </row>
    <row r="423" spans="1:65" s="2" customFormat="1" ht="24.2" customHeight="1">
      <c r="A423" s="29"/>
      <c r="B423" s="147"/>
      <c r="C423" s="148" t="s">
        <v>1184</v>
      </c>
      <c r="D423" s="148" t="s">
        <v>163</v>
      </c>
      <c r="E423" s="149" t="s">
        <v>1185</v>
      </c>
      <c r="F423" s="150" t="s">
        <v>1186</v>
      </c>
      <c r="G423" s="151" t="s">
        <v>195</v>
      </c>
      <c r="H423" s="152">
        <v>470</v>
      </c>
      <c r="I423" s="153"/>
      <c r="J423" s="154">
        <f t="shared" si="150"/>
        <v>0</v>
      </c>
      <c r="K423" s="155"/>
      <c r="L423" s="30"/>
      <c r="M423" s="156" t="s">
        <v>1</v>
      </c>
      <c r="N423" s="157" t="s">
        <v>40</v>
      </c>
      <c r="O423" s="58"/>
      <c r="P423" s="158">
        <f t="shared" si="151"/>
        <v>0</v>
      </c>
      <c r="Q423" s="158">
        <v>1.7000000000000001E-4</v>
      </c>
      <c r="R423" s="158">
        <f t="shared" si="152"/>
        <v>7.9899999999999999E-2</v>
      </c>
      <c r="S423" s="158">
        <v>0</v>
      </c>
      <c r="T423" s="159">
        <f t="shared" si="153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0" t="s">
        <v>228</v>
      </c>
      <c r="AT423" s="160" t="s">
        <v>163</v>
      </c>
      <c r="AU423" s="160" t="s">
        <v>168</v>
      </c>
      <c r="AY423" s="14" t="s">
        <v>161</v>
      </c>
      <c r="BE423" s="161">
        <f t="shared" si="154"/>
        <v>0</v>
      </c>
      <c r="BF423" s="161">
        <f t="shared" si="155"/>
        <v>0</v>
      </c>
      <c r="BG423" s="161">
        <f t="shared" si="156"/>
        <v>0</v>
      </c>
      <c r="BH423" s="161">
        <f t="shared" si="157"/>
        <v>0</v>
      </c>
      <c r="BI423" s="161">
        <f t="shared" si="158"/>
        <v>0</v>
      </c>
      <c r="BJ423" s="14" t="s">
        <v>168</v>
      </c>
      <c r="BK423" s="161">
        <f t="shared" si="159"/>
        <v>0</v>
      </c>
      <c r="BL423" s="14" t="s">
        <v>228</v>
      </c>
      <c r="BM423" s="160" t="s">
        <v>1187</v>
      </c>
    </row>
    <row r="424" spans="1:65" s="2" customFormat="1" ht="21.75" customHeight="1">
      <c r="A424" s="29"/>
      <c r="B424" s="147"/>
      <c r="C424" s="148" t="s">
        <v>1188</v>
      </c>
      <c r="D424" s="148" t="s">
        <v>163</v>
      </c>
      <c r="E424" s="149" t="s">
        <v>1189</v>
      </c>
      <c r="F424" s="150" t="s">
        <v>1190</v>
      </c>
      <c r="G424" s="151" t="s">
        <v>625</v>
      </c>
      <c r="H424" s="173"/>
      <c r="I424" s="153"/>
      <c r="J424" s="154">
        <f t="shared" si="150"/>
        <v>0</v>
      </c>
      <c r="K424" s="155"/>
      <c r="L424" s="30"/>
      <c r="M424" s="156" t="s">
        <v>1</v>
      </c>
      <c r="N424" s="157" t="s">
        <v>40</v>
      </c>
      <c r="O424" s="58"/>
      <c r="P424" s="158">
        <f t="shared" si="151"/>
        <v>0</v>
      </c>
      <c r="Q424" s="158">
        <v>0</v>
      </c>
      <c r="R424" s="158">
        <f t="shared" si="152"/>
        <v>0</v>
      </c>
      <c r="S424" s="158">
        <v>0</v>
      </c>
      <c r="T424" s="159">
        <f t="shared" si="153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60" t="s">
        <v>228</v>
      </c>
      <c r="AT424" s="160" t="s">
        <v>163</v>
      </c>
      <c r="AU424" s="160" t="s">
        <v>168</v>
      </c>
      <c r="AY424" s="14" t="s">
        <v>161</v>
      </c>
      <c r="BE424" s="161">
        <f t="shared" si="154"/>
        <v>0</v>
      </c>
      <c r="BF424" s="161">
        <f t="shared" si="155"/>
        <v>0</v>
      </c>
      <c r="BG424" s="161">
        <f t="shared" si="156"/>
        <v>0</v>
      </c>
      <c r="BH424" s="161">
        <f t="shared" si="157"/>
        <v>0</v>
      </c>
      <c r="BI424" s="161">
        <f t="shared" si="158"/>
        <v>0</v>
      </c>
      <c r="BJ424" s="14" t="s">
        <v>168</v>
      </c>
      <c r="BK424" s="161">
        <f t="shared" si="159"/>
        <v>0</v>
      </c>
      <c r="BL424" s="14" t="s">
        <v>228</v>
      </c>
      <c r="BM424" s="160" t="s">
        <v>1191</v>
      </c>
    </row>
    <row r="425" spans="1:65" s="12" customFormat="1" ht="22.9" customHeight="1">
      <c r="B425" s="134"/>
      <c r="D425" s="135" t="s">
        <v>73</v>
      </c>
      <c r="E425" s="145" t="s">
        <v>1192</v>
      </c>
      <c r="F425" s="145" t="s">
        <v>1193</v>
      </c>
      <c r="I425" s="137"/>
      <c r="J425" s="146">
        <f>BK425</f>
        <v>0</v>
      </c>
      <c r="L425" s="134"/>
      <c r="M425" s="139"/>
      <c r="N425" s="140"/>
      <c r="O425" s="140"/>
      <c r="P425" s="141">
        <f>SUM(P426:P457)</f>
        <v>0</v>
      </c>
      <c r="Q425" s="140"/>
      <c r="R425" s="141">
        <f>SUM(R426:R457)</f>
        <v>0.8635020000000001</v>
      </c>
      <c r="S425" s="140"/>
      <c r="T425" s="142">
        <f>SUM(T426:T457)</f>
        <v>0</v>
      </c>
      <c r="AR425" s="135" t="s">
        <v>168</v>
      </c>
      <c r="AT425" s="143" t="s">
        <v>73</v>
      </c>
      <c r="AU425" s="143" t="s">
        <v>82</v>
      </c>
      <c r="AY425" s="135" t="s">
        <v>161</v>
      </c>
      <c r="BK425" s="144">
        <f>SUM(BK426:BK457)</f>
        <v>0</v>
      </c>
    </row>
    <row r="426" spans="1:65" s="2" customFormat="1" ht="24.2" customHeight="1">
      <c r="A426" s="29"/>
      <c r="B426" s="147"/>
      <c r="C426" s="148" t="s">
        <v>1194</v>
      </c>
      <c r="D426" s="148" t="s">
        <v>163</v>
      </c>
      <c r="E426" s="149" t="s">
        <v>1195</v>
      </c>
      <c r="F426" s="150" t="s">
        <v>1196</v>
      </c>
      <c r="G426" s="151" t="s">
        <v>259</v>
      </c>
      <c r="H426" s="152">
        <v>1</v>
      </c>
      <c r="I426" s="153"/>
      <c r="J426" s="154">
        <f t="shared" ref="J426:J457" si="160">ROUND(I426*H426,2)</f>
        <v>0</v>
      </c>
      <c r="K426" s="155"/>
      <c r="L426" s="30"/>
      <c r="M426" s="156" t="s">
        <v>1</v>
      </c>
      <c r="N426" s="157" t="s">
        <v>40</v>
      </c>
      <c r="O426" s="58"/>
      <c r="P426" s="158">
        <f t="shared" ref="P426:P457" si="161">O426*H426</f>
        <v>0</v>
      </c>
      <c r="Q426" s="158">
        <v>3.8000000000000002E-4</v>
      </c>
      <c r="R426" s="158">
        <f t="shared" ref="R426:R457" si="162">Q426*H426</f>
        <v>3.8000000000000002E-4</v>
      </c>
      <c r="S426" s="158">
        <v>0</v>
      </c>
      <c r="T426" s="159">
        <f t="shared" ref="T426:T457" si="163"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0" t="s">
        <v>228</v>
      </c>
      <c r="AT426" s="160" t="s">
        <v>163</v>
      </c>
      <c r="AU426" s="160" t="s">
        <v>168</v>
      </c>
      <c r="AY426" s="14" t="s">
        <v>161</v>
      </c>
      <c r="BE426" s="161">
        <f t="shared" ref="BE426:BE457" si="164">IF(N426="základná",J426,0)</f>
        <v>0</v>
      </c>
      <c r="BF426" s="161">
        <f t="shared" ref="BF426:BF457" si="165">IF(N426="znížená",J426,0)</f>
        <v>0</v>
      </c>
      <c r="BG426" s="161">
        <f t="shared" ref="BG426:BG457" si="166">IF(N426="zákl. prenesená",J426,0)</f>
        <v>0</v>
      </c>
      <c r="BH426" s="161">
        <f t="shared" ref="BH426:BH457" si="167">IF(N426="zníž. prenesená",J426,0)</f>
        <v>0</v>
      </c>
      <c r="BI426" s="161">
        <f t="shared" ref="BI426:BI457" si="168">IF(N426="nulová",J426,0)</f>
        <v>0</v>
      </c>
      <c r="BJ426" s="14" t="s">
        <v>168</v>
      </c>
      <c r="BK426" s="161">
        <f t="shared" ref="BK426:BK457" si="169">ROUND(I426*H426,2)</f>
        <v>0</v>
      </c>
      <c r="BL426" s="14" t="s">
        <v>228</v>
      </c>
      <c r="BM426" s="160" t="s">
        <v>1197</v>
      </c>
    </row>
    <row r="427" spans="1:65" s="2" customFormat="1" ht="33" customHeight="1">
      <c r="A427" s="29"/>
      <c r="B427" s="147"/>
      <c r="C427" s="162" t="s">
        <v>1198</v>
      </c>
      <c r="D427" s="162" t="s">
        <v>207</v>
      </c>
      <c r="E427" s="163" t="s">
        <v>1199</v>
      </c>
      <c r="F427" s="164" t="s">
        <v>1200</v>
      </c>
      <c r="G427" s="165" t="s">
        <v>259</v>
      </c>
      <c r="H427" s="166">
        <v>1</v>
      </c>
      <c r="I427" s="167"/>
      <c r="J427" s="168">
        <f t="shared" si="160"/>
        <v>0</v>
      </c>
      <c r="K427" s="169"/>
      <c r="L427" s="170"/>
      <c r="M427" s="171" t="s">
        <v>1</v>
      </c>
      <c r="N427" s="172" t="s">
        <v>40</v>
      </c>
      <c r="O427" s="58"/>
      <c r="P427" s="158">
        <f t="shared" si="161"/>
        <v>0</v>
      </c>
      <c r="Q427" s="158">
        <v>3.5000000000000003E-2</v>
      </c>
      <c r="R427" s="158">
        <f t="shared" si="162"/>
        <v>3.5000000000000003E-2</v>
      </c>
      <c r="S427" s="158">
        <v>0</v>
      </c>
      <c r="T427" s="159">
        <f t="shared" si="163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60" t="s">
        <v>294</v>
      </c>
      <c r="AT427" s="160" t="s">
        <v>207</v>
      </c>
      <c r="AU427" s="160" t="s">
        <v>168</v>
      </c>
      <c r="AY427" s="14" t="s">
        <v>161</v>
      </c>
      <c r="BE427" s="161">
        <f t="shared" si="164"/>
        <v>0</v>
      </c>
      <c r="BF427" s="161">
        <f t="shared" si="165"/>
        <v>0</v>
      </c>
      <c r="BG427" s="161">
        <f t="shared" si="166"/>
        <v>0</v>
      </c>
      <c r="BH427" s="161">
        <f t="shared" si="167"/>
        <v>0</v>
      </c>
      <c r="BI427" s="161">
        <f t="shared" si="168"/>
        <v>0</v>
      </c>
      <c r="BJ427" s="14" t="s">
        <v>168</v>
      </c>
      <c r="BK427" s="161">
        <f t="shared" si="169"/>
        <v>0</v>
      </c>
      <c r="BL427" s="14" t="s">
        <v>228</v>
      </c>
      <c r="BM427" s="160" t="s">
        <v>1201</v>
      </c>
    </row>
    <row r="428" spans="1:65" s="2" customFormat="1" ht="24.2" customHeight="1">
      <c r="A428" s="29"/>
      <c r="B428" s="147"/>
      <c r="C428" s="148" t="s">
        <v>1202</v>
      </c>
      <c r="D428" s="148" t="s">
        <v>163</v>
      </c>
      <c r="E428" s="149" t="s">
        <v>1203</v>
      </c>
      <c r="F428" s="150" t="s">
        <v>1204</v>
      </c>
      <c r="G428" s="151" t="s">
        <v>214</v>
      </c>
      <c r="H428" s="152">
        <v>88.7</v>
      </c>
      <c r="I428" s="153"/>
      <c r="J428" s="154">
        <f t="shared" si="160"/>
        <v>0</v>
      </c>
      <c r="K428" s="155"/>
      <c r="L428" s="30"/>
      <c r="M428" s="156" t="s">
        <v>1</v>
      </c>
      <c r="N428" s="157" t="s">
        <v>40</v>
      </c>
      <c r="O428" s="58"/>
      <c r="P428" s="158">
        <f t="shared" si="161"/>
        <v>0</v>
      </c>
      <c r="Q428" s="158">
        <v>2.1000000000000001E-4</v>
      </c>
      <c r="R428" s="158">
        <f t="shared" si="162"/>
        <v>1.8627000000000001E-2</v>
      </c>
      <c r="S428" s="158">
        <v>0</v>
      </c>
      <c r="T428" s="159">
        <f t="shared" si="163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60" t="s">
        <v>228</v>
      </c>
      <c r="AT428" s="160" t="s">
        <v>163</v>
      </c>
      <c r="AU428" s="160" t="s">
        <v>168</v>
      </c>
      <c r="AY428" s="14" t="s">
        <v>161</v>
      </c>
      <c r="BE428" s="161">
        <f t="shared" si="164"/>
        <v>0</v>
      </c>
      <c r="BF428" s="161">
        <f t="shared" si="165"/>
        <v>0</v>
      </c>
      <c r="BG428" s="161">
        <f t="shared" si="166"/>
        <v>0</v>
      </c>
      <c r="BH428" s="161">
        <f t="shared" si="167"/>
        <v>0</v>
      </c>
      <c r="BI428" s="161">
        <f t="shared" si="168"/>
        <v>0</v>
      </c>
      <c r="BJ428" s="14" t="s">
        <v>168</v>
      </c>
      <c r="BK428" s="161">
        <f t="shared" si="169"/>
        <v>0</v>
      </c>
      <c r="BL428" s="14" t="s">
        <v>228</v>
      </c>
      <c r="BM428" s="160" t="s">
        <v>1205</v>
      </c>
    </row>
    <row r="429" spans="1:65" s="2" customFormat="1" ht="37.9" customHeight="1">
      <c r="A429" s="29"/>
      <c r="B429" s="147"/>
      <c r="C429" s="162" t="s">
        <v>1206</v>
      </c>
      <c r="D429" s="162" t="s">
        <v>207</v>
      </c>
      <c r="E429" s="163" t="s">
        <v>1207</v>
      </c>
      <c r="F429" s="164" t="s">
        <v>1208</v>
      </c>
      <c r="G429" s="165" t="s">
        <v>214</v>
      </c>
      <c r="H429" s="166">
        <v>93.135000000000005</v>
      </c>
      <c r="I429" s="167"/>
      <c r="J429" s="168">
        <f t="shared" si="160"/>
        <v>0</v>
      </c>
      <c r="K429" s="169"/>
      <c r="L429" s="170"/>
      <c r="M429" s="171" t="s">
        <v>1</v>
      </c>
      <c r="N429" s="172" t="s">
        <v>40</v>
      </c>
      <c r="O429" s="58"/>
      <c r="P429" s="158">
        <f t="shared" si="161"/>
        <v>0</v>
      </c>
      <c r="Q429" s="158">
        <v>1E-4</v>
      </c>
      <c r="R429" s="158">
        <f t="shared" si="162"/>
        <v>9.3135000000000006E-3</v>
      </c>
      <c r="S429" s="158">
        <v>0</v>
      </c>
      <c r="T429" s="159">
        <f t="shared" si="163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60" t="s">
        <v>294</v>
      </c>
      <c r="AT429" s="160" t="s">
        <v>207</v>
      </c>
      <c r="AU429" s="160" t="s">
        <v>168</v>
      </c>
      <c r="AY429" s="14" t="s">
        <v>161</v>
      </c>
      <c r="BE429" s="161">
        <f t="shared" si="164"/>
        <v>0</v>
      </c>
      <c r="BF429" s="161">
        <f t="shared" si="165"/>
        <v>0</v>
      </c>
      <c r="BG429" s="161">
        <f t="shared" si="166"/>
        <v>0</v>
      </c>
      <c r="BH429" s="161">
        <f t="shared" si="167"/>
        <v>0</v>
      </c>
      <c r="BI429" s="161">
        <f t="shared" si="168"/>
        <v>0</v>
      </c>
      <c r="BJ429" s="14" t="s">
        <v>168</v>
      </c>
      <c r="BK429" s="161">
        <f t="shared" si="169"/>
        <v>0</v>
      </c>
      <c r="BL429" s="14" t="s">
        <v>228</v>
      </c>
      <c r="BM429" s="160" t="s">
        <v>1209</v>
      </c>
    </row>
    <row r="430" spans="1:65" s="2" customFormat="1" ht="37.9" customHeight="1">
      <c r="A430" s="29"/>
      <c r="B430" s="147"/>
      <c r="C430" s="162" t="s">
        <v>1210</v>
      </c>
      <c r="D430" s="162" t="s">
        <v>207</v>
      </c>
      <c r="E430" s="163" t="s">
        <v>1211</v>
      </c>
      <c r="F430" s="164" t="s">
        <v>1212</v>
      </c>
      <c r="G430" s="165" t="s">
        <v>214</v>
      </c>
      <c r="H430" s="166">
        <v>93.135000000000005</v>
      </c>
      <c r="I430" s="167"/>
      <c r="J430" s="168">
        <f t="shared" si="160"/>
        <v>0</v>
      </c>
      <c r="K430" s="169"/>
      <c r="L430" s="170"/>
      <c r="M430" s="171" t="s">
        <v>1</v>
      </c>
      <c r="N430" s="172" t="s">
        <v>40</v>
      </c>
      <c r="O430" s="58"/>
      <c r="P430" s="158">
        <f t="shared" si="161"/>
        <v>0</v>
      </c>
      <c r="Q430" s="158">
        <v>1E-4</v>
      </c>
      <c r="R430" s="158">
        <f t="shared" si="162"/>
        <v>9.3135000000000006E-3</v>
      </c>
      <c r="S430" s="158">
        <v>0</v>
      </c>
      <c r="T430" s="159">
        <f t="shared" si="163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0" t="s">
        <v>294</v>
      </c>
      <c r="AT430" s="160" t="s">
        <v>207</v>
      </c>
      <c r="AU430" s="160" t="s">
        <v>168</v>
      </c>
      <c r="AY430" s="14" t="s">
        <v>161</v>
      </c>
      <c r="BE430" s="161">
        <f t="shared" si="164"/>
        <v>0</v>
      </c>
      <c r="BF430" s="161">
        <f t="shared" si="165"/>
        <v>0</v>
      </c>
      <c r="BG430" s="161">
        <f t="shared" si="166"/>
        <v>0</v>
      </c>
      <c r="BH430" s="161">
        <f t="shared" si="167"/>
        <v>0</v>
      </c>
      <c r="BI430" s="161">
        <f t="shared" si="168"/>
        <v>0</v>
      </c>
      <c r="BJ430" s="14" t="s">
        <v>168</v>
      </c>
      <c r="BK430" s="161">
        <f t="shared" si="169"/>
        <v>0</v>
      </c>
      <c r="BL430" s="14" t="s">
        <v>228</v>
      </c>
      <c r="BM430" s="160" t="s">
        <v>1213</v>
      </c>
    </row>
    <row r="431" spans="1:65" s="2" customFormat="1" ht="16.5" customHeight="1">
      <c r="A431" s="29"/>
      <c r="B431" s="147"/>
      <c r="C431" s="162" t="s">
        <v>1214</v>
      </c>
      <c r="D431" s="162" t="s">
        <v>207</v>
      </c>
      <c r="E431" s="163" t="s">
        <v>1215</v>
      </c>
      <c r="F431" s="164" t="s">
        <v>1216</v>
      </c>
      <c r="G431" s="165" t="s">
        <v>259</v>
      </c>
      <c r="H431" s="166">
        <v>2</v>
      </c>
      <c r="I431" s="167"/>
      <c r="J431" s="168">
        <f t="shared" si="160"/>
        <v>0</v>
      </c>
      <c r="K431" s="169"/>
      <c r="L431" s="170"/>
      <c r="M431" s="171" t="s">
        <v>1</v>
      </c>
      <c r="N431" s="172" t="s">
        <v>40</v>
      </c>
      <c r="O431" s="58"/>
      <c r="P431" s="158">
        <f t="shared" si="161"/>
        <v>0</v>
      </c>
      <c r="Q431" s="158">
        <v>0</v>
      </c>
      <c r="R431" s="158">
        <f t="shared" si="162"/>
        <v>0</v>
      </c>
      <c r="S431" s="158">
        <v>0</v>
      </c>
      <c r="T431" s="159">
        <f t="shared" si="163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60" t="s">
        <v>294</v>
      </c>
      <c r="AT431" s="160" t="s">
        <v>207</v>
      </c>
      <c r="AU431" s="160" t="s">
        <v>168</v>
      </c>
      <c r="AY431" s="14" t="s">
        <v>161</v>
      </c>
      <c r="BE431" s="161">
        <f t="shared" si="164"/>
        <v>0</v>
      </c>
      <c r="BF431" s="161">
        <f t="shared" si="165"/>
        <v>0</v>
      </c>
      <c r="BG431" s="161">
        <f t="shared" si="166"/>
        <v>0</v>
      </c>
      <c r="BH431" s="161">
        <f t="shared" si="167"/>
        <v>0</v>
      </c>
      <c r="BI431" s="161">
        <f t="shared" si="168"/>
        <v>0</v>
      </c>
      <c r="BJ431" s="14" t="s">
        <v>168</v>
      </c>
      <c r="BK431" s="161">
        <f t="shared" si="169"/>
        <v>0</v>
      </c>
      <c r="BL431" s="14" t="s">
        <v>228</v>
      </c>
      <c r="BM431" s="160" t="s">
        <v>1217</v>
      </c>
    </row>
    <row r="432" spans="1:65" s="2" customFormat="1" ht="16.5" customHeight="1">
      <c r="A432" s="29"/>
      <c r="B432" s="147"/>
      <c r="C432" s="162" t="s">
        <v>1218</v>
      </c>
      <c r="D432" s="162" t="s">
        <v>207</v>
      </c>
      <c r="E432" s="163" t="s">
        <v>1219</v>
      </c>
      <c r="F432" s="164" t="s">
        <v>1220</v>
      </c>
      <c r="G432" s="165" t="s">
        <v>259</v>
      </c>
      <c r="H432" s="166">
        <v>1</v>
      </c>
      <c r="I432" s="167"/>
      <c r="J432" s="168">
        <f t="shared" si="160"/>
        <v>0</v>
      </c>
      <c r="K432" s="169"/>
      <c r="L432" s="170"/>
      <c r="M432" s="171" t="s">
        <v>1</v>
      </c>
      <c r="N432" s="172" t="s">
        <v>40</v>
      </c>
      <c r="O432" s="58"/>
      <c r="P432" s="158">
        <f t="shared" si="161"/>
        <v>0</v>
      </c>
      <c r="Q432" s="158">
        <v>0</v>
      </c>
      <c r="R432" s="158">
        <f t="shared" si="162"/>
        <v>0</v>
      </c>
      <c r="S432" s="158">
        <v>0</v>
      </c>
      <c r="T432" s="159">
        <f t="shared" si="163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60" t="s">
        <v>294</v>
      </c>
      <c r="AT432" s="160" t="s">
        <v>207</v>
      </c>
      <c r="AU432" s="160" t="s">
        <v>168</v>
      </c>
      <c r="AY432" s="14" t="s">
        <v>161</v>
      </c>
      <c r="BE432" s="161">
        <f t="shared" si="164"/>
        <v>0</v>
      </c>
      <c r="BF432" s="161">
        <f t="shared" si="165"/>
        <v>0</v>
      </c>
      <c r="BG432" s="161">
        <f t="shared" si="166"/>
        <v>0</v>
      </c>
      <c r="BH432" s="161">
        <f t="shared" si="167"/>
        <v>0</v>
      </c>
      <c r="BI432" s="161">
        <f t="shared" si="168"/>
        <v>0</v>
      </c>
      <c r="BJ432" s="14" t="s">
        <v>168</v>
      </c>
      <c r="BK432" s="161">
        <f t="shared" si="169"/>
        <v>0</v>
      </c>
      <c r="BL432" s="14" t="s">
        <v>228</v>
      </c>
      <c r="BM432" s="160" t="s">
        <v>1221</v>
      </c>
    </row>
    <row r="433" spans="1:65" s="2" customFormat="1" ht="16.5" customHeight="1">
      <c r="A433" s="29"/>
      <c r="B433" s="147"/>
      <c r="C433" s="162" t="s">
        <v>1222</v>
      </c>
      <c r="D433" s="162" t="s">
        <v>207</v>
      </c>
      <c r="E433" s="163" t="s">
        <v>1223</v>
      </c>
      <c r="F433" s="164" t="s">
        <v>1224</v>
      </c>
      <c r="G433" s="165" t="s">
        <v>259</v>
      </c>
      <c r="H433" s="166">
        <v>4</v>
      </c>
      <c r="I433" s="167"/>
      <c r="J433" s="168">
        <f t="shared" si="160"/>
        <v>0</v>
      </c>
      <c r="K433" s="169"/>
      <c r="L433" s="170"/>
      <c r="M433" s="171" t="s">
        <v>1</v>
      </c>
      <c r="N433" s="172" t="s">
        <v>40</v>
      </c>
      <c r="O433" s="58"/>
      <c r="P433" s="158">
        <f t="shared" si="161"/>
        <v>0</v>
      </c>
      <c r="Q433" s="158">
        <v>0</v>
      </c>
      <c r="R433" s="158">
        <f t="shared" si="162"/>
        <v>0</v>
      </c>
      <c r="S433" s="158">
        <v>0</v>
      </c>
      <c r="T433" s="159">
        <f t="shared" si="163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60" t="s">
        <v>294</v>
      </c>
      <c r="AT433" s="160" t="s">
        <v>207</v>
      </c>
      <c r="AU433" s="160" t="s">
        <v>168</v>
      </c>
      <c r="AY433" s="14" t="s">
        <v>161</v>
      </c>
      <c r="BE433" s="161">
        <f t="shared" si="164"/>
        <v>0</v>
      </c>
      <c r="BF433" s="161">
        <f t="shared" si="165"/>
        <v>0</v>
      </c>
      <c r="BG433" s="161">
        <f t="shared" si="166"/>
        <v>0</v>
      </c>
      <c r="BH433" s="161">
        <f t="shared" si="167"/>
        <v>0</v>
      </c>
      <c r="BI433" s="161">
        <f t="shared" si="168"/>
        <v>0</v>
      </c>
      <c r="BJ433" s="14" t="s">
        <v>168</v>
      </c>
      <c r="BK433" s="161">
        <f t="shared" si="169"/>
        <v>0</v>
      </c>
      <c r="BL433" s="14" t="s">
        <v>228</v>
      </c>
      <c r="BM433" s="160" t="s">
        <v>1225</v>
      </c>
    </row>
    <row r="434" spans="1:65" s="2" customFormat="1" ht="16.5" customHeight="1">
      <c r="A434" s="29"/>
      <c r="B434" s="147"/>
      <c r="C434" s="162" t="s">
        <v>1226</v>
      </c>
      <c r="D434" s="162" t="s">
        <v>207</v>
      </c>
      <c r="E434" s="163" t="s">
        <v>1227</v>
      </c>
      <c r="F434" s="164" t="s">
        <v>1228</v>
      </c>
      <c r="G434" s="165" t="s">
        <v>259</v>
      </c>
      <c r="H434" s="166">
        <v>2</v>
      </c>
      <c r="I434" s="167"/>
      <c r="J434" s="168">
        <f t="shared" si="160"/>
        <v>0</v>
      </c>
      <c r="K434" s="169"/>
      <c r="L434" s="170"/>
      <c r="M434" s="171" t="s">
        <v>1</v>
      </c>
      <c r="N434" s="172" t="s">
        <v>40</v>
      </c>
      <c r="O434" s="58"/>
      <c r="P434" s="158">
        <f t="shared" si="161"/>
        <v>0</v>
      </c>
      <c r="Q434" s="158">
        <v>0</v>
      </c>
      <c r="R434" s="158">
        <f t="shared" si="162"/>
        <v>0</v>
      </c>
      <c r="S434" s="158">
        <v>0</v>
      </c>
      <c r="T434" s="159">
        <f t="shared" si="163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0" t="s">
        <v>294</v>
      </c>
      <c r="AT434" s="160" t="s">
        <v>207</v>
      </c>
      <c r="AU434" s="160" t="s">
        <v>168</v>
      </c>
      <c r="AY434" s="14" t="s">
        <v>161</v>
      </c>
      <c r="BE434" s="161">
        <f t="shared" si="164"/>
        <v>0</v>
      </c>
      <c r="BF434" s="161">
        <f t="shared" si="165"/>
        <v>0</v>
      </c>
      <c r="BG434" s="161">
        <f t="shared" si="166"/>
        <v>0</v>
      </c>
      <c r="BH434" s="161">
        <f t="shared" si="167"/>
        <v>0</v>
      </c>
      <c r="BI434" s="161">
        <f t="shared" si="168"/>
        <v>0</v>
      </c>
      <c r="BJ434" s="14" t="s">
        <v>168</v>
      </c>
      <c r="BK434" s="161">
        <f t="shared" si="169"/>
        <v>0</v>
      </c>
      <c r="BL434" s="14" t="s">
        <v>228</v>
      </c>
      <c r="BM434" s="160" t="s">
        <v>1229</v>
      </c>
    </row>
    <row r="435" spans="1:65" s="2" customFormat="1" ht="16.5" customHeight="1">
      <c r="A435" s="29"/>
      <c r="B435" s="147"/>
      <c r="C435" s="162" t="s">
        <v>1230</v>
      </c>
      <c r="D435" s="162" t="s">
        <v>207</v>
      </c>
      <c r="E435" s="163" t="s">
        <v>1231</v>
      </c>
      <c r="F435" s="164" t="s">
        <v>1232</v>
      </c>
      <c r="G435" s="165" t="s">
        <v>259</v>
      </c>
      <c r="H435" s="166">
        <v>6</v>
      </c>
      <c r="I435" s="167"/>
      <c r="J435" s="168">
        <f t="shared" si="160"/>
        <v>0</v>
      </c>
      <c r="K435" s="169"/>
      <c r="L435" s="170"/>
      <c r="M435" s="171" t="s">
        <v>1</v>
      </c>
      <c r="N435" s="172" t="s">
        <v>40</v>
      </c>
      <c r="O435" s="58"/>
      <c r="P435" s="158">
        <f t="shared" si="161"/>
        <v>0</v>
      </c>
      <c r="Q435" s="158">
        <v>0</v>
      </c>
      <c r="R435" s="158">
        <f t="shared" si="162"/>
        <v>0</v>
      </c>
      <c r="S435" s="158">
        <v>0</v>
      </c>
      <c r="T435" s="159">
        <f t="shared" si="163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60" t="s">
        <v>294</v>
      </c>
      <c r="AT435" s="160" t="s">
        <v>207</v>
      </c>
      <c r="AU435" s="160" t="s">
        <v>168</v>
      </c>
      <c r="AY435" s="14" t="s">
        <v>161</v>
      </c>
      <c r="BE435" s="161">
        <f t="shared" si="164"/>
        <v>0</v>
      </c>
      <c r="BF435" s="161">
        <f t="shared" si="165"/>
        <v>0</v>
      </c>
      <c r="BG435" s="161">
        <f t="shared" si="166"/>
        <v>0</v>
      </c>
      <c r="BH435" s="161">
        <f t="shared" si="167"/>
        <v>0</v>
      </c>
      <c r="BI435" s="161">
        <f t="shared" si="168"/>
        <v>0</v>
      </c>
      <c r="BJ435" s="14" t="s">
        <v>168</v>
      </c>
      <c r="BK435" s="161">
        <f t="shared" si="169"/>
        <v>0</v>
      </c>
      <c r="BL435" s="14" t="s">
        <v>228</v>
      </c>
      <c r="BM435" s="160" t="s">
        <v>1233</v>
      </c>
    </row>
    <row r="436" spans="1:65" s="2" customFormat="1" ht="37.9" customHeight="1">
      <c r="A436" s="29"/>
      <c r="B436" s="147"/>
      <c r="C436" s="148" t="s">
        <v>1234</v>
      </c>
      <c r="D436" s="148" t="s">
        <v>163</v>
      </c>
      <c r="E436" s="149" t="s">
        <v>1235</v>
      </c>
      <c r="F436" s="150" t="s">
        <v>1236</v>
      </c>
      <c r="G436" s="151" t="s">
        <v>214</v>
      </c>
      <c r="H436" s="152">
        <v>25.8</v>
      </c>
      <c r="I436" s="153"/>
      <c r="J436" s="154">
        <f t="shared" si="160"/>
        <v>0</v>
      </c>
      <c r="K436" s="155"/>
      <c r="L436" s="30"/>
      <c r="M436" s="156" t="s">
        <v>1</v>
      </c>
      <c r="N436" s="157" t="s">
        <v>40</v>
      </c>
      <c r="O436" s="58"/>
      <c r="P436" s="158">
        <f t="shared" si="161"/>
        <v>0</v>
      </c>
      <c r="Q436" s="158">
        <v>2.1000000000000001E-4</v>
      </c>
      <c r="R436" s="158">
        <f t="shared" si="162"/>
        <v>5.4180000000000001E-3</v>
      </c>
      <c r="S436" s="158">
        <v>0</v>
      </c>
      <c r="T436" s="159">
        <f t="shared" si="163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60" t="s">
        <v>228</v>
      </c>
      <c r="AT436" s="160" t="s">
        <v>163</v>
      </c>
      <c r="AU436" s="160" t="s">
        <v>168</v>
      </c>
      <c r="AY436" s="14" t="s">
        <v>161</v>
      </c>
      <c r="BE436" s="161">
        <f t="shared" si="164"/>
        <v>0</v>
      </c>
      <c r="BF436" s="161">
        <f t="shared" si="165"/>
        <v>0</v>
      </c>
      <c r="BG436" s="161">
        <f t="shared" si="166"/>
        <v>0</v>
      </c>
      <c r="BH436" s="161">
        <f t="shared" si="167"/>
        <v>0</v>
      </c>
      <c r="BI436" s="161">
        <f t="shared" si="168"/>
        <v>0</v>
      </c>
      <c r="BJ436" s="14" t="s">
        <v>168</v>
      </c>
      <c r="BK436" s="161">
        <f t="shared" si="169"/>
        <v>0</v>
      </c>
      <c r="BL436" s="14" t="s">
        <v>228</v>
      </c>
      <c r="BM436" s="160" t="s">
        <v>1237</v>
      </c>
    </row>
    <row r="437" spans="1:65" s="2" customFormat="1" ht="37.9" customHeight="1">
      <c r="A437" s="29"/>
      <c r="B437" s="147"/>
      <c r="C437" s="162" t="s">
        <v>1238</v>
      </c>
      <c r="D437" s="162" t="s">
        <v>207</v>
      </c>
      <c r="E437" s="163" t="s">
        <v>1207</v>
      </c>
      <c r="F437" s="164" t="s">
        <v>1208</v>
      </c>
      <c r="G437" s="165" t="s">
        <v>214</v>
      </c>
      <c r="H437" s="166">
        <v>27.09</v>
      </c>
      <c r="I437" s="167"/>
      <c r="J437" s="168">
        <f t="shared" si="160"/>
        <v>0</v>
      </c>
      <c r="K437" s="169"/>
      <c r="L437" s="170"/>
      <c r="M437" s="171" t="s">
        <v>1</v>
      </c>
      <c r="N437" s="172" t="s">
        <v>40</v>
      </c>
      <c r="O437" s="58"/>
      <c r="P437" s="158">
        <f t="shared" si="161"/>
        <v>0</v>
      </c>
      <c r="Q437" s="158">
        <v>1E-4</v>
      </c>
      <c r="R437" s="158">
        <f t="shared" si="162"/>
        <v>2.709E-3</v>
      </c>
      <c r="S437" s="158">
        <v>0</v>
      </c>
      <c r="T437" s="159">
        <f t="shared" si="163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60" t="s">
        <v>294</v>
      </c>
      <c r="AT437" s="160" t="s">
        <v>207</v>
      </c>
      <c r="AU437" s="160" t="s">
        <v>168</v>
      </c>
      <c r="AY437" s="14" t="s">
        <v>161</v>
      </c>
      <c r="BE437" s="161">
        <f t="shared" si="164"/>
        <v>0</v>
      </c>
      <c r="BF437" s="161">
        <f t="shared" si="165"/>
        <v>0</v>
      </c>
      <c r="BG437" s="161">
        <f t="shared" si="166"/>
        <v>0</v>
      </c>
      <c r="BH437" s="161">
        <f t="shared" si="167"/>
        <v>0</v>
      </c>
      <c r="BI437" s="161">
        <f t="shared" si="168"/>
        <v>0</v>
      </c>
      <c r="BJ437" s="14" t="s">
        <v>168</v>
      </c>
      <c r="BK437" s="161">
        <f t="shared" si="169"/>
        <v>0</v>
      </c>
      <c r="BL437" s="14" t="s">
        <v>228</v>
      </c>
      <c r="BM437" s="160" t="s">
        <v>1239</v>
      </c>
    </row>
    <row r="438" spans="1:65" s="2" customFormat="1" ht="37.9" customHeight="1">
      <c r="A438" s="29"/>
      <c r="B438" s="147"/>
      <c r="C438" s="162" t="s">
        <v>1240</v>
      </c>
      <c r="D438" s="162" t="s">
        <v>207</v>
      </c>
      <c r="E438" s="163" t="s">
        <v>1211</v>
      </c>
      <c r="F438" s="164" t="s">
        <v>1212</v>
      </c>
      <c r="G438" s="165" t="s">
        <v>214</v>
      </c>
      <c r="H438" s="166">
        <v>27.09</v>
      </c>
      <c r="I438" s="167"/>
      <c r="J438" s="168">
        <f t="shared" si="160"/>
        <v>0</v>
      </c>
      <c r="K438" s="169"/>
      <c r="L438" s="170"/>
      <c r="M438" s="171" t="s">
        <v>1</v>
      </c>
      <c r="N438" s="172" t="s">
        <v>40</v>
      </c>
      <c r="O438" s="58"/>
      <c r="P438" s="158">
        <f t="shared" si="161"/>
        <v>0</v>
      </c>
      <c r="Q438" s="158">
        <v>1E-4</v>
      </c>
      <c r="R438" s="158">
        <f t="shared" si="162"/>
        <v>2.709E-3</v>
      </c>
      <c r="S438" s="158">
        <v>0</v>
      </c>
      <c r="T438" s="159">
        <f t="shared" si="163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60" t="s">
        <v>294</v>
      </c>
      <c r="AT438" s="160" t="s">
        <v>207</v>
      </c>
      <c r="AU438" s="160" t="s">
        <v>168</v>
      </c>
      <c r="AY438" s="14" t="s">
        <v>161</v>
      </c>
      <c r="BE438" s="161">
        <f t="shared" si="164"/>
        <v>0</v>
      </c>
      <c r="BF438" s="161">
        <f t="shared" si="165"/>
        <v>0</v>
      </c>
      <c r="BG438" s="161">
        <f t="shared" si="166"/>
        <v>0</v>
      </c>
      <c r="BH438" s="161">
        <f t="shared" si="167"/>
        <v>0</v>
      </c>
      <c r="BI438" s="161">
        <f t="shared" si="168"/>
        <v>0</v>
      </c>
      <c r="BJ438" s="14" t="s">
        <v>168</v>
      </c>
      <c r="BK438" s="161">
        <f t="shared" si="169"/>
        <v>0</v>
      </c>
      <c r="BL438" s="14" t="s">
        <v>228</v>
      </c>
      <c r="BM438" s="160" t="s">
        <v>1241</v>
      </c>
    </row>
    <row r="439" spans="1:65" s="2" customFormat="1" ht="16.5" customHeight="1">
      <c r="A439" s="29"/>
      <c r="B439" s="147"/>
      <c r="C439" s="162" t="s">
        <v>1242</v>
      </c>
      <c r="D439" s="162" t="s">
        <v>207</v>
      </c>
      <c r="E439" s="163" t="s">
        <v>1243</v>
      </c>
      <c r="F439" s="164" t="s">
        <v>1244</v>
      </c>
      <c r="G439" s="165" t="s">
        <v>259</v>
      </c>
      <c r="H439" s="166">
        <v>2</v>
      </c>
      <c r="I439" s="167"/>
      <c r="J439" s="168">
        <f t="shared" si="160"/>
        <v>0</v>
      </c>
      <c r="K439" s="169"/>
      <c r="L439" s="170"/>
      <c r="M439" s="171" t="s">
        <v>1</v>
      </c>
      <c r="N439" s="172" t="s">
        <v>40</v>
      </c>
      <c r="O439" s="58"/>
      <c r="P439" s="158">
        <f t="shared" si="161"/>
        <v>0</v>
      </c>
      <c r="Q439" s="158">
        <v>0</v>
      </c>
      <c r="R439" s="158">
        <f t="shared" si="162"/>
        <v>0</v>
      </c>
      <c r="S439" s="158">
        <v>0</v>
      </c>
      <c r="T439" s="159">
        <f t="shared" si="163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60" t="s">
        <v>294</v>
      </c>
      <c r="AT439" s="160" t="s">
        <v>207</v>
      </c>
      <c r="AU439" s="160" t="s">
        <v>168</v>
      </c>
      <c r="AY439" s="14" t="s">
        <v>161</v>
      </c>
      <c r="BE439" s="161">
        <f t="shared" si="164"/>
        <v>0</v>
      </c>
      <c r="BF439" s="161">
        <f t="shared" si="165"/>
        <v>0</v>
      </c>
      <c r="BG439" s="161">
        <f t="shared" si="166"/>
        <v>0</v>
      </c>
      <c r="BH439" s="161">
        <f t="shared" si="167"/>
        <v>0</v>
      </c>
      <c r="BI439" s="161">
        <f t="shared" si="168"/>
        <v>0</v>
      </c>
      <c r="BJ439" s="14" t="s">
        <v>168</v>
      </c>
      <c r="BK439" s="161">
        <f t="shared" si="169"/>
        <v>0</v>
      </c>
      <c r="BL439" s="14" t="s">
        <v>228</v>
      </c>
      <c r="BM439" s="160" t="s">
        <v>1245</v>
      </c>
    </row>
    <row r="440" spans="1:65" s="2" customFormat="1" ht="16.5" customHeight="1">
      <c r="A440" s="29"/>
      <c r="B440" s="147"/>
      <c r="C440" s="162" t="s">
        <v>1246</v>
      </c>
      <c r="D440" s="162" t="s">
        <v>207</v>
      </c>
      <c r="E440" s="163" t="s">
        <v>1247</v>
      </c>
      <c r="F440" s="164" t="s">
        <v>1248</v>
      </c>
      <c r="G440" s="165" t="s">
        <v>259</v>
      </c>
      <c r="H440" s="166">
        <v>1</v>
      </c>
      <c r="I440" s="167"/>
      <c r="J440" s="168">
        <f t="shared" si="160"/>
        <v>0</v>
      </c>
      <c r="K440" s="169"/>
      <c r="L440" s="170"/>
      <c r="M440" s="171" t="s">
        <v>1</v>
      </c>
      <c r="N440" s="172" t="s">
        <v>40</v>
      </c>
      <c r="O440" s="58"/>
      <c r="P440" s="158">
        <f t="shared" si="161"/>
        <v>0</v>
      </c>
      <c r="Q440" s="158">
        <v>0</v>
      </c>
      <c r="R440" s="158">
        <f t="shared" si="162"/>
        <v>0</v>
      </c>
      <c r="S440" s="158">
        <v>0</v>
      </c>
      <c r="T440" s="159">
        <f t="shared" si="163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60" t="s">
        <v>294</v>
      </c>
      <c r="AT440" s="160" t="s">
        <v>207</v>
      </c>
      <c r="AU440" s="160" t="s">
        <v>168</v>
      </c>
      <c r="AY440" s="14" t="s">
        <v>161</v>
      </c>
      <c r="BE440" s="161">
        <f t="shared" si="164"/>
        <v>0</v>
      </c>
      <c r="BF440" s="161">
        <f t="shared" si="165"/>
        <v>0</v>
      </c>
      <c r="BG440" s="161">
        <f t="shared" si="166"/>
        <v>0</v>
      </c>
      <c r="BH440" s="161">
        <f t="shared" si="167"/>
        <v>0</v>
      </c>
      <c r="BI440" s="161">
        <f t="shared" si="168"/>
        <v>0</v>
      </c>
      <c r="BJ440" s="14" t="s">
        <v>168</v>
      </c>
      <c r="BK440" s="161">
        <f t="shared" si="169"/>
        <v>0</v>
      </c>
      <c r="BL440" s="14" t="s">
        <v>228</v>
      </c>
      <c r="BM440" s="160" t="s">
        <v>1249</v>
      </c>
    </row>
    <row r="441" spans="1:65" s="2" customFormat="1" ht="21.75" customHeight="1">
      <c r="A441" s="29"/>
      <c r="B441" s="147"/>
      <c r="C441" s="148" t="s">
        <v>1250</v>
      </c>
      <c r="D441" s="148" t="s">
        <v>163</v>
      </c>
      <c r="E441" s="149" t="s">
        <v>1251</v>
      </c>
      <c r="F441" s="150" t="s">
        <v>1252</v>
      </c>
      <c r="G441" s="151" t="s">
        <v>214</v>
      </c>
      <c r="H441" s="152">
        <v>15.4</v>
      </c>
      <c r="I441" s="153"/>
      <c r="J441" s="154">
        <f t="shared" si="160"/>
        <v>0</v>
      </c>
      <c r="K441" s="155"/>
      <c r="L441" s="30"/>
      <c r="M441" s="156" t="s">
        <v>1</v>
      </c>
      <c r="N441" s="157" t="s">
        <v>40</v>
      </c>
      <c r="O441" s="58"/>
      <c r="P441" s="158">
        <f t="shared" si="161"/>
        <v>0</v>
      </c>
      <c r="Q441" s="158">
        <v>4.2000000000000002E-4</v>
      </c>
      <c r="R441" s="158">
        <f t="shared" si="162"/>
        <v>6.4680000000000007E-3</v>
      </c>
      <c r="S441" s="158">
        <v>0</v>
      </c>
      <c r="T441" s="159">
        <f t="shared" si="163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60" t="s">
        <v>228</v>
      </c>
      <c r="AT441" s="160" t="s">
        <v>163</v>
      </c>
      <c r="AU441" s="160" t="s">
        <v>168</v>
      </c>
      <c r="AY441" s="14" t="s">
        <v>161</v>
      </c>
      <c r="BE441" s="161">
        <f t="shared" si="164"/>
        <v>0</v>
      </c>
      <c r="BF441" s="161">
        <f t="shared" si="165"/>
        <v>0</v>
      </c>
      <c r="BG441" s="161">
        <f t="shared" si="166"/>
        <v>0</v>
      </c>
      <c r="BH441" s="161">
        <f t="shared" si="167"/>
        <v>0</v>
      </c>
      <c r="BI441" s="161">
        <f t="shared" si="168"/>
        <v>0</v>
      </c>
      <c r="BJ441" s="14" t="s">
        <v>168</v>
      </c>
      <c r="BK441" s="161">
        <f t="shared" si="169"/>
        <v>0</v>
      </c>
      <c r="BL441" s="14" t="s">
        <v>228</v>
      </c>
      <c r="BM441" s="160" t="s">
        <v>1253</v>
      </c>
    </row>
    <row r="442" spans="1:65" s="2" customFormat="1" ht="37.9" customHeight="1">
      <c r="A442" s="29"/>
      <c r="B442" s="147"/>
      <c r="C442" s="162" t="s">
        <v>1254</v>
      </c>
      <c r="D442" s="162" t="s">
        <v>207</v>
      </c>
      <c r="E442" s="163" t="s">
        <v>1207</v>
      </c>
      <c r="F442" s="164" t="s">
        <v>1208</v>
      </c>
      <c r="G442" s="165" t="s">
        <v>214</v>
      </c>
      <c r="H442" s="166">
        <v>16.170000000000002</v>
      </c>
      <c r="I442" s="167"/>
      <c r="J442" s="168">
        <f t="shared" si="160"/>
        <v>0</v>
      </c>
      <c r="K442" s="169"/>
      <c r="L442" s="170"/>
      <c r="M442" s="171" t="s">
        <v>1</v>
      </c>
      <c r="N442" s="172" t="s">
        <v>40</v>
      </c>
      <c r="O442" s="58"/>
      <c r="P442" s="158">
        <f t="shared" si="161"/>
        <v>0</v>
      </c>
      <c r="Q442" s="158">
        <v>1E-4</v>
      </c>
      <c r="R442" s="158">
        <f t="shared" si="162"/>
        <v>1.6170000000000002E-3</v>
      </c>
      <c r="S442" s="158">
        <v>0</v>
      </c>
      <c r="T442" s="159">
        <f t="shared" si="163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60" t="s">
        <v>294</v>
      </c>
      <c r="AT442" s="160" t="s">
        <v>207</v>
      </c>
      <c r="AU442" s="160" t="s">
        <v>168</v>
      </c>
      <c r="AY442" s="14" t="s">
        <v>161</v>
      </c>
      <c r="BE442" s="161">
        <f t="shared" si="164"/>
        <v>0</v>
      </c>
      <c r="BF442" s="161">
        <f t="shared" si="165"/>
        <v>0</v>
      </c>
      <c r="BG442" s="161">
        <f t="shared" si="166"/>
        <v>0</v>
      </c>
      <c r="BH442" s="161">
        <f t="shared" si="167"/>
        <v>0</v>
      </c>
      <c r="BI442" s="161">
        <f t="shared" si="168"/>
        <v>0</v>
      </c>
      <c r="BJ442" s="14" t="s">
        <v>168</v>
      </c>
      <c r="BK442" s="161">
        <f t="shared" si="169"/>
        <v>0</v>
      </c>
      <c r="BL442" s="14" t="s">
        <v>228</v>
      </c>
      <c r="BM442" s="160" t="s">
        <v>1255</v>
      </c>
    </row>
    <row r="443" spans="1:65" s="2" customFormat="1" ht="37.9" customHeight="1">
      <c r="A443" s="29"/>
      <c r="B443" s="147"/>
      <c r="C443" s="162" t="s">
        <v>1256</v>
      </c>
      <c r="D443" s="162" t="s">
        <v>207</v>
      </c>
      <c r="E443" s="163" t="s">
        <v>1211</v>
      </c>
      <c r="F443" s="164" t="s">
        <v>1212</v>
      </c>
      <c r="G443" s="165" t="s">
        <v>214</v>
      </c>
      <c r="H443" s="166">
        <v>16.170000000000002</v>
      </c>
      <c r="I443" s="167"/>
      <c r="J443" s="168">
        <f t="shared" si="160"/>
        <v>0</v>
      </c>
      <c r="K443" s="169"/>
      <c r="L443" s="170"/>
      <c r="M443" s="171" t="s">
        <v>1</v>
      </c>
      <c r="N443" s="172" t="s">
        <v>40</v>
      </c>
      <c r="O443" s="58"/>
      <c r="P443" s="158">
        <f t="shared" si="161"/>
        <v>0</v>
      </c>
      <c r="Q443" s="158">
        <v>1E-4</v>
      </c>
      <c r="R443" s="158">
        <f t="shared" si="162"/>
        <v>1.6170000000000002E-3</v>
      </c>
      <c r="S443" s="158">
        <v>0</v>
      </c>
      <c r="T443" s="159">
        <f t="shared" si="163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60" t="s">
        <v>294</v>
      </c>
      <c r="AT443" s="160" t="s">
        <v>207</v>
      </c>
      <c r="AU443" s="160" t="s">
        <v>168</v>
      </c>
      <c r="AY443" s="14" t="s">
        <v>161</v>
      </c>
      <c r="BE443" s="161">
        <f t="shared" si="164"/>
        <v>0</v>
      </c>
      <c r="BF443" s="161">
        <f t="shared" si="165"/>
        <v>0</v>
      </c>
      <c r="BG443" s="161">
        <f t="shared" si="166"/>
        <v>0</v>
      </c>
      <c r="BH443" s="161">
        <f t="shared" si="167"/>
        <v>0</v>
      </c>
      <c r="BI443" s="161">
        <f t="shared" si="168"/>
        <v>0</v>
      </c>
      <c r="BJ443" s="14" t="s">
        <v>168</v>
      </c>
      <c r="BK443" s="161">
        <f t="shared" si="169"/>
        <v>0</v>
      </c>
      <c r="BL443" s="14" t="s">
        <v>228</v>
      </c>
      <c r="BM443" s="160" t="s">
        <v>1257</v>
      </c>
    </row>
    <row r="444" spans="1:65" s="2" customFormat="1" ht="16.5" customHeight="1">
      <c r="A444" s="29"/>
      <c r="B444" s="147"/>
      <c r="C444" s="162" t="s">
        <v>1258</v>
      </c>
      <c r="D444" s="162" t="s">
        <v>207</v>
      </c>
      <c r="E444" s="163" t="s">
        <v>1259</v>
      </c>
      <c r="F444" s="164" t="s">
        <v>1260</v>
      </c>
      <c r="G444" s="165" t="s">
        <v>259</v>
      </c>
      <c r="H444" s="166">
        <v>1</v>
      </c>
      <c r="I444" s="167"/>
      <c r="J444" s="168">
        <f t="shared" si="160"/>
        <v>0</v>
      </c>
      <c r="K444" s="169"/>
      <c r="L444" s="170"/>
      <c r="M444" s="171" t="s">
        <v>1</v>
      </c>
      <c r="N444" s="172" t="s">
        <v>40</v>
      </c>
      <c r="O444" s="58"/>
      <c r="P444" s="158">
        <f t="shared" si="161"/>
        <v>0</v>
      </c>
      <c r="Q444" s="158">
        <v>0</v>
      </c>
      <c r="R444" s="158">
        <f t="shared" si="162"/>
        <v>0</v>
      </c>
      <c r="S444" s="158">
        <v>0</v>
      </c>
      <c r="T444" s="159">
        <f t="shared" si="163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60" t="s">
        <v>294</v>
      </c>
      <c r="AT444" s="160" t="s">
        <v>207</v>
      </c>
      <c r="AU444" s="160" t="s">
        <v>168</v>
      </c>
      <c r="AY444" s="14" t="s">
        <v>161</v>
      </c>
      <c r="BE444" s="161">
        <f t="shared" si="164"/>
        <v>0</v>
      </c>
      <c r="BF444" s="161">
        <f t="shared" si="165"/>
        <v>0</v>
      </c>
      <c r="BG444" s="161">
        <f t="shared" si="166"/>
        <v>0</v>
      </c>
      <c r="BH444" s="161">
        <f t="shared" si="167"/>
        <v>0</v>
      </c>
      <c r="BI444" s="161">
        <f t="shared" si="168"/>
        <v>0</v>
      </c>
      <c r="BJ444" s="14" t="s">
        <v>168</v>
      </c>
      <c r="BK444" s="161">
        <f t="shared" si="169"/>
        <v>0</v>
      </c>
      <c r="BL444" s="14" t="s">
        <v>228</v>
      </c>
      <c r="BM444" s="160" t="s">
        <v>1261</v>
      </c>
    </row>
    <row r="445" spans="1:65" s="2" customFormat="1" ht="16.5" customHeight="1">
      <c r="A445" s="29"/>
      <c r="B445" s="147"/>
      <c r="C445" s="162" t="s">
        <v>1262</v>
      </c>
      <c r="D445" s="162" t="s">
        <v>207</v>
      </c>
      <c r="E445" s="163" t="s">
        <v>1263</v>
      </c>
      <c r="F445" s="164" t="s">
        <v>1264</v>
      </c>
      <c r="G445" s="165" t="s">
        <v>259</v>
      </c>
      <c r="H445" s="166">
        <v>1</v>
      </c>
      <c r="I445" s="167"/>
      <c r="J445" s="168">
        <f t="shared" si="160"/>
        <v>0</v>
      </c>
      <c r="K445" s="169"/>
      <c r="L445" s="170"/>
      <c r="M445" s="171" t="s">
        <v>1</v>
      </c>
      <c r="N445" s="172" t="s">
        <v>40</v>
      </c>
      <c r="O445" s="58"/>
      <c r="P445" s="158">
        <f t="shared" si="161"/>
        <v>0</v>
      </c>
      <c r="Q445" s="158">
        <v>0</v>
      </c>
      <c r="R445" s="158">
        <f t="shared" si="162"/>
        <v>0</v>
      </c>
      <c r="S445" s="158">
        <v>0</v>
      </c>
      <c r="T445" s="159">
        <f t="shared" si="163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0" t="s">
        <v>294</v>
      </c>
      <c r="AT445" s="160" t="s">
        <v>207</v>
      </c>
      <c r="AU445" s="160" t="s">
        <v>168</v>
      </c>
      <c r="AY445" s="14" t="s">
        <v>161</v>
      </c>
      <c r="BE445" s="161">
        <f t="shared" si="164"/>
        <v>0</v>
      </c>
      <c r="BF445" s="161">
        <f t="shared" si="165"/>
        <v>0</v>
      </c>
      <c r="BG445" s="161">
        <f t="shared" si="166"/>
        <v>0</v>
      </c>
      <c r="BH445" s="161">
        <f t="shared" si="167"/>
        <v>0</v>
      </c>
      <c r="BI445" s="161">
        <f t="shared" si="168"/>
        <v>0</v>
      </c>
      <c r="BJ445" s="14" t="s">
        <v>168</v>
      </c>
      <c r="BK445" s="161">
        <f t="shared" si="169"/>
        <v>0</v>
      </c>
      <c r="BL445" s="14" t="s">
        <v>228</v>
      </c>
      <c r="BM445" s="160" t="s">
        <v>1265</v>
      </c>
    </row>
    <row r="446" spans="1:65" s="2" customFormat="1" ht="33" customHeight="1">
      <c r="A446" s="29"/>
      <c r="B446" s="147"/>
      <c r="C446" s="148" t="s">
        <v>1266</v>
      </c>
      <c r="D446" s="148" t="s">
        <v>163</v>
      </c>
      <c r="E446" s="149" t="s">
        <v>1267</v>
      </c>
      <c r="F446" s="150" t="s">
        <v>1268</v>
      </c>
      <c r="G446" s="151" t="s">
        <v>259</v>
      </c>
      <c r="H446" s="152">
        <v>17</v>
      </c>
      <c r="I446" s="153"/>
      <c r="J446" s="154">
        <f t="shared" si="160"/>
        <v>0</v>
      </c>
      <c r="K446" s="155"/>
      <c r="L446" s="30"/>
      <c r="M446" s="156" t="s">
        <v>1</v>
      </c>
      <c r="N446" s="157" t="s">
        <v>40</v>
      </c>
      <c r="O446" s="58"/>
      <c r="P446" s="158">
        <f t="shared" si="161"/>
        <v>0</v>
      </c>
      <c r="Q446" s="158">
        <v>0</v>
      </c>
      <c r="R446" s="158">
        <f t="shared" si="162"/>
        <v>0</v>
      </c>
      <c r="S446" s="158">
        <v>0</v>
      </c>
      <c r="T446" s="159">
        <f t="shared" si="163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60" t="s">
        <v>228</v>
      </c>
      <c r="AT446" s="160" t="s">
        <v>163</v>
      </c>
      <c r="AU446" s="160" t="s">
        <v>168</v>
      </c>
      <c r="AY446" s="14" t="s">
        <v>161</v>
      </c>
      <c r="BE446" s="161">
        <f t="shared" si="164"/>
        <v>0</v>
      </c>
      <c r="BF446" s="161">
        <f t="shared" si="165"/>
        <v>0</v>
      </c>
      <c r="BG446" s="161">
        <f t="shared" si="166"/>
        <v>0</v>
      </c>
      <c r="BH446" s="161">
        <f t="shared" si="167"/>
        <v>0</v>
      </c>
      <c r="BI446" s="161">
        <f t="shared" si="168"/>
        <v>0</v>
      </c>
      <c r="BJ446" s="14" t="s">
        <v>168</v>
      </c>
      <c r="BK446" s="161">
        <f t="shared" si="169"/>
        <v>0</v>
      </c>
      <c r="BL446" s="14" t="s">
        <v>228</v>
      </c>
      <c r="BM446" s="160" t="s">
        <v>1269</v>
      </c>
    </row>
    <row r="447" spans="1:65" s="2" customFormat="1" ht="24.2" customHeight="1">
      <c r="A447" s="29"/>
      <c r="B447" s="147"/>
      <c r="C447" s="162" t="s">
        <v>1270</v>
      </c>
      <c r="D447" s="162" t="s">
        <v>207</v>
      </c>
      <c r="E447" s="163" t="s">
        <v>1271</v>
      </c>
      <c r="F447" s="164" t="s">
        <v>1272</v>
      </c>
      <c r="G447" s="165" t="s">
        <v>259</v>
      </c>
      <c r="H447" s="166">
        <v>17</v>
      </c>
      <c r="I447" s="167"/>
      <c r="J447" s="168">
        <f t="shared" si="160"/>
        <v>0</v>
      </c>
      <c r="K447" s="169"/>
      <c r="L447" s="170"/>
      <c r="M447" s="171" t="s">
        <v>1</v>
      </c>
      <c r="N447" s="172" t="s">
        <v>40</v>
      </c>
      <c r="O447" s="58"/>
      <c r="P447" s="158">
        <f t="shared" si="161"/>
        <v>0</v>
      </c>
      <c r="Q447" s="158">
        <v>1E-3</v>
      </c>
      <c r="R447" s="158">
        <f t="shared" si="162"/>
        <v>1.7000000000000001E-2</v>
      </c>
      <c r="S447" s="158">
        <v>0</v>
      </c>
      <c r="T447" s="159">
        <f t="shared" si="163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60" t="s">
        <v>294</v>
      </c>
      <c r="AT447" s="160" t="s">
        <v>207</v>
      </c>
      <c r="AU447" s="160" t="s">
        <v>168</v>
      </c>
      <c r="AY447" s="14" t="s">
        <v>161</v>
      </c>
      <c r="BE447" s="161">
        <f t="shared" si="164"/>
        <v>0</v>
      </c>
      <c r="BF447" s="161">
        <f t="shared" si="165"/>
        <v>0</v>
      </c>
      <c r="BG447" s="161">
        <f t="shared" si="166"/>
        <v>0</v>
      </c>
      <c r="BH447" s="161">
        <f t="shared" si="167"/>
        <v>0</v>
      </c>
      <c r="BI447" s="161">
        <f t="shared" si="168"/>
        <v>0</v>
      </c>
      <c r="BJ447" s="14" t="s">
        <v>168</v>
      </c>
      <c r="BK447" s="161">
        <f t="shared" si="169"/>
        <v>0</v>
      </c>
      <c r="BL447" s="14" t="s">
        <v>228</v>
      </c>
      <c r="BM447" s="160" t="s">
        <v>1273</v>
      </c>
    </row>
    <row r="448" spans="1:65" s="2" customFormat="1" ht="24.2" customHeight="1">
      <c r="A448" s="29"/>
      <c r="B448" s="147"/>
      <c r="C448" s="162" t="s">
        <v>1274</v>
      </c>
      <c r="D448" s="162" t="s">
        <v>207</v>
      </c>
      <c r="E448" s="163" t="s">
        <v>1275</v>
      </c>
      <c r="F448" s="164" t="s">
        <v>1276</v>
      </c>
      <c r="G448" s="165" t="s">
        <v>259</v>
      </c>
      <c r="H448" s="166">
        <v>17</v>
      </c>
      <c r="I448" s="167"/>
      <c r="J448" s="168">
        <f t="shared" si="160"/>
        <v>0</v>
      </c>
      <c r="K448" s="169"/>
      <c r="L448" s="170"/>
      <c r="M448" s="171" t="s">
        <v>1</v>
      </c>
      <c r="N448" s="172" t="s">
        <v>40</v>
      </c>
      <c r="O448" s="58"/>
      <c r="P448" s="158">
        <f t="shared" si="161"/>
        <v>0</v>
      </c>
      <c r="Q448" s="158">
        <v>2.5000000000000001E-2</v>
      </c>
      <c r="R448" s="158">
        <f t="shared" si="162"/>
        <v>0.42500000000000004</v>
      </c>
      <c r="S448" s="158">
        <v>0</v>
      </c>
      <c r="T448" s="159">
        <f t="shared" si="163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60" t="s">
        <v>294</v>
      </c>
      <c r="AT448" s="160" t="s">
        <v>207</v>
      </c>
      <c r="AU448" s="160" t="s">
        <v>168</v>
      </c>
      <c r="AY448" s="14" t="s">
        <v>161</v>
      </c>
      <c r="BE448" s="161">
        <f t="shared" si="164"/>
        <v>0</v>
      </c>
      <c r="BF448" s="161">
        <f t="shared" si="165"/>
        <v>0</v>
      </c>
      <c r="BG448" s="161">
        <f t="shared" si="166"/>
        <v>0</v>
      </c>
      <c r="BH448" s="161">
        <f t="shared" si="167"/>
        <v>0</v>
      </c>
      <c r="BI448" s="161">
        <f t="shared" si="168"/>
        <v>0</v>
      </c>
      <c r="BJ448" s="14" t="s">
        <v>168</v>
      </c>
      <c r="BK448" s="161">
        <f t="shared" si="169"/>
        <v>0</v>
      </c>
      <c r="BL448" s="14" t="s">
        <v>228</v>
      </c>
      <c r="BM448" s="160" t="s">
        <v>1277</v>
      </c>
    </row>
    <row r="449" spans="1:65" s="2" customFormat="1" ht="24.2" customHeight="1">
      <c r="A449" s="29"/>
      <c r="B449" s="147"/>
      <c r="C449" s="148" t="s">
        <v>1278</v>
      </c>
      <c r="D449" s="148" t="s">
        <v>163</v>
      </c>
      <c r="E449" s="149" t="s">
        <v>1279</v>
      </c>
      <c r="F449" s="150" t="s">
        <v>1280</v>
      </c>
      <c r="G449" s="151" t="s">
        <v>259</v>
      </c>
      <c r="H449" s="152">
        <v>8</v>
      </c>
      <c r="I449" s="153"/>
      <c r="J449" s="154">
        <f t="shared" si="160"/>
        <v>0</v>
      </c>
      <c r="K449" s="155"/>
      <c r="L449" s="30"/>
      <c r="M449" s="156" t="s">
        <v>1</v>
      </c>
      <c r="N449" s="157" t="s">
        <v>40</v>
      </c>
      <c r="O449" s="58"/>
      <c r="P449" s="158">
        <f t="shared" si="161"/>
        <v>0</v>
      </c>
      <c r="Q449" s="158">
        <v>2.5999999999999998E-4</v>
      </c>
      <c r="R449" s="158">
        <f t="shared" si="162"/>
        <v>2.0799999999999998E-3</v>
      </c>
      <c r="S449" s="158">
        <v>0</v>
      </c>
      <c r="T449" s="159">
        <f t="shared" si="163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60" t="s">
        <v>228</v>
      </c>
      <c r="AT449" s="160" t="s">
        <v>163</v>
      </c>
      <c r="AU449" s="160" t="s">
        <v>168</v>
      </c>
      <c r="AY449" s="14" t="s">
        <v>161</v>
      </c>
      <c r="BE449" s="161">
        <f t="shared" si="164"/>
        <v>0</v>
      </c>
      <c r="BF449" s="161">
        <f t="shared" si="165"/>
        <v>0</v>
      </c>
      <c r="BG449" s="161">
        <f t="shared" si="166"/>
        <v>0</v>
      </c>
      <c r="BH449" s="161">
        <f t="shared" si="167"/>
        <v>0</v>
      </c>
      <c r="BI449" s="161">
        <f t="shared" si="168"/>
        <v>0</v>
      </c>
      <c r="BJ449" s="14" t="s">
        <v>168</v>
      </c>
      <c r="BK449" s="161">
        <f t="shared" si="169"/>
        <v>0</v>
      </c>
      <c r="BL449" s="14" t="s">
        <v>228</v>
      </c>
      <c r="BM449" s="160" t="s">
        <v>1281</v>
      </c>
    </row>
    <row r="450" spans="1:65" s="2" customFormat="1" ht="37.9" customHeight="1">
      <c r="A450" s="29"/>
      <c r="B450" s="147"/>
      <c r="C450" s="162" t="s">
        <v>1282</v>
      </c>
      <c r="D450" s="162" t="s">
        <v>207</v>
      </c>
      <c r="E450" s="163" t="s">
        <v>1283</v>
      </c>
      <c r="F450" s="164" t="s">
        <v>1284</v>
      </c>
      <c r="G450" s="165" t="s">
        <v>214</v>
      </c>
      <c r="H450" s="166">
        <v>12</v>
      </c>
      <c r="I450" s="167"/>
      <c r="J450" s="168">
        <f t="shared" si="160"/>
        <v>0</v>
      </c>
      <c r="K450" s="169"/>
      <c r="L450" s="170"/>
      <c r="M450" s="171" t="s">
        <v>1</v>
      </c>
      <c r="N450" s="172" t="s">
        <v>40</v>
      </c>
      <c r="O450" s="58"/>
      <c r="P450" s="158">
        <f t="shared" si="161"/>
        <v>0</v>
      </c>
      <c r="Q450" s="158">
        <v>1.14E-3</v>
      </c>
      <c r="R450" s="158">
        <f t="shared" si="162"/>
        <v>1.3679999999999999E-2</v>
      </c>
      <c r="S450" s="158">
        <v>0</v>
      </c>
      <c r="T450" s="159">
        <f t="shared" si="163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60" t="s">
        <v>294</v>
      </c>
      <c r="AT450" s="160" t="s">
        <v>207</v>
      </c>
      <c r="AU450" s="160" t="s">
        <v>168</v>
      </c>
      <c r="AY450" s="14" t="s">
        <v>161</v>
      </c>
      <c r="BE450" s="161">
        <f t="shared" si="164"/>
        <v>0</v>
      </c>
      <c r="BF450" s="161">
        <f t="shared" si="165"/>
        <v>0</v>
      </c>
      <c r="BG450" s="161">
        <f t="shared" si="166"/>
        <v>0</v>
      </c>
      <c r="BH450" s="161">
        <f t="shared" si="167"/>
        <v>0</v>
      </c>
      <c r="BI450" s="161">
        <f t="shared" si="168"/>
        <v>0</v>
      </c>
      <c r="BJ450" s="14" t="s">
        <v>168</v>
      </c>
      <c r="BK450" s="161">
        <f t="shared" si="169"/>
        <v>0</v>
      </c>
      <c r="BL450" s="14" t="s">
        <v>228</v>
      </c>
      <c r="BM450" s="160" t="s">
        <v>1285</v>
      </c>
    </row>
    <row r="451" spans="1:65" s="2" customFormat="1" ht="24.2" customHeight="1">
      <c r="A451" s="29"/>
      <c r="B451" s="147"/>
      <c r="C451" s="148" t="s">
        <v>1286</v>
      </c>
      <c r="D451" s="148" t="s">
        <v>163</v>
      </c>
      <c r="E451" s="149" t="s">
        <v>1287</v>
      </c>
      <c r="F451" s="150" t="s">
        <v>1288</v>
      </c>
      <c r="G451" s="151" t="s">
        <v>259</v>
      </c>
      <c r="H451" s="152">
        <v>7</v>
      </c>
      <c r="I451" s="153"/>
      <c r="J451" s="154">
        <f t="shared" si="160"/>
        <v>0</v>
      </c>
      <c r="K451" s="155"/>
      <c r="L451" s="30"/>
      <c r="M451" s="156" t="s">
        <v>1</v>
      </c>
      <c r="N451" s="157" t="s">
        <v>40</v>
      </c>
      <c r="O451" s="58"/>
      <c r="P451" s="158">
        <f t="shared" si="161"/>
        <v>0</v>
      </c>
      <c r="Q451" s="158">
        <v>2.9999999999999997E-4</v>
      </c>
      <c r="R451" s="158">
        <f t="shared" si="162"/>
        <v>2.0999999999999999E-3</v>
      </c>
      <c r="S451" s="158">
        <v>0</v>
      </c>
      <c r="T451" s="159">
        <f t="shared" si="163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60" t="s">
        <v>228</v>
      </c>
      <c r="AT451" s="160" t="s">
        <v>163</v>
      </c>
      <c r="AU451" s="160" t="s">
        <v>168</v>
      </c>
      <c r="AY451" s="14" t="s">
        <v>161</v>
      </c>
      <c r="BE451" s="161">
        <f t="shared" si="164"/>
        <v>0</v>
      </c>
      <c r="BF451" s="161">
        <f t="shared" si="165"/>
        <v>0</v>
      </c>
      <c r="BG451" s="161">
        <f t="shared" si="166"/>
        <v>0</v>
      </c>
      <c r="BH451" s="161">
        <f t="shared" si="167"/>
        <v>0</v>
      </c>
      <c r="BI451" s="161">
        <f t="shared" si="168"/>
        <v>0</v>
      </c>
      <c r="BJ451" s="14" t="s">
        <v>168</v>
      </c>
      <c r="BK451" s="161">
        <f t="shared" si="169"/>
        <v>0</v>
      </c>
      <c r="BL451" s="14" t="s">
        <v>228</v>
      </c>
      <c r="BM451" s="160" t="s">
        <v>1289</v>
      </c>
    </row>
    <row r="452" spans="1:65" s="2" customFormat="1" ht="37.9" customHeight="1">
      <c r="A452" s="29"/>
      <c r="B452" s="147"/>
      <c r="C452" s="162" t="s">
        <v>1290</v>
      </c>
      <c r="D452" s="162" t="s">
        <v>207</v>
      </c>
      <c r="E452" s="163" t="s">
        <v>1283</v>
      </c>
      <c r="F452" s="164" t="s">
        <v>1284</v>
      </c>
      <c r="G452" s="165" t="s">
        <v>214</v>
      </c>
      <c r="H452" s="166">
        <v>13</v>
      </c>
      <c r="I452" s="167"/>
      <c r="J452" s="168">
        <f t="shared" si="160"/>
        <v>0</v>
      </c>
      <c r="K452" s="169"/>
      <c r="L452" s="170"/>
      <c r="M452" s="171" t="s">
        <v>1</v>
      </c>
      <c r="N452" s="172" t="s">
        <v>40</v>
      </c>
      <c r="O452" s="58"/>
      <c r="P452" s="158">
        <f t="shared" si="161"/>
        <v>0</v>
      </c>
      <c r="Q452" s="158">
        <v>1.14E-3</v>
      </c>
      <c r="R452" s="158">
        <f t="shared" si="162"/>
        <v>1.482E-2</v>
      </c>
      <c r="S452" s="158">
        <v>0</v>
      </c>
      <c r="T452" s="159">
        <f t="shared" si="163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60" t="s">
        <v>294</v>
      </c>
      <c r="AT452" s="160" t="s">
        <v>207</v>
      </c>
      <c r="AU452" s="160" t="s">
        <v>168</v>
      </c>
      <c r="AY452" s="14" t="s">
        <v>161</v>
      </c>
      <c r="BE452" s="161">
        <f t="shared" si="164"/>
        <v>0</v>
      </c>
      <c r="BF452" s="161">
        <f t="shared" si="165"/>
        <v>0</v>
      </c>
      <c r="BG452" s="161">
        <f t="shared" si="166"/>
        <v>0</v>
      </c>
      <c r="BH452" s="161">
        <f t="shared" si="167"/>
        <v>0</v>
      </c>
      <c r="BI452" s="161">
        <f t="shared" si="168"/>
        <v>0</v>
      </c>
      <c r="BJ452" s="14" t="s">
        <v>168</v>
      </c>
      <c r="BK452" s="161">
        <f t="shared" si="169"/>
        <v>0</v>
      </c>
      <c r="BL452" s="14" t="s">
        <v>228</v>
      </c>
      <c r="BM452" s="160" t="s">
        <v>1291</v>
      </c>
    </row>
    <row r="453" spans="1:65" s="2" customFormat="1" ht="21.75" customHeight="1">
      <c r="A453" s="29"/>
      <c r="B453" s="147"/>
      <c r="C453" s="148" t="s">
        <v>1292</v>
      </c>
      <c r="D453" s="148" t="s">
        <v>163</v>
      </c>
      <c r="E453" s="149" t="s">
        <v>1293</v>
      </c>
      <c r="F453" s="150" t="s">
        <v>1294</v>
      </c>
      <c r="G453" s="151" t="s">
        <v>259</v>
      </c>
      <c r="H453" s="152">
        <v>17</v>
      </c>
      <c r="I453" s="153"/>
      <c r="J453" s="154">
        <f t="shared" si="160"/>
        <v>0</v>
      </c>
      <c r="K453" s="155"/>
      <c r="L453" s="30"/>
      <c r="M453" s="156" t="s">
        <v>1</v>
      </c>
      <c r="N453" s="157" t="s">
        <v>40</v>
      </c>
      <c r="O453" s="58"/>
      <c r="P453" s="158">
        <f t="shared" si="161"/>
        <v>0</v>
      </c>
      <c r="Q453" s="158">
        <v>4.4999999999999999E-4</v>
      </c>
      <c r="R453" s="158">
        <f t="shared" si="162"/>
        <v>7.6499999999999997E-3</v>
      </c>
      <c r="S453" s="158">
        <v>0</v>
      </c>
      <c r="T453" s="159">
        <f t="shared" si="163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60" t="s">
        <v>228</v>
      </c>
      <c r="AT453" s="160" t="s">
        <v>163</v>
      </c>
      <c r="AU453" s="160" t="s">
        <v>168</v>
      </c>
      <c r="AY453" s="14" t="s">
        <v>161</v>
      </c>
      <c r="BE453" s="161">
        <f t="shared" si="164"/>
        <v>0</v>
      </c>
      <c r="BF453" s="161">
        <f t="shared" si="165"/>
        <v>0</v>
      </c>
      <c r="BG453" s="161">
        <f t="shared" si="166"/>
        <v>0</v>
      </c>
      <c r="BH453" s="161">
        <f t="shared" si="167"/>
        <v>0</v>
      </c>
      <c r="BI453" s="161">
        <f t="shared" si="168"/>
        <v>0</v>
      </c>
      <c r="BJ453" s="14" t="s">
        <v>168</v>
      </c>
      <c r="BK453" s="161">
        <f t="shared" si="169"/>
        <v>0</v>
      </c>
      <c r="BL453" s="14" t="s">
        <v>228</v>
      </c>
      <c r="BM453" s="160" t="s">
        <v>1295</v>
      </c>
    </row>
    <row r="454" spans="1:65" s="2" customFormat="1" ht="37.9" customHeight="1">
      <c r="A454" s="29"/>
      <c r="B454" s="147"/>
      <c r="C454" s="162" t="s">
        <v>1296</v>
      </c>
      <c r="D454" s="162" t="s">
        <v>207</v>
      </c>
      <c r="E454" s="163" t="s">
        <v>1297</v>
      </c>
      <c r="F454" s="164" t="s">
        <v>1298</v>
      </c>
      <c r="G454" s="165" t="s">
        <v>259</v>
      </c>
      <c r="H454" s="166">
        <v>7</v>
      </c>
      <c r="I454" s="167"/>
      <c r="J454" s="168">
        <f t="shared" si="160"/>
        <v>0</v>
      </c>
      <c r="K454" s="169"/>
      <c r="L454" s="170"/>
      <c r="M454" s="171" t="s">
        <v>1</v>
      </c>
      <c r="N454" s="172" t="s">
        <v>40</v>
      </c>
      <c r="O454" s="58"/>
      <c r="P454" s="158">
        <f t="shared" si="161"/>
        <v>0</v>
      </c>
      <c r="Q454" s="158">
        <v>1.4999999999999999E-2</v>
      </c>
      <c r="R454" s="158">
        <f t="shared" si="162"/>
        <v>0.105</v>
      </c>
      <c r="S454" s="158">
        <v>0</v>
      </c>
      <c r="T454" s="159">
        <f t="shared" si="163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60" t="s">
        <v>294</v>
      </c>
      <c r="AT454" s="160" t="s">
        <v>207</v>
      </c>
      <c r="AU454" s="160" t="s">
        <v>168</v>
      </c>
      <c r="AY454" s="14" t="s">
        <v>161</v>
      </c>
      <c r="BE454" s="161">
        <f t="shared" si="164"/>
        <v>0</v>
      </c>
      <c r="BF454" s="161">
        <f t="shared" si="165"/>
        <v>0</v>
      </c>
      <c r="BG454" s="161">
        <f t="shared" si="166"/>
        <v>0</v>
      </c>
      <c r="BH454" s="161">
        <f t="shared" si="167"/>
        <v>0</v>
      </c>
      <c r="BI454" s="161">
        <f t="shared" si="168"/>
        <v>0</v>
      </c>
      <c r="BJ454" s="14" t="s">
        <v>168</v>
      </c>
      <c r="BK454" s="161">
        <f t="shared" si="169"/>
        <v>0</v>
      </c>
      <c r="BL454" s="14" t="s">
        <v>228</v>
      </c>
      <c r="BM454" s="160" t="s">
        <v>1299</v>
      </c>
    </row>
    <row r="455" spans="1:65" s="2" customFormat="1" ht="37.9" customHeight="1">
      <c r="A455" s="29"/>
      <c r="B455" s="147"/>
      <c r="C455" s="162" t="s">
        <v>1300</v>
      </c>
      <c r="D455" s="162" t="s">
        <v>207</v>
      </c>
      <c r="E455" s="163" t="s">
        <v>1301</v>
      </c>
      <c r="F455" s="164" t="s">
        <v>1302</v>
      </c>
      <c r="G455" s="165" t="s">
        <v>259</v>
      </c>
      <c r="H455" s="166">
        <v>9</v>
      </c>
      <c r="I455" s="167"/>
      <c r="J455" s="168">
        <f t="shared" si="160"/>
        <v>0</v>
      </c>
      <c r="K455" s="169"/>
      <c r="L455" s="170"/>
      <c r="M455" s="171" t="s">
        <v>1</v>
      </c>
      <c r="N455" s="172" t="s">
        <v>40</v>
      </c>
      <c r="O455" s="58"/>
      <c r="P455" s="158">
        <f t="shared" si="161"/>
        <v>0</v>
      </c>
      <c r="Q455" s="158">
        <v>1.7999999999999999E-2</v>
      </c>
      <c r="R455" s="158">
        <f t="shared" si="162"/>
        <v>0.16199999999999998</v>
      </c>
      <c r="S455" s="158">
        <v>0</v>
      </c>
      <c r="T455" s="159">
        <f t="shared" si="163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60" t="s">
        <v>294</v>
      </c>
      <c r="AT455" s="160" t="s">
        <v>207</v>
      </c>
      <c r="AU455" s="160" t="s">
        <v>168</v>
      </c>
      <c r="AY455" s="14" t="s">
        <v>161</v>
      </c>
      <c r="BE455" s="161">
        <f t="shared" si="164"/>
        <v>0</v>
      </c>
      <c r="BF455" s="161">
        <f t="shared" si="165"/>
        <v>0</v>
      </c>
      <c r="BG455" s="161">
        <f t="shared" si="166"/>
        <v>0</v>
      </c>
      <c r="BH455" s="161">
        <f t="shared" si="167"/>
        <v>0</v>
      </c>
      <c r="BI455" s="161">
        <f t="shared" si="168"/>
        <v>0</v>
      </c>
      <c r="BJ455" s="14" t="s">
        <v>168</v>
      </c>
      <c r="BK455" s="161">
        <f t="shared" si="169"/>
        <v>0</v>
      </c>
      <c r="BL455" s="14" t="s">
        <v>228</v>
      </c>
      <c r="BM455" s="160" t="s">
        <v>1303</v>
      </c>
    </row>
    <row r="456" spans="1:65" s="2" customFormat="1" ht="37.9" customHeight="1">
      <c r="A456" s="29"/>
      <c r="B456" s="147"/>
      <c r="C456" s="162" t="s">
        <v>1304</v>
      </c>
      <c r="D456" s="162" t="s">
        <v>207</v>
      </c>
      <c r="E456" s="163" t="s">
        <v>1305</v>
      </c>
      <c r="F456" s="164" t="s">
        <v>1306</v>
      </c>
      <c r="G456" s="165" t="s">
        <v>259</v>
      </c>
      <c r="H456" s="166">
        <v>1</v>
      </c>
      <c r="I456" s="167"/>
      <c r="J456" s="168">
        <f t="shared" si="160"/>
        <v>0</v>
      </c>
      <c r="K456" s="169"/>
      <c r="L456" s="170"/>
      <c r="M456" s="171" t="s">
        <v>1</v>
      </c>
      <c r="N456" s="172" t="s">
        <v>40</v>
      </c>
      <c r="O456" s="58"/>
      <c r="P456" s="158">
        <f t="shared" si="161"/>
        <v>0</v>
      </c>
      <c r="Q456" s="158">
        <v>2.1000000000000001E-2</v>
      </c>
      <c r="R456" s="158">
        <f t="shared" si="162"/>
        <v>2.1000000000000001E-2</v>
      </c>
      <c r="S456" s="158">
        <v>0</v>
      </c>
      <c r="T456" s="159">
        <f t="shared" si="163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60" t="s">
        <v>294</v>
      </c>
      <c r="AT456" s="160" t="s">
        <v>207</v>
      </c>
      <c r="AU456" s="160" t="s">
        <v>168</v>
      </c>
      <c r="AY456" s="14" t="s">
        <v>161</v>
      </c>
      <c r="BE456" s="161">
        <f t="shared" si="164"/>
        <v>0</v>
      </c>
      <c r="BF456" s="161">
        <f t="shared" si="165"/>
        <v>0</v>
      </c>
      <c r="BG456" s="161">
        <f t="shared" si="166"/>
        <v>0</v>
      </c>
      <c r="BH456" s="161">
        <f t="shared" si="167"/>
        <v>0</v>
      </c>
      <c r="BI456" s="161">
        <f t="shared" si="168"/>
        <v>0</v>
      </c>
      <c r="BJ456" s="14" t="s">
        <v>168</v>
      </c>
      <c r="BK456" s="161">
        <f t="shared" si="169"/>
        <v>0</v>
      </c>
      <c r="BL456" s="14" t="s">
        <v>228</v>
      </c>
      <c r="BM456" s="160" t="s">
        <v>1307</v>
      </c>
    </row>
    <row r="457" spans="1:65" s="2" customFormat="1" ht="24.2" customHeight="1">
      <c r="A457" s="29"/>
      <c r="B457" s="147"/>
      <c r="C457" s="148" t="s">
        <v>1308</v>
      </c>
      <c r="D457" s="148" t="s">
        <v>163</v>
      </c>
      <c r="E457" s="149" t="s">
        <v>1309</v>
      </c>
      <c r="F457" s="150" t="s">
        <v>1310</v>
      </c>
      <c r="G457" s="151" t="s">
        <v>625</v>
      </c>
      <c r="H457" s="173"/>
      <c r="I457" s="153"/>
      <c r="J457" s="154">
        <f t="shared" si="160"/>
        <v>0</v>
      </c>
      <c r="K457" s="155"/>
      <c r="L457" s="30"/>
      <c r="M457" s="156" t="s">
        <v>1</v>
      </c>
      <c r="N457" s="157" t="s">
        <v>40</v>
      </c>
      <c r="O457" s="58"/>
      <c r="P457" s="158">
        <f t="shared" si="161"/>
        <v>0</v>
      </c>
      <c r="Q457" s="158">
        <v>0</v>
      </c>
      <c r="R457" s="158">
        <f t="shared" si="162"/>
        <v>0</v>
      </c>
      <c r="S457" s="158">
        <v>0</v>
      </c>
      <c r="T457" s="159">
        <f t="shared" si="163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60" t="s">
        <v>228</v>
      </c>
      <c r="AT457" s="160" t="s">
        <v>163</v>
      </c>
      <c r="AU457" s="160" t="s">
        <v>168</v>
      </c>
      <c r="AY457" s="14" t="s">
        <v>161</v>
      </c>
      <c r="BE457" s="161">
        <f t="shared" si="164"/>
        <v>0</v>
      </c>
      <c r="BF457" s="161">
        <f t="shared" si="165"/>
        <v>0</v>
      </c>
      <c r="BG457" s="161">
        <f t="shared" si="166"/>
        <v>0</v>
      </c>
      <c r="BH457" s="161">
        <f t="shared" si="167"/>
        <v>0</v>
      </c>
      <c r="BI457" s="161">
        <f t="shared" si="168"/>
        <v>0</v>
      </c>
      <c r="BJ457" s="14" t="s">
        <v>168</v>
      </c>
      <c r="BK457" s="161">
        <f t="shared" si="169"/>
        <v>0</v>
      </c>
      <c r="BL457" s="14" t="s">
        <v>228</v>
      </c>
      <c r="BM457" s="160" t="s">
        <v>1311</v>
      </c>
    </row>
    <row r="458" spans="1:65" s="12" customFormat="1" ht="22.9" customHeight="1">
      <c r="B458" s="134"/>
      <c r="D458" s="135" t="s">
        <v>73</v>
      </c>
      <c r="E458" s="145" t="s">
        <v>1312</v>
      </c>
      <c r="F458" s="145" t="s">
        <v>1313</v>
      </c>
      <c r="I458" s="137"/>
      <c r="J458" s="146">
        <f>BK458</f>
        <v>0</v>
      </c>
      <c r="L458" s="134"/>
      <c r="M458" s="139"/>
      <c r="N458" s="140"/>
      <c r="O458" s="140"/>
      <c r="P458" s="141">
        <f>SUM(P459:P463)</f>
        <v>0</v>
      </c>
      <c r="Q458" s="140"/>
      <c r="R458" s="141">
        <f>SUM(R459:R463)</f>
        <v>9.6260000000000012E-2</v>
      </c>
      <c r="S458" s="140"/>
      <c r="T458" s="142">
        <f>SUM(T459:T463)</f>
        <v>0</v>
      </c>
      <c r="AR458" s="135" t="s">
        <v>168</v>
      </c>
      <c r="AT458" s="143" t="s">
        <v>73</v>
      </c>
      <c r="AU458" s="143" t="s">
        <v>82</v>
      </c>
      <c r="AY458" s="135" t="s">
        <v>161</v>
      </c>
      <c r="BK458" s="144">
        <f>SUM(BK459:BK463)</f>
        <v>0</v>
      </c>
    </row>
    <row r="459" spans="1:65" s="2" customFormat="1" ht="24.2" customHeight="1">
      <c r="A459" s="29"/>
      <c r="B459" s="147"/>
      <c r="C459" s="148" t="s">
        <v>1314</v>
      </c>
      <c r="D459" s="148" t="s">
        <v>163</v>
      </c>
      <c r="E459" s="149" t="s">
        <v>1315</v>
      </c>
      <c r="F459" s="150" t="s">
        <v>1316</v>
      </c>
      <c r="G459" s="151" t="s">
        <v>214</v>
      </c>
      <c r="H459" s="152">
        <v>10.5</v>
      </c>
      <c r="I459" s="153"/>
      <c r="J459" s="154">
        <f>ROUND(I459*H459,2)</f>
        <v>0</v>
      </c>
      <c r="K459" s="155"/>
      <c r="L459" s="30"/>
      <c r="M459" s="156" t="s">
        <v>1</v>
      </c>
      <c r="N459" s="157" t="s">
        <v>40</v>
      </c>
      <c r="O459" s="58"/>
      <c r="P459" s="158">
        <f>O459*H459</f>
        <v>0</v>
      </c>
      <c r="Q459" s="158">
        <v>1.72E-3</v>
      </c>
      <c r="R459" s="158">
        <f>Q459*H459</f>
        <v>1.806E-2</v>
      </c>
      <c r="S459" s="158">
        <v>0</v>
      </c>
      <c r="T459" s="159">
        <f>S459*H459</f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60" t="s">
        <v>228</v>
      </c>
      <c r="AT459" s="160" t="s">
        <v>163</v>
      </c>
      <c r="AU459" s="160" t="s">
        <v>168</v>
      </c>
      <c r="AY459" s="14" t="s">
        <v>161</v>
      </c>
      <c r="BE459" s="161">
        <f>IF(N459="základná",J459,0)</f>
        <v>0</v>
      </c>
      <c r="BF459" s="161">
        <f>IF(N459="znížená",J459,0)</f>
        <v>0</v>
      </c>
      <c r="BG459" s="161">
        <f>IF(N459="zákl. prenesená",J459,0)</f>
        <v>0</v>
      </c>
      <c r="BH459" s="161">
        <f>IF(N459="zníž. prenesená",J459,0)</f>
        <v>0</v>
      </c>
      <c r="BI459" s="161">
        <f>IF(N459="nulová",J459,0)</f>
        <v>0</v>
      </c>
      <c r="BJ459" s="14" t="s">
        <v>168</v>
      </c>
      <c r="BK459" s="161">
        <f>ROUND(I459*H459,2)</f>
        <v>0</v>
      </c>
      <c r="BL459" s="14" t="s">
        <v>228</v>
      </c>
      <c r="BM459" s="160" t="s">
        <v>1317</v>
      </c>
    </row>
    <row r="460" spans="1:65" s="2" customFormat="1" ht="37.9" customHeight="1">
      <c r="A460" s="29"/>
      <c r="B460" s="147"/>
      <c r="C460" s="162" t="s">
        <v>1318</v>
      </c>
      <c r="D460" s="162" t="s">
        <v>207</v>
      </c>
      <c r="E460" s="163" t="s">
        <v>1319</v>
      </c>
      <c r="F460" s="164" t="s">
        <v>1320</v>
      </c>
      <c r="G460" s="165" t="s">
        <v>214</v>
      </c>
      <c r="H460" s="166">
        <v>10.5</v>
      </c>
      <c r="I460" s="167"/>
      <c r="J460" s="168">
        <f>ROUND(I460*H460,2)</f>
        <v>0</v>
      </c>
      <c r="K460" s="169"/>
      <c r="L460" s="170"/>
      <c r="M460" s="171" t="s">
        <v>1</v>
      </c>
      <c r="N460" s="172" t="s">
        <v>40</v>
      </c>
      <c r="O460" s="58"/>
      <c r="P460" s="158">
        <f>O460*H460</f>
        <v>0</v>
      </c>
      <c r="Q460" s="158">
        <v>5.0000000000000001E-3</v>
      </c>
      <c r="R460" s="158">
        <f>Q460*H460</f>
        <v>5.2499999999999998E-2</v>
      </c>
      <c r="S460" s="158">
        <v>0</v>
      </c>
      <c r="T460" s="159">
        <f>S460*H460</f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60" t="s">
        <v>294</v>
      </c>
      <c r="AT460" s="160" t="s">
        <v>207</v>
      </c>
      <c r="AU460" s="160" t="s">
        <v>168</v>
      </c>
      <c r="AY460" s="14" t="s">
        <v>161</v>
      </c>
      <c r="BE460" s="161">
        <f>IF(N460="základná",J460,0)</f>
        <v>0</v>
      </c>
      <c r="BF460" s="161">
        <f>IF(N460="znížená",J460,0)</f>
        <v>0</v>
      </c>
      <c r="BG460" s="161">
        <f>IF(N460="zákl. prenesená",J460,0)</f>
        <v>0</v>
      </c>
      <c r="BH460" s="161">
        <f>IF(N460="zníž. prenesená",J460,0)</f>
        <v>0</v>
      </c>
      <c r="BI460" s="161">
        <f>IF(N460="nulová",J460,0)</f>
        <v>0</v>
      </c>
      <c r="BJ460" s="14" t="s">
        <v>168</v>
      </c>
      <c r="BK460" s="161">
        <f>ROUND(I460*H460,2)</f>
        <v>0</v>
      </c>
      <c r="BL460" s="14" t="s">
        <v>228</v>
      </c>
      <c r="BM460" s="160" t="s">
        <v>1321</v>
      </c>
    </row>
    <row r="461" spans="1:65" s="2" customFormat="1" ht="37.9" customHeight="1">
      <c r="A461" s="29"/>
      <c r="B461" s="147"/>
      <c r="C461" s="148" t="s">
        <v>1322</v>
      </c>
      <c r="D461" s="148" t="s">
        <v>163</v>
      </c>
      <c r="E461" s="149" t="s">
        <v>1323</v>
      </c>
      <c r="F461" s="150" t="s">
        <v>1324</v>
      </c>
      <c r="G461" s="151" t="s">
        <v>259</v>
      </c>
      <c r="H461" s="152">
        <v>1</v>
      </c>
      <c r="I461" s="153"/>
      <c r="J461" s="154">
        <f>ROUND(I461*H461,2)</f>
        <v>0</v>
      </c>
      <c r="K461" s="155"/>
      <c r="L461" s="30"/>
      <c r="M461" s="156" t="s">
        <v>1</v>
      </c>
      <c r="N461" s="157" t="s">
        <v>40</v>
      </c>
      <c r="O461" s="58"/>
      <c r="P461" s="158">
        <f>O461*H461</f>
        <v>0</v>
      </c>
      <c r="Q461" s="158">
        <v>6.9999999999999999E-4</v>
      </c>
      <c r="R461" s="158">
        <f>Q461*H461</f>
        <v>6.9999999999999999E-4</v>
      </c>
      <c r="S461" s="158">
        <v>0</v>
      </c>
      <c r="T461" s="159">
        <f>S461*H461</f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60" t="s">
        <v>228</v>
      </c>
      <c r="AT461" s="160" t="s">
        <v>163</v>
      </c>
      <c r="AU461" s="160" t="s">
        <v>168</v>
      </c>
      <c r="AY461" s="14" t="s">
        <v>161</v>
      </c>
      <c r="BE461" s="161">
        <f>IF(N461="základná",J461,0)</f>
        <v>0</v>
      </c>
      <c r="BF461" s="161">
        <f>IF(N461="znížená",J461,0)</f>
        <v>0</v>
      </c>
      <c r="BG461" s="161">
        <f>IF(N461="zákl. prenesená",J461,0)</f>
        <v>0</v>
      </c>
      <c r="BH461" s="161">
        <f>IF(N461="zníž. prenesená",J461,0)</f>
        <v>0</v>
      </c>
      <c r="BI461" s="161">
        <f>IF(N461="nulová",J461,0)</f>
        <v>0</v>
      </c>
      <c r="BJ461" s="14" t="s">
        <v>168</v>
      </c>
      <c r="BK461" s="161">
        <f>ROUND(I461*H461,2)</f>
        <v>0</v>
      </c>
      <c r="BL461" s="14" t="s">
        <v>228</v>
      </c>
      <c r="BM461" s="160" t="s">
        <v>1325</v>
      </c>
    </row>
    <row r="462" spans="1:65" s="2" customFormat="1" ht="24.2" customHeight="1">
      <c r="A462" s="29"/>
      <c r="B462" s="147"/>
      <c r="C462" s="162" t="s">
        <v>1326</v>
      </c>
      <c r="D462" s="162" t="s">
        <v>207</v>
      </c>
      <c r="E462" s="163" t="s">
        <v>1327</v>
      </c>
      <c r="F462" s="164" t="s">
        <v>1328</v>
      </c>
      <c r="G462" s="165" t="s">
        <v>259</v>
      </c>
      <c r="H462" s="166">
        <v>1</v>
      </c>
      <c r="I462" s="167"/>
      <c r="J462" s="168">
        <f>ROUND(I462*H462,2)</f>
        <v>0</v>
      </c>
      <c r="K462" s="169"/>
      <c r="L462" s="170"/>
      <c r="M462" s="171" t="s">
        <v>1</v>
      </c>
      <c r="N462" s="172" t="s">
        <v>40</v>
      </c>
      <c r="O462" s="58"/>
      <c r="P462" s="158">
        <f>O462*H462</f>
        <v>0</v>
      </c>
      <c r="Q462" s="158">
        <v>2.5000000000000001E-2</v>
      </c>
      <c r="R462" s="158">
        <f>Q462*H462</f>
        <v>2.5000000000000001E-2</v>
      </c>
      <c r="S462" s="158">
        <v>0</v>
      </c>
      <c r="T462" s="159">
        <f>S462*H462</f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60" t="s">
        <v>294</v>
      </c>
      <c r="AT462" s="160" t="s">
        <v>207</v>
      </c>
      <c r="AU462" s="160" t="s">
        <v>168</v>
      </c>
      <c r="AY462" s="14" t="s">
        <v>161</v>
      </c>
      <c r="BE462" s="161">
        <f>IF(N462="základná",J462,0)</f>
        <v>0</v>
      </c>
      <c r="BF462" s="161">
        <f>IF(N462="znížená",J462,0)</f>
        <v>0</v>
      </c>
      <c r="BG462" s="161">
        <f>IF(N462="zákl. prenesená",J462,0)</f>
        <v>0</v>
      </c>
      <c r="BH462" s="161">
        <f>IF(N462="zníž. prenesená",J462,0)</f>
        <v>0</v>
      </c>
      <c r="BI462" s="161">
        <f>IF(N462="nulová",J462,0)</f>
        <v>0</v>
      </c>
      <c r="BJ462" s="14" t="s">
        <v>168</v>
      </c>
      <c r="BK462" s="161">
        <f>ROUND(I462*H462,2)</f>
        <v>0</v>
      </c>
      <c r="BL462" s="14" t="s">
        <v>228</v>
      </c>
      <c r="BM462" s="160" t="s">
        <v>1329</v>
      </c>
    </row>
    <row r="463" spans="1:65" s="2" customFormat="1" ht="24.2" customHeight="1">
      <c r="A463" s="29"/>
      <c r="B463" s="147"/>
      <c r="C463" s="148" t="s">
        <v>1330</v>
      </c>
      <c r="D463" s="148" t="s">
        <v>163</v>
      </c>
      <c r="E463" s="149" t="s">
        <v>1331</v>
      </c>
      <c r="F463" s="150" t="s">
        <v>1332</v>
      </c>
      <c r="G463" s="151" t="s">
        <v>625</v>
      </c>
      <c r="H463" s="173"/>
      <c r="I463" s="153"/>
      <c r="J463" s="154">
        <f>ROUND(I463*H463,2)</f>
        <v>0</v>
      </c>
      <c r="K463" s="155"/>
      <c r="L463" s="30"/>
      <c r="M463" s="156" t="s">
        <v>1</v>
      </c>
      <c r="N463" s="157" t="s">
        <v>40</v>
      </c>
      <c r="O463" s="58"/>
      <c r="P463" s="158">
        <f>O463*H463</f>
        <v>0</v>
      </c>
      <c r="Q463" s="158">
        <v>0</v>
      </c>
      <c r="R463" s="158">
        <f>Q463*H463</f>
        <v>0</v>
      </c>
      <c r="S463" s="158">
        <v>0</v>
      </c>
      <c r="T463" s="159">
        <f>S463*H463</f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60" t="s">
        <v>228</v>
      </c>
      <c r="AT463" s="160" t="s">
        <v>163</v>
      </c>
      <c r="AU463" s="160" t="s">
        <v>168</v>
      </c>
      <c r="AY463" s="14" t="s">
        <v>161</v>
      </c>
      <c r="BE463" s="161">
        <f>IF(N463="základná",J463,0)</f>
        <v>0</v>
      </c>
      <c r="BF463" s="161">
        <f>IF(N463="znížená",J463,0)</f>
        <v>0</v>
      </c>
      <c r="BG463" s="161">
        <f>IF(N463="zákl. prenesená",J463,0)</f>
        <v>0</v>
      </c>
      <c r="BH463" s="161">
        <f>IF(N463="zníž. prenesená",J463,0)</f>
        <v>0</v>
      </c>
      <c r="BI463" s="161">
        <f>IF(N463="nulová",J463,0)</f>
        <v>0</v>
      </c>
      <c r="BJ463" s="14" t="s">
        <v>168</v>
      </c>
      <c r="BK463" s="161">
        <f>ROUND(I463*H463,2)</f>
        <v>0</v>
      </c>
      <c r="BL463" s="14" t="s">
        <v>228</v>
      </c>
      <c r="BM463" s="160" t="s">
        <v>1333</v>
      </c>
    </row>
    <row r="464" spans="1:65" s="12" customFormat="1" ht="22.9" customHeight="1">
      <c r="B464" s="134"/>
      <c r="D464" s="135" t="s">
        <v>73</v>
      </c>
      <c r="E464" s="145" t="s">
        <v>1334</v>
      </c>
      <c r="F464" s="145" t="s">
        <v>1335</v>
      </c>
      <c r="I464" s="137"/>
      <c r="J464" s="146">
        <f>BK464</f>
        <v>0</v>
      </c>
      <c r="L464" s="134"/>
      <c r="M464" s="139"/>
      <c r="N464" s="140"/>
      <c r="O464" s="140"/>
      <c r="P464" s="141">
        <f>SUM(P465:P480)</f>
        <v>0</v>
      </c>
      <c r="Q464" s="140"/>
      <c r="R464" s="141">
        <f>SUM(R465:R480)</f>
        <v>5.4129999999999991E-2</v>
      </c>
      <c r="S464" s="140"/>
      <c r="T464" s="142">
        <f>SUM(T465:T480)</f>
        <v>0</v>
      </c>
      <c r="AR464" s="135" t="s">
        <v>168</v>
      </c>
      <c r="AT464" s="143" t="s">
        <v>73</v>
      </c>
      <c r="AU464" s="143" t="s">
        <v>82</v>
      </c>
      <c r="AY464" s="135" t="s">
        <v>161</v>
      </c>
      <c r="BK464" s="144">
        <f>SUM(BK465:BK480)</f>
        <v>0</v>
      </c>
    </row>
    <row r="465" spans="1:65" s="2" customFormat="1" ht="24.2" customHeight="1">
      <c r="A465" s="29"/>
      <c r="B465" s="147"/>
      <c r="C465" s="148" t="s">
        <v>1336</v>
      </c>
      <c r="D465" s="148" t="s">
        <v>163</v>
      </c>
      <c r="E465" s="149" t="s">
        <v>1337</v>
      </c>
      <c r="F465" s="150" t="s">
        <v>1338</v>
      </c>
      <c r="G465" s="151" t="s">
        <v>259</v>
      </c>
      <c r="H465" s="152">
        <v>6</v>
      </c>
      <c r="I465" s="153"/>
      <c r="J465" s="154">
        <f t="shared" ref="J465:J480" si="170">ROUND(I465*H465,2)</f>
        <v>0</v>
      </c>
      <c r="K465" s="155"/>
      <c r="L465" s="30"/>
      <c r="M465" s="156" t="s">
        <v>1</v>
      </c>
      <c r="N465" s="157" t="s">
        <v>40</v>
      </c>
      <c r="O465" s="58"/>
      <c r="P465" s="158">
        <f t="shared" ref="P465:P480" si="171">O465*H465</f>
        <v>0</v>
      </c>
      <c r="Q465" s="158">
        <v>0</v>
      </c>
      <c r="R465" s="158">
        <f t="shared" ref="R465:R480" si="172">Q465*H465</f>
        <v>0</v>
      </c>
      <c r="S465" s="158">
        <v>0</v>
      </c>
      <c r="T465" s="159">
        <f t="shared" ref="T465:T480" si="173">S465*H465</f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60" t="s">
        <v>228</v>
      </c>
      <c r="AT465" s="160" t="s">
        <v>163</v>
      </c>
      <c r="AU465" s="160" t="s">
        <v>168</v>
      </c>
      <c r="AY465" s="14" t="s">
        <v>161</v>
      </c>
      <c r="BE465" s="161">
        <f t="shared" ref="BE465:BE480" si="174">IF(N465="základná",J465,0)</f>
        <v>0</v>
      </c>
      <c r="BF465" s="161">
        <f t="shared" ref="BF465:BF480" si="175">IF(N465="znížená",J465,0)</f>
        <v>0</v>
      </c>
      <c r="BG465" s="161">
        <f t="shared" ref="BG465:BG480" si="176">IF(N465="zákl. prenesená",J465,0)</f>
        <v>0</v>
      </c>
      <c r="BH465" s="161">
        <f t="shared" ref="BH465:BH480" si="177">IF(N465="zníž. prenesená",J465,0)</f>
        <v>0</v>
      </c>
      <c r="BI465" s="161">
        <f t="shared" ref="BI465:BI480" si="178">IF(N465="nulová",J465,0)</f>
        <v>0</v>
      </c>
      <c r="BJ465" s="14" t="s">
        <v>168</v>
      </c>
      <c r="BK465" s="161">
        <f t="shared" ref="BK465:BK480" si="179">ROUND(I465*H465,2)</f>
        <v>0</v>
      </c>
      <c r="BL465" s="14" t="s">
        <v>228</v>
      </c>
      <c r="BM465" s="160" t="s">
        <v>1339</v>
      </c>
    </row>
    <row r="466" spans="1:65" s="2" customFormat="1" ht="24.2" customHeight="1">
      <c r="A466" s="29"/>
      <c r="B466" s="147"/>
      <c r="C466" s="162" t="s">
        <v>1340</v>
      </c>
      <c r="D466" s="162" t="s">
        <v>207</v>
      </c>
      <c r="E466" s="163" t="s">
        <v>1341</v>
      </c>
      <c r="F466" s="164" t="s">
        <v>1342</v>
      </c>
      <c r="G466" s="165" t="s">
        <v>259</v>
      </c>
      <c r="H466" s="166">
        <v>6</v>
      </c>
      <c r="I466" s="167"/>
      <c r="J466" s="168">
        <f t="shared" si="170"/>
        <v>0</v>
      </c>
      <c r="K466" s="169"/>
      <c r="L466" s="170"/>
      <c r="M466" s="171" t="s">
        <v>1</v>
      </c>
      <c r="N466" s="172" t="s">
        <v>40</v>
      </c>
      <c r="O466" s="58"/>
      <c r="P466" s="158">
        <f t="shared" si="171"/>
        <v>0</v>
      </c>
      <c r="Q466" s="158">
        <v>6.4999999999999997E-4</v>
      </c>
      <c r="R466" s="158">
        <f t="shared" si="172"/>
        <v>3.8999999999999998E-3</v>
      </c>
      <c r="S466" s="158">
        <v>0</v>
      </c>
      <c r="T466" s="159">
        <f t="shared" si="173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60" t="s">
        <v>294</v>
      </c>
      <c r="AT466" s="160" t="s">
        <v>207</v>
      </c>
      <c r="AU466" s="160" t="s">
        <v>168</v>
      </c>
      <c r="AY466" s="14" t="s">
        <v>161</v>
      </c>
      <c r="BE466" s="161">
        <f t="shared" si="174"/>
        <v>0</v>
      </c>
      <c r="BF466" s="161">
        <f t="shared" si="175"/>
        <v>0</v>
      </c>
      <c r="BG466" s="161">
        <f t="shared" si="176"/>
        <v>0</v>
      </c>
      <c r="BH466" s="161">
        <f t="shared" si="177"/>
        <v>0</v>
      </c>
      <c r="BI466" s="161">
        <f t="shared" si="178"/>
        <v>0</v>
      </c>
      <c r="BJ466" s="14" t="s">
        <v>168</v>
      </c>
      <c r="BK466" s="161">
        <f t="shared" si="179"/>
        <v>0</v>
      </c>
      <c r="BL466" s="14" t="s">
        <v>228</v>
      </c>
      <c r="BM466" s="160" t="s">
        <v>1343</v>
      </c>
    </row>
    <row r="467" spans="1:65" s="2" customFormat="1" ht="16.5" customHeight="1">
      <c r="A467" s="29"/>
      <c r="B467" s="147"/>
      <c r="C467" s="148" t="s">
        <v>1344</v>
      </c>
      <c r="D467" s="148" t="s">
        <v>163</v>
      </c>
      <c r="E467" s="149" t="s">
        <v>1345</v>
      </c>
      <c r="F467" s="150" t="s">
        <v>1346</v>
      </c>
      <c r="G467" s="151" t="s">
        <v>214</v>
      </c>
      <c r="H467" s="152">
        <v>5</v>
      </c>
      <c r="I467" s="153"/>
      <c r="J467" s="154">
        <f t="shared" si="170"/>
        <v>0</v>
      </c>
      <c r="K467" s="155"/>
      <c r="L467" s="30"/>
      <c r="M467" s="156" t="s">
        <v>1</v>
      </c>
      <c r="N467" s="157" t="s">
        <v>40</v>
      </c>
      <c r="O467" s="58"/>
      <c r="P467" s="158">
        <f t="shared" si="171"/>
        <v>0</v>
      </c>
      <c r="Q467" s="158">
        <v>0</v>
      </c>
      <c r="R467" s="158">
        <f t="shared" si="172"/>
        <v>0</v>
      </c>
      <c r="S467" s="158">
        <v>0</v>
      </c>
      <c r="T467" s="159">
        <f t="shared" si="173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60" t="s">
        <v>228</v>
      </c>
      <c r="AT467" s="160" t="s">
        <v>163</v>
      </c>
      <c r="AU467" s="160" t="s">
        <v>168</v>
      </c>
      <c r="AY467" s="14" t="s">
        <v>161</v>
      </c>
      <c r="BE467" s="161">
        <f t="shared" si="174"/>
        <v>0</v>
      </c>
      <c r="BF467" s="161">
        <f t="shared" si="175"/>
        <v>0</v>
      </c>
      <c r="BG467" s="161">
        <f t="shared" si="176"/>
        <v>0</v>
      </c>
      <c r="BH467" s="161">
        <f t="shared" si="177"/>
        <v>0</v>
      </c>
      <c r="BI467" s="161">
        <f t="shared" si="178"/>
        <v>0</v>
      </c>
      <c r="BJ467" s="14" t="s">
        <v>168</v>
      </c>
      <c r="BK467" s="161">
        <f t="shared" si="179"/>
        <v>0</v>
      </c>
      <c r="BL467" s="14" t="s">
        <v>228</v>
      </c>
      <c r="BM467" s="160" t="s">
        <v>1347</v>
      </c>
    </row>
    <row r="468" spans="1:65" s="2" customFormat="1" ht="16.5" customHeight="1">
      <c r="A468" s="29"/>
      <c r="B468" s="147"/>
      <c r="C468" s="162" t="s">
        <v>1348</v>
      </c>
      <c r="D468" s="162" t="s">
        <v>207</v>
      </c>
      <c r="E468" s="163" t="s">
        <v>1349</v>
      </c>
      <c r="F468" s="164" t="s">
        <v>1350</v>
      </c>
      <c r="G468" s="165" t="s">
        <v>214</v>
      </c>
      <c r="H468" s="166">
        <v>5</v>
      </c>
      <c r="I468" s="167"/>
      <c r="J468" s="168">
        <f t="shared" si="170"/>
        <v>0</v>
      </c>
      <c r="K468" s="169"/>
      <c r="L468" s="170"/>
      <c r="M468" s="171" t="s">
        <v>1</v>
      </c>
      <c r="N468" s="172" t="s">
        <v>40</v>
      </c>
      <c r="O468" s="58"/>
      <c r="P468" s="158">
        <f t="shared" si="171"/>
        <v>0</v>
      </c>
      <c r="Q468" s="158">
        <v>5.2999999999999998E-4</v>
      </c>
      <c r="R468" s="158">
        <f t="shared" si="172"/>
        <v>2.65E-3</v>
      </c>
      <c r="S468" s="158">
        <v>0</v>
      </c>
      <c r="T468" s="159">
        <f t="shared" si="173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60" t="s">
        <v>294</v>
      </c>
      <c r="AT468" s="160" t="s">
        <v>207</v>
      </c>
      <c r="AU468" s="160" t="s">
        <v>168</v>
      </c>
      <c r="AY468" s="14" t="s">
        <v>161</v>
      </c>
      <c r="BE468" s="161">
        <f t="shared" si="174"/>
        <v>0</v>
      </c>
      <c r="BF468" s="161">
        <f t="shared" si="175"/>
        <v>0</v>
      </c>
      <c r="BG468" s="161">
        <f t="shared" si="176"/>
        <v>0</v>
      </c>
      <c r="BH468" s="161">
        <f t="shared" si="177"/>
        <v>0</v>
      </c>
      <c r="BI468" s="161">
        <f t="shared" si="178"/>
        <v>0</v>
      </c>
      <c r="BJ468" s="14" t="s">
        <v>168</v>
      </c>
      <c r="BK468" s="161">
        <f t="shared" si="179"/>
        <v>0</v>
      </c>
      <c r="BL468" s="14" t="s">
        <v>228</v>
      </c>
      <c r="BM468" s="160" t="s">
        <v>1351</v>
      </c>
    </row>
    <row r="469" spans="1:65" s="2" customFormat="1" ht="16.5" customHeight="1">
      <c r="A469" s="29"/>
      <c r="B469" s="147"/>
      <c r="C469" s="148" t="s">
        <v>1352</v>
      </c>
      <c r="D469" s="148" t="s">
        <v>163</v>
      </c>
      <c r="E469" s="149" t="s">
        <v>1353</v>
      </c>
      <c r="F469" s="150" t="s">
        <v>1354</v>
      </c>
      <c r="G469" s="151" t="s">
        <v>214</v>
      </c>
      <c r="H469" s="152">
        <v>2.4</v>
      </c>
      <c r="I469" s="153"/>
      <c r="J469" s="154">
        <f t="shared" si="170"/>
        <v>0</v>
      </c>
      <c r="K469" s="155"/>
      <c r="L469" s="30"/>
      <c r="M469" s="156" t="s">
        <v>1</v>
      </c>
      <c r="N469" s="157" t="s">
        <v>40</v>
      </c>
      <c r="O469" s="58"/>
      <c r="P469" s="158">
        <f t="shared" si="171"/>
        <v>0</v>
      </c>
      <c r="Q469" s="158">
        <v>0</v>
      </c>
      <c r="R469" s="158">
        <f t="shared" si="172"/>
        <v>0</v>
      </c>
      <c r="S469" s="158">
        <v>0</v>
      </c>
      <c r="T469" s="159">
        <f t="shared" si="173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60" t="s">
        <v>228</v>
      </c>
      <c r="AT469" s="160" t="s">
        <v>163</v>
      </c>
      <c r="AU469" s="160" t="s">
        <v>168</v>
      </c>
      <c r="AY469" s="14" t="s">
        <v>161</v>
      </c>
      <c r="BE469" s="161">
        <f t="shared" si="174"/>
        <v>0</v>
      </c>
      <c r="BF469" s="161">
        <f t="shared" si="175"/>
        <v>0</v>
      </c>
      <c r="BG469" s="161">
        <f t="shared" si="176"/>
        <v>0</v>
      </c>
      <c r="BH469" s="161">
        <f t="shared" si="177"/>
        <v>0</v>
      </c>
      <c r="BI469" s="161">
        <f t="shared" si="178"/>
        <v>0</v>
      </c>
      <c r="BJ469" s="14" t="s">
        <v>168</v>
      </c>
      <c r="BK469" s="161">
        <f t="shared" si="179"/>
        <v>0</v>
      </c>
      <c r="BL469" s="14" t="s">
        <v>228</v>
      </c>
      <c r="BM469" s="160" t="s">
        <v>1355</v>
      </c>
    </row>
    <row r="470" spans="1:65" s="2" customFormat="1" ht="16.5" customHeight="1">
      <c r="A470" s="29"/>
      <c r="B470" s="147"/>
      <c r="C470" s="162" t="s">
        <v>1356</v>
      </c>
      <c r="D470" s="162" t="s">
        <v>207</v>
      </c>
      <c r="E470" s="163" t="s">
        <v>1357</v>
      </c>
      <c r="F470" s="164" t="s">
        <v>1358</v>
      </c>
      <c r="G470" s="165" t="s">
        <v>214</v>
      </c>
      <c r="H470" s="166">
        <v>2.4</v>
      </c>
      <c r="I470" s="167"/>
      <c r="J470" s="168">
        <f t="shared" si="170"/>
        <v>0</v>
      </c>
      <c r="K470" s="169"/>
      <c r="L470" s="170"/>
      <c r="M470" s="171" t="s">
        <v>1</v>
      </c>
      <c r="N470" s="172" t="s">
        <v>40</v>
      </c>
      <c r="O470" s="58"/>
      <c r="P470" s="158">
        <f t="shared" si="171"/>
        <v>0</v>
      </c>
      <c r="Q470" s="158">
        <v>8.9999999999999998E-4</v>
      </c>
      <c r="R470" s="158">
        <f t="shared" si="172"/>
        <v>2.16E-3</v>
      </c>
      <c r="S470" s="158">
        <v>0</v>
      </c>
      <c r="T470" s="159">
        <f t="shared" si="173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60" t="s">
        <v>294</v>
      </c>
      <c r="AT470" s="160" t="s">
        <v>207</v>
      </c>
      <c r="AU470" s="160" t="s">
        <v>168</v>
      </c>
      <c r="AY470" s="14" t="s">
        <v>161</v>
      </c>
      <c r="BE470" s="161">
        <f t="shared" si="174"/>
        <v>0</v>
      </c>
      <c r="BF470" s="161">
        <f t="shared" si="175"/>
        <v>0</v>
      </c>
      <c r="BG470" s="161">
        <f t="shared" si="176"/>
        <v>0</v>
      </c>
      <c r="BH470" s="161">
        <f t="shared" si="177"/>
        <v>0</v>
      </c>
      <c r="BI470" s="161">
        <f t="shared" si="178"/>
        <v>0</v>
      </c>
      <c r="BJ470" s="14" t="s">
        <v>168</v>
      </c>
      <c r="BK470" s="161">
        <f t="shared" si="179"/>
        <v>0</v>
      </c>
      <c r="BL470" s="14" t="s">
        <v>228</v>
      </c>
      <c r="BM470" s="160" t="s">
        <v>1359</v>
      </c>
    </row>
    <row r="471" spans="1:65" s="2" customFormat="1" ht="16.5" customHeight="1">
      <c r="A471" s="29"/>
      <c r="B471" s="147"/>
      <c r="C471" s="148" t="s">
        <v>1360</v>
      </c>
      <c r="D471" s="148" t="s">
        <v>163</v>
      </c>
      <c r="E471" s="149" t="s">
        <v>1361</v>
      </c>
      <c r="F471" s="150" t="s">
        <v>1362</v>
      </c>
      <c r="G471" s="151" t="s">
        <v>259</v>
      </c>
      <c r="H471" s="152">
        <v>12</v>
      </c>
      <c r="I471" s="153"/>
      <c r="J471" s="154">
        <f t="shared" si="170"/>
        <v>0</v>
      </c>
      <c r="K471" s="155"/>
      <c r="L471" s="30"/>
      <c r="M471" s="156" t="s">
        <v>1</v>
      </c>
      <c r="N471" s="157" t="s">
        <v>40</v>
      </c>
      <c r="O471" s="58"/>
      <c r="P471" s="158">
        <f t="shared" si="171"/>
        <v>0</v>
      </c>
      <c r="Q471" s="158">
        <v>0</v>
      </c>
      <c r="R471" s="158">
        <f t="shared" si="172"/>
        <v>0</v>
      </c>
      <c r="S471" s="158">
        <v>0</v>
      </c>
      <c r="T471" s="159">
        <f t="shared" si="173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60" t="s">
        <v>228</v>
      </c>
      <c r="AT471" s="160" t="s">
        <v>163</v>
      </c>
      <c r="AU471" s="160" t="s">
        <v>168</v>
      </c>
      <c r="AY471" s="14" t="s">
        <v>161</v>
      </c>
      <c r="BE471" s="161">
        <f t="shared" si="174"/>
        <v>0</v>
      </c>
      <c r="BF471" s="161">
        <f t="shared" si="175"/>
        <v>0</v>
      </c>
      <c r="BG471" s="161">
        <f t="shared" si="176"/>
        <v>0</v>
      </c>
      <c r="BH471" s="161">
        <f t="shared" si="177"/>
        <v>0</v>
      </c>
      <c r="BI471" s="161">
        <f t="shared" si="178"/>
        <v>0</v>
      </c>
      <c r="BJ471" s="14" t="s">
        <v>168</v>
      </c>
      <c r="BK471" s="161">
        <f t="shared" si="179"/>
        <v>0</v>
      </c>
      <c r="BL471" s="14" t="s">
        <v>228</v>
      </c>
      <c r="BM471" s="160" t="s">
        <v>1363</v>
      </c>
    </row>
    <row r="472" spans="1:65" s="2" customFormat="1" ht="16.5" customHeight="1">
      <c r="A472" s="29"/>
      <c r="B472" s="147"/>
      <c r="C472" s="162" t="s">
        <v>1364</v>
      </c>
      <c r="D472" s="162" t="s">
        <v>207</v>
      </c>
      <c r="E472" s="163" t="s">
        <v>1365</v>
      </c>
      <c r="F472" s="164" t="s">
        <v>1366</v>
      </c>
      <c r="G472" s="165" t="s">
        <v>259</v>
      </c>
      <c r="H472" s="166">
        <v>12</v>
      </c>
      <c r="I472" s="167"/>
      <c r="J472" s="168">
        <f t="shared" si="170"/>
        <v>0</v>
      </c>
      <c r="K472" s="169"/>
      <c r="L472" s="170"/>
      <c r="M472" s="171" t="s">
        <v>1</v>
      </c>
      <c r="N472" s="172" t="s">
        <v>40</v>
      </c>
      <c r="O472" s="58"/>
      <c r="P472" s="158">
        <f t="shared" si="171"/>
        <v>0</v>
      </c>
      <c r="Q472" s="158">
        <v>1E-3</v>
      </c>
      <c r="R472" s="158">
        <f t="shared" si="172"/>
        <v>1.2E-2</v>
      </c>
      <c r="S472" s="158">
        <v>0</v>
      </c>
      <c r="T472" s="159">
        <f t="shared" si="173"/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60" t="s">
        <v>294</v>
      </c>
      <c r="AT472" s="160" t="s">
        <v>207</v>
      </c>
      <c r="AU472" s="160" t="s">
        <v>168</v>
      </c>
      <c r="AY472" s="14" t="s">
        <v>161</v>
      </c>
      <c r="BE472" s="161">
        <f t="shared" si="174"/>
        <v>0</v>
      </c>
      <c r="BF472" s="161">
        <f t="shared" si="175"/>
        <v>0</v>
      </c>
      <c r="BG472" s="161">
        <f t="shared" si="176"/>
        <v>0</v>
      </c>
      <c r="BH472" s="161">
        <f t="shared" si="177"/>
        <v>0</v>
      </c>
      <c r="BI472" s="161">
        <f t="shared" si="178"/>
        <v>0</v>
      </c>
      <c r="BJ472" s="14" t="s">
        <v>168</v>
      </c>
      <c r="BK472" s="161">
        <f t="shared" si="179"/>
        <v>0</v>
      </c>
      <c r="BL472" s="14" t="s">
        <v>228</v>
      </c>
      <c r="BM472" s="160" t="s">
        <v>1367</v>
      </c>
    </row>
    <row r="473" spans="1:65" s="2" customFormat="1" ht="37.9" customHeight="1">
      <c r="A473" s="29"/>
      <c r="B473" s="147"/>
      <c r="C473" s="148" t="s">
        <v>1368</v>
      </c>
      <c r="D473" s="148" t="s">
        <v>163</v>
      </c>
      <c r="E473" s="149" t="s">
        <v>1369</v>
      </c>
      <c r="F473" s="150" t="s">
        <v>1370</v>
      </c>
      <c r="G473" s="151" t="s">
        <v>259</v>
      </c>
      <c r="H473" s="152">
        <v>6</v>
      </c>
      <c r="I473" s="153"/>
      <c r="J473" s="154">
        <f t="shared" si="170"/>
        <v>0</v>
      </c>
      <c r="K473" s="155"/>
      <c r="L473" s="30"/>
      <c r="M473" s="156" t="s">
        <v>1</v>
      </c>
      <c r="N473" s="157" t="s">
        <v>40</v>
      </c>
      <c r="O473" s="58"/>
      <c r="P473" s="158">
        <f t="shared" si="171"/>
        <v>0</v>
      </c>
      <c r="Q473" s="158">
        <v>2.5999999999999998E-4</v>
      </c>
      <c r="R473" s="158">
        <f t="shared" si="172"/>
        <v>1.5599999999999998E-3</v>
      </c>
      <c r="S473" s="158">
        <v>0</v>
      </c>
      <c r="T473" s="159">
        <f t="shared" si="173"/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60" t="s">
        <v>228</v>
      </c>
      <c r="AT473" s="160" t="s">
        <v>163</v>
      </c>
      <c r="AU473" s="160" t="s">
        <v>168</v>
      </c>
      <c r="AY473" s="14" t="s">
        <v>161</v>
      </c>
      <c r="BE473" s="161">
        <f t="shared" si="174"/>
        <v>0</v>
      </c>
      <c r="BF473" s="161">
        <f t="shared" si="175"/>
        <v>0</v>
      </c>
      <c r="BG473" s="161">
        <f t="shared" si="176"/>
        <v>0</v>
      </c>
      <c r="BH473" s="161">
        <f t="shared" si="177"/>
        <v>0</v>
      </c>
      <c r="BI473" s="161">
        <f t="shared" si="178"/>
        <v>0</v>
      </c>
      <c r="BJ473" s="14" t="s">
        <v>168</v>
      </c>
      <c r="BK473" s="161">
        <f t="shared" si="179"/>
        <v>0</v>
      </c>
      <c r="BL473" s="14" t="s">
        <v>228</v>
      </c>
      <c r="BM473" s="160" t="s">
        <v>1371</v>
      </c>
    </row>
    <row r="474" spans="1:65" s="2" customFormat="1" ht="37.9" customHeight="1">
      <c r="A474" s="29"/>
      <c r="B474" s="147"/>
      <c r="C474" s="162" t="s">
        <v>1372</v>
      </c>
      <c r="D474" s="162" t="s">
        <v>207</v>
      </c>
      <c r="E474" s="163" t="s">
        <v>1373</v>
      </c>
      <c r="F474" s="164" t="s">
        <v>1374</v>
      </c>
      <c r="G474" s="165" t="s">
        <v>259</v>
      </c>
      <c r="H474" s="166">
        <v>6</v>
      </c>
      <c r="I474" s="167"/>
      <c r="J474" s="168">
        <f t="shared" si="170"/>
        <v>0</v>
      </c>
      <c r="K474" s="169"/>
      <c r="L474" s="170"/>
      <c r="M474" s="171" t="s">
        <v>1</v>
      </c>
      <c r="N474" s="172" t="s">
        <v>40</v>
      </c>
      <c r="O474" s="58"/>
      <c r="P474" s="158">
        <f t="shared" si="171"/>
        <v>0</v>
      </c>
      <c r="Q474" s="158">
        <v>4.7499999999999999E-3</v>
      </c>
      <c r="R474" s="158">
        <f t="shared" si="172"/>
        <v>2.8499999999999998E-2</v>
      </c>
      <c r="S474" s="158">
        <v>0</v>
      </c>
      <c r="T474" s="159">
        <f t="shared" si="173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60" t="s">
        <v>294</v>
      </c>
      <c r="AT474" s="160" t="s">
        <v>207</v>
      </c>
      <c r="AU474" s="160" t="s">
        <v>168</v>
      </c>
      <c r="AY474" s="14" t="s">
        <v>161</v>
      </c>
      <c r="BE474" s="161">
        <f t="shared" si="174"/>
        <v>0</v>
      </c>
      <c r="BF474" s="161">
        <f t="shared" si="175"/>
        <v>0</v>
      </c>
      <c r="BG474" s="161">
        <f t="shared" si="176"/>
        <v>0</v>
      </c>
      <c r="BH474" s="161">
        <f t="shared" si="177"/>
        <v>0</v>
      </c>
      <c r="BI474" s="161">
        <f t="shared" si="178"/>
        <v>0</v>
      </c>
      <c r="BJ474" s="14" t="s">
        <v>168</v>
      </c>
      <c r="BK474" s="161">
        <f t="shared" si="179"/>
        <v>0</v>
      </c>
      <c r="BL474" s="14" t="s">
        <v>228</v>
      </c>
      <c r="BM474" s="160" t="s">
        <v>1375</v>
      </c>
    </row>
    <row r="475" spans="1:65" s="2" customFormat="1" ht="33" customHeight="1">
      <c r="A475" s="29"/>
      <c r="B475" s="147"/>
      <c r="C475" s="162" t="s">
        <v>1376</v>
      </c>
      <c r="D475" s="162" t="s">
        <v>207</v>
      </c>
      <c r="E475" s="163" t="s">
        <v>1377</v>
      </c>
      <c r="F475" s="164" t="s">
        <v>1378</v>
      </c>
      <c r="G475" s="165" t="s">
        <v>259</v>
      </c>
      <c r="H475" s="166">
        <v>6</v>
      </c>
      <c r="I475" s="167"/>
      <c r="J475" s="168">
        <f t="shared" si="170"/>
        <v>0</v>
      </c>
      <c r="K475" s="169"/>
      <c r="L475" s="170"/>
      <c r="M475" s="171" t="s">
        <v>1</v>
      </c>
      <c r="N475" s="172" t="s">
        <v>40</v>
      </c>
      <c r="O475" s="58"/>
      <c r="P475" s="158">
        <f t="shared" si="171"/>
        <v>0</v>
      </c>
      <c r="Q475" s="158">
        <v>1.4999999999999999E-4</v>
      </c>
      <c r="R475" s="158">
        <f t="shared" si="172"/>
        <v>8.9999999999999998E-4</v>
      </c>
      <c r="S475" s="158">
        <v>0</v>
      </c>
      <c r="T475" s="159">
        <f t="shared" si="173"/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60" t="s">
        <v>294</v>
      </c>
      <c r="AT475" s="160" t="s">
        <v>207</v>
      </c>
      <c r="AU475" s="160" t="s">
        <v>168</v>
      </c>
      <c r="AY475" s="14" t="s">
        <v>161</v>
      </c>
      <c r="BE475" s="161">
        <f t="shared" si="174"/>
        <v>0</v>
      </c>
      <c r="BF475" s="161">
        <f t="shared" si="175"/>
        <v>0</v>
      </c>
      <c r="BG475" s="161">
        <f t="shared" si="176"/>
        <v>0</v>
      </c>
      <c r="BH475" s="161">
        <f t="shared" si="177"/>
        <v>0</v>
      </c>
      <c r="BI475" s="161">
        <f t="shared" si="178"/>
        <v>0</v>
      </c>
      <c r="BJ475" s="14" t="s">
        <v>168</v>
      </c>
      <c r="BK475" s="161">
        <f t="shared" si="179"/>
        <v>0</v>
      </c>
      <c r="BL475" s="14" t="s">
        <v>228</v>
      </c>
      <c r="BM475" s="160" t="s">
        <v>1379</v>
      </c>
    </row>
    <row r="476" spans="1:65" s="2" customFormat="1" ht="16.5" customHeight="1">
      <c r="A476" s="29"/>
      <c r="B476" s="147"/>
      <c r="C476" s="162" t="s">
        <v>1380</v>
      </c>
      <c r="D476" s="162" t="s">
        <v>207</v>
      </c>
      <c r="E476" s="163" t="s">
        <v>1381</v>
      </c>
      <c r="F476" s="164" t="s">
        <v>1382</v>
      </c>
      <c r="G476" s="165" t="s">
        <v>259</v>
      </c>
      <c r="H476" s="166">
        <v>6</v>
      </c>
      <c r="I476" s="167"/>
      <c r="J476" s="168">
        <f t="shared" si="170"/>
        <v>0</v>
      </c>
      <c r="K476" s="169"/>
      <c r="L476" s="170"/>
      <c r="M476" s="171" t="s">
        <v>1</v>
      </c>
      <c r="N476" s="172" t="s">
        <v>40</v>
      </c>
      <c r="O476" s="58"/>
      <c r="P476" s="158">
        <f t="shared" si="171"/>
        <v>0</v>
      </c>
      <c r="Q476" s="158">
        <v>1.4999999999999999E-4</v>
      </c>
      <c r="R476" s="158">
        <f t="shared" si="172"/>
        <v>8.9999999999999998E-4</v>
      </c>
      <c r="S476" s="158">
        <v>0</v>
      </c>
      <c r="T476" s="159">
        <f t="shared" si="173"/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60" t="s">
        <v>294</v>
      </c>
      <c r="AT476" s="160" t="s">
        <v>207</v>
      </c>
      <c r="AU476" s="160" t="s">
        <v>168</v>
      </c>
      <c r="AY476" s="14" t="s">
        <v>161</v>
      </c>
      <c r="BE476" s="161">
        <f t="shared" si="174"/>
        <v>0</v>
      </c>
      <c r="BF476" s="161">
        <f t="shared" si="175"/>
        <v>0</v>
      </c>
      <c r="BG476" s="161">
        <f t="shared" si="176"/>
        <v>0</v>
      </c>
      <c r="BH476" s="161">
        <f t="shared" si="177"/>
        <v>0</v>
      </c>
      <c r="BI476" s="161">
        <f t="shared" si="178"/>
        <v>0</v>
      </c>
      <c r="BJ476" s="14" t="s">
        <v>168</v>
      </c>
      <c r="BK476" s="161">
        <f t="shared" si="179"/>
        <v>0</v>
      </c>
      <c r="BL476" s="14" t="s">
        <v>228</v>
      </c>
      <c r="BM476" s="160" t="s">
        <v>1383</v>
      </c>
    </row>
    <row r="477" spans="1:65" s="2" customFormat="1" ht="16.5" customHeight="1">
      <c r="A477" s="29"/>
      <c r="B477" s="147"/>
      <c r="C477" s="148" t="s">
        <v>1384</v>
      </c>
      <c r="D477" s="148" t="s">
        <v>163</v>
      </c>
      <c r="E477" s="149" t="s">
        <v>1385</v>
      </c>
      <c r="F477" s="150" t="s">
        <v>1386</v>
      </c>
      <c r="G477" s="151" t="s">
        <v>259</v>
      </c>
      <c r="H477" s="152">
        <v>6</v>
      </c>
      <c r="I477" s="153"/>
      <c r="J477" s="154">
        <f t="shared" si="170"/>
        <v>0</v>
      </c>
      <c r="K477" s="155"/>
      <c r="L477" s="30"/>
      <c r="M477" s="156" t="s">
        <v>1</v>
      </c>
      <c r="N477" s="157" t="s">
        <v>40</v>
      </c>
      <c r="O477" s="58"/>
      <c r="P477" s="158">
        <f t="shared" si="171"/>
        <v>0</v>
      </c>
      <c r="Q477" s="158">
        <v>2.5999999999999998E-4</v>
      </c>
      <c r="R477" s="158">
        <f t="shared" si="172"/>
        <v>1.5599999999999998E-3</v>
      </c>
      <c r="S477" s="158">
        <v>0</v>
      </c>
      <c r="T477" s="159">
        <f t="shared" si="173"/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60" t="s">
        <v>228</v>
      </c>
      <c r="AT477" s="160" t="s">
        <v>163</v>
      </c>
      <c r="AU477" s="160" t="s">
        <v>168</v>
      </c>
      <c r="AY477" s="14" t="s">
        <v>161</v>
      </c>
      <c r="BE477" s="161">
        <f t="shared" si="174"/>
        <v>0</v>
      </c>
      <c r="BF477" s="161">
        <f t="shared" si="175"/>
        <v>0</v>
      </c>
      <c r="BG477" s="161">
        <f t="shared" si="176"/>
        <v>0</v>
      </c>
      <c r="BH477" s="161">
        <f t="shared" si="177"/>
        <v>0</v>
      </c>
      <c r="BI477" s="161">
        <f t="shared" si="178"/>
        <v>0</v>
      </c>
      <c r="BJ477" s="14" t="s">
        <v>168</v>
      </c>
      <c r="BK477" s="161">
        <f t="shared" si="179"/>
        <v>0</v>
      </c>
      <c r="BL477" s="14" t="s">
        <v>228</v>
      </c>
      <c r="BM477" s="160" t="s">
        <v>1387</v>
      </c>
    </row>
    <row r="478" spans="1:65" s="2" customFormat="1" ht="16.5" customHeight="1">
      <c r="A478" s="29"/>
      <c r="B478" s="147"/>
      <c r="C478" s="148" t="s">
        <v>1388</v>
      </c>
      <c r="D478" s="148" t="s">
        <v>163</v>
      </c>
      <c r="E478" s="149" t="s">
        <v>1389</v>
      </c>
      <c r="F478" s="150" t="s">
        <v>1390</v>
      </c>
      <c r="G478" s="151" t="s">
        <v>259</v>
      </c>
      <c r="H478" s="152">
        <v>1</v>
      </c>
      <c r="I478" s="153"/>
      <c r="J478" s="154">
        <f t="shared" si="170"/>
        <v>0</v>
      </c>
      <c r="K478" s="155"/>
      <c r="L478" s="30"/>
      <c r="M478" s="156" t="s">
        <v>1</v>
      </c>
      <c r="N478" s="157" t="s">
        <v>40</v>
      </c>
      <c r="O478" s="58"/>
      <c r="P478" s="158">
        <f t="shared" si="171"/>
        <v>0</v>
      </c>
      <c r="Q478" s="158">
        <v>0</v>
      </c>
      <c r="R478" s="158">
        <f t="shared" si="172"/>
        <v>0</v>
      </c>
      <c r="S478" s="158">
        <v>0</v>
      </c>
      <c r="T478" s="159">
        <f t="shared" si="173"/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60" t="s">
        <v>228</v>
      </c>
      <c r="AT478" s="160" t="s">
        <v>163</v>
      </c>
      <c r="AU478" s="160" t="s">
        <v>168</v>
      </c>
      <c r="AY478" s="14" t="s">
        <v>161</v>
      </c>
      <c r="BE478" s="161">
        <f t="shared" si="174"/>
        <v>0</v>
      </c>
      <c r="BF478" s="161">
        <f t="shared" si="175"/>
        <v>0</v>
      </c>
      <c r="BG478" s="161">
        <f t="shared" si="176"/>
        <v>0</v>
      </c>
      <c r="BH478" s="161">
        <f t="shared" si="177"/>
        <v>0</v>
      </c>
      <c r="BI478" s="161">
        <f t="shared" si="178"/>
        <v>0</v>
      </c>
      <c r="BJ478" s="14" t="s">
        <v>168</v>
      </c>
      <c r="BK478" s="161">
        <f t="shared" si="179"/>
        <v>0</v>
      </c>
      <c r="BL478" s="14" t="s">
        <v>228</v>
      </c>
      <c r="BM478" s="160" t="s">
        <v>1391</v>
      </c>
    </row>
    <row r="479" spans="1:65" s="2" customFormat="1" ht="16.5" customHeight="1">
      <c r="A479" s="29"/>
      <c r="B479" s="147"/>
      <c r="C479" s="148" t="s">
        <v>1392</v>
      </c>
      <c r="D479" s="148" t="s">
        <v>163</v>
      </c>
      <c r="E479" s="149" t="s">
        <v>1393</v>
      </c>
      <c r="F479" s="150" t="s">
        <v>1394</v>
      </c>
      <c r="G479" s="151" t="s">
        <v>259</v>
      </c>
      <c r="H479" s="152">
        <v>1</v>
      </c>
      <c r="I479" s="153"/>
      <c r="J479" s="154">
        <f t="shared" si="170"/>
        <v>0</v>
      </c>
      <c r="K479" s="155"/>
      <c r="L479" s="30"/>
      <c r="M479" s="156" t="s">
        <v>1</v>
      </c>
      <c r="N479" s="157" t="s">
        <v>40</v>
      </c>
      <c r="O479" s="58"/>
      <c r="P479" s="158">
        <f t="shared" si="171"/>
        <v>0</v>
      </c>
      <c r="Q479" s="158">
        <v>0</v>
      </c>
      <c r="R479" s="158">
        <f t="shared" si="172"/>
        <v>0</v>
      </c>
      <c r="S479" s="158">
        <v>0</v>
      </c>
      <c r="T479" s="159">
        <f t="shared" si="173"/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60" t="s">
        <v>228</v>
      </c>
      <c r="AT479" s="160" t="s">
        <v>163</v>
      </c>
      <c r="AU479" s="160" t="s">
        <v>168</v>
      </c>
      <c r="AY479" s="14" t="s">
        <v>161</v>
      </c>
      <c r="BE479" s="161">
        <f t="shared" si="174"/>
        <v>0</v>
      </c>
      <c r="BF479" s="161">
        <f t="shared" si="175"/>
        <v>0</v>
      </c>
      <c r="BG479" s="161">
        <f t="shared" si="176"/>
        <v>0</v>
      </c>
      <c r="BH479" s="161">
        <f t="shared" si="177"/>
        <v>0</v>
      </c>
      <c r="BI479" s="161">
        <f t="shared" si="178"/>
        <v>0</v>
      </c>
      <c r="BJ479" s="14" t="s">
        <v>168</v>
      </c>
      <c r="BK479" s="161">
        <f t="shared" si="179"/>
        <v>0</v>
      </c>
      <c r="BL479" s="14" t="s">
        <v>228</v>
      </c>
      <c r="BM479" s="160" t="s">
        <v>1395</v>
      </c>
    </row>
    <row r="480" spans="1:65" s="2" customFormat="1" ht="24.2" customHeight="1">
      <c r="A480" s="29"/>
      <c r="B480" s="147"/>
      <c r="C480" s="148" t="s">
        <v>1396</v>
      </c>
      <c r="D480" s="148" t="s">
        <v>163</v>
      </c>
      <c r="E480" s="149" t="s">
        <v>1397</v>
      </c>
      <c r="F480" s="150" t="s">
        <v>1398</v>
      </c>
      <c r="G480" s="151" t="s">
        <v>625</v>
      </c>
      <c r="H480" s="173"/>
      <c r="I480" s="153"/>
      <c r="J480" s="154">
        <f t="shared" si="170"/>
        <v>0</v>
      </c>
      <c r="K480" s="155"/>
      <c r="L480" s="30"/>
      <c r="M480" s="156" t="s">
        <v>1</v>
      </c>
      <c r="N480" s="157" t="s">
        <v>40</v>
      </c>
      <c r="O480" s="58"/>
      <c r="P480" s="158">
        <f t="shared" si="171"/>
        <v>0</v>
      </c>
      <c r="Q480" s="158">
        <v>0</v>
      </c>
      <c r="R480" s="158">
        <f t="shared" si="172"/>
        <v>0</v>
      </c>
      <c r="S480" s="158">
        <v>0</v>
      </c>
      <c r="T480" s="159">
        <f t="shared" si="173"/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60" t="s">
        <v>228</v>
      </c>
      <c r="AT480" s="160" t="s">
        <v>163</v>
      </c>
      <c r="AU480" s="160" t="s">
        <v>168</v>
      </c>
      <c r="AY480" s="14" t="s">
        <v>161</v>
      </c>
      <c r="BE480" s="161">
        <f t="shared" si="174"/>
        <v>0</v>
      </c>
      <c r="BF480" s="161">
        <f t="shared" si="175"/>
        <v>0</v>
      </c>
      <c r="BG480" s="161">
        <f t="shared" si="176"/>
        <v>0</v>
      </c>
      <c r="BH480" s="161">
        <f t="shared" si="177"/>
        <v>0</v>
      </c>
      <c r="BI480" s="161">
        <f t="shared" si="178"/>
        <v>0</v>
      </c>
      <c r="BJ480" s="14" t="s">
        <v>168</v>
      </c>
      <c r="BK480" s="161">
        <f t="shared" si="179"/>
        <v>0</v>
      </c>
      <c r="BL480" s="14" t="s">
        <v>228</v>
      </c>
      <c r="BM480" s="160" t="s">
        <v>1399</v>
      </c>
    </row>
    <row r="481" spans="1:65" s="12" customFormat="1" ht="22.9" customHeight="1">
      <c r="B481" s="134"/>
      <c r="D481" s="135" t="s">
        <v>73</v>
      </c>
      <c r="E481" s="145" t="s">
        <v>1400</v>
      </c>
      <c r="F481" s="145" t="s">
        <v>1401</v>
      </c>
      <c r="I481" s="137"/>
      <c r="J481" s="146">
        <f>BK481</f>
        <v>0</v>
      </c>
      <c r="L481" s="134"/>
      <c r="M481" s="139"/>
      <c r="N481" s="140"/>
      <c r="O481" s="140"/>
      <c r="P481" s="141">
        <f>SUM(P482:P486)</f>
        <v>0</v>
      </c>
      <c r="Q481" s="140"/>
      <c r="R481" s="141">
        <f>SUM(R482:R486)</f>
        <v>4.0467675000000005</v>
      </c>
      <c r="S481" s="140"/>
      <c r="T481" s="142">
        <f>SUM(T482:T486)</f>
        <v>0</v>
      </c>
      <c r="AR481" s="135" t="s">
        <v>168</v>
      </c>
      <c r="AT481" s="143" t="s">
        <v>73</v>
      </c>
      <c r="AU481" s="143" t="s">
        <v>82</v>
      </c>
      <c r="AY481" s="135" t="s">
        <v>161</v>
      </c>
      <c r="BK481" s="144">
        <f>SUM(BK482:BK486)</f>
        <v>0</v>
      </c>
    </row>
    <row r="482" spans="1:65" s="2" customFormat="1" ht="24.2" customHeight="1">
      <c r="A482" s="29"/>
      <c r="B482" s="147"/>
      <c r="C482" s="148" t="s">
        <v>1402</v>
      </c>
      <c r="D482" s="148" t="s">
        <v>163</v>
      </c>
      <c r="E482" s="149" t="s">
        <v>1403</v>
      </c>
      <c r="F482" s="150" t="s">
        <v>1404</v>
      </c>
      <c r="G482" s="151" t="s">
        <v>195</v>
      </c>
      <c r="H482" s="152">
        <v>119.55</v>
      </c>
      <c r="I482" s="153"/>
      <c r="J482" s="154">
        <f>ROUND(I482*H482,2)</f>
        <v>0</v>
      </c>
      <c r="K482" s="155"/>
      <c r="L482" s="30"/>
      <c r="M482" s="156" t="s">
        <v>1</v>
      </c>
      <c r="N482" s="157" t="s">
        <v>40</v>
      </c>
      <c r="O482" s="58"/>
      <c r="P482" s="158">
        <f>O482*H482</f>
        <v>0</v>
      </c>
      <c r="Q482" s="158">
        <v>3.8500000000000001E-3</v>
      </c>
      <c r="R482" s="158">
        <f>Q482*H482</f>
        <v>0.4602675</v>
      </c>
      <c r="S482" s="158">
        <v>0</v>
      </c>
      <c r="T482" s="159">
        <f>S482*H482</f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60" t="s">
        <v>228</v>
      </c>
      <c r="AT482" s="160" t="s">
        <v>163</v>
      </c>
      <c r="AU482" s="160" t="s">
        <v>168</v>
      </c>
      <c r="AY482" s="14" t="s">
        <v>161</v>
      </c>
      <c r="BE482" s="161">
        <f>IF(N482="základná",J482,0)</f>
        <v>0</v>
      </c>
      <c r="BF482" s="161">
        <f>IF(N482="znížená",J482,0)</f>
        <v>0</v>
      </c>
      <c r="BG482" s="161">
        <f>IF(N482="zákl. prenesená",J482,0)</f>
        <v>0</v>
      </c>
      <c r="BH482" s="161">
        <f>IF(N482="zníž. prenesená",J482,0)</f>
        <v>0</v>
      </c>
      <c r="BI482" s="161">
        <f>IF(N482="nulová",J482,0)</f>
        <v>0</v>
      </c>
      <c r="BJ482" s="14" t="s">
        <v>168</v>
      </c>
      <c r="BK482" s="161">
        <f>ROUND(I482*H482,2)</f>
        <v>0</v>
      </c>
      <c r="BL482" s="14" t="s">
        <v>228</v>
      </c>
      <c r="BM482" s="160" t="s">
        <v>1405</v>
      </c>
    </row>
    <row r="483" spans="1:65" s="2" customFormat="1" ht="24.2" customHeight="1">
      <c r="A483" s="29"/>
      <c r="B483" s="147"/>
      <c r="C483" s="162" t="s">
        <v>1406</v>
      </c>
      <c r="D483" s="162" t="s">
        <v>207</v>
      </c>
      <c r="E483" s="163" t="s">
        <v>1407</v>
      </c>
      <c r="F483" s="164" t="s">
        <v>1408</v>
      </c>
      <c r="G483" s="165" t="s">
        <v>195</v>
      </c>
      <c r="H483" s="166">
        <v>131.505</v>
      </c>
      <c r="I483" s="167"/>
      <c r="J483" s="168">
        <f>ROUND(I483*H483,2)</f>
        <v>0</v>
      </c>
      <c r="K483" s="169"/>
      <c r="L483" s="170"/>
      <c r="M483" s="171" t="s">
        <v>1</v>
      </c>
      <c r="N483" s="172" t="s">
        <v>40</v>
      </c>
      <c r="O483" s="58"/>
      <c r="P483" s="158">
        <f>O483*H483</f>
        <v>0</v>
      </c>
      <c r="Q483" s="158">
        <v>2.4E-2</v>
      </c>
      <c r="R483" s="158">
        <f>Q483*H483</f>
        <v>3.15612</v>
      </c>
      <c r="S483" s="158">
        <v>0</v>
      </c>
      <c r="T483" s="159">
        <f>S483*H483</f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60" t="s">
        <v>294</v>
      </c>
      <c r="AT483" s="160" t="s">
        <v>207</v>
      </c>
      <c r="AU483" s="160" t="s">
        <v>168</v>
      </c>
      <c r="AY483" s="14" t="s">
        <v>161</v>
      </c>
      <c r="BE483" s="161">
        <f>IF(N483="základná",J483,0)</f>
        <v>0</v>
      </c>
      <c r="BF483" s="161">
        <f>IF(N483="znížená",J483,0)</f>
        <v>0</v>
      </c>
      <c r="BG483" s="161">
        <f>IF(N483="zákl. prenesená",J483,0)</f>
        <v>0</v>
      </c>
      <c r="BH483" s="161">
        <f>IF(N483="zníž. prenesená",J483,0)</f>
        <v>0</v>
      </c>
      <c r="BI483" s="161">
        <f>IF(N483="nulová",J483,0)</f>
        <v>0</v>
      </c>
      <c r="BJ483" s="14" t="s">
        <v>168</v>
      </c>
      <c r="BK483" s="161">
        <f>ROUND(I483*H483,2)</f>
        <v>0</v>
      </c>
      <c r="BL483" s="14" t="s">
        <v>228</v>
      </c>
      <c r="BM483" s="160" t="s">
        <v>1409</v>
      </c>
    </row>
    <row r="484" spans="1:65" s="2" customFormat="1" ht="16.5" customHeight="1">
      <c r="A484" s="29"/>
      <c r="B484" s="147"/>
      <c r="C484" s="162" t="s">
        <v>1410</v>
      </c>
      <c r="D484" s="162" t="s">
        <v>207</v>
      </c>
      <c r="E484" s="163" t="s">
        <v>1411</v>
      </c>
      <c r="F484" s="164" t="s">
        <v>1412</v>
      </c>
      <c r="G484" s="165" t="s">
        <v>1413</v>
      </c>
      <c r="H484" s="166">
        <v>59.774999999999999</v>
      </c>
      <c r="I484" s="167"/>
      <c r="J484" s="168">
        <f>ROUND(I484*H484,2)</f>
        <v>0</v>
      </c>
      <c r="K484" s="169"/>
      <c r="L484" s="170"/>
      <c r="M484" s="171" t="s">
        <v>1</v>
      </c>
      <c r="N484" s="172" t="s">
        <v>40</v>
      </c>
      <c r="O484" s="58"/>
      <c r="P484" s="158">
        <f>O484*H484</f>
        <v>0</v>
      </c>
      <c r="Q484" s="158">
        <v>1E-3</v>
      </c>
      <c r="R484" s="158">
        <f>Q484*H484</f>
        <v>5.9775000000000002E-2</v>
      </c>
      <c r="S484" s="158">
        <v>0</v>
      </c>
      <c r="T484" s="159">
        <f>S484*H484</f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60" t="s">
        <v>294</v>
      </c>
      <c r="AT484" s="160" t="s">
        <v>207</v>
      </c>
      <c r="AU484" s="160" t="s">
        <v>168</v>
      </c>
      <c r="AY484" s="14" t="s">
        <v>161</v>
      </c>
      <c r="BE484" s="161">
        <f>IF(N484="základná",J484,0)</f>
        <v>0</v>
      </c>
      <c r="BF484" s="161">
        <f>IF(N484="znížená",J484,0)</f>
        <v>0</v>
      </c>
      <c r="BG484" s="161">
        <f>IF(N484="zákl. prenesená",J484,0)</f>
        <v>0</v>
      </c>
      <c r="BH484" s="161">
        <f>IF(N484="zníž. prenesená",J484,0)</f>
        <v>0</v>
      </c>
      <c r="BI484" s="161">
        <f>IF(N484="nulová",J484,0)</f>
        <v>0</v>
      </c>
      <c r="BJ484" s="14" t="s">
        <v>168</v>
      </c>
      <c r="BK484" s="161">
        <f>ROUND(I484*H484,2)</f>
        <v>0</v>
      </c>
      <c r="BL484" s="14" t="s">
        <v>228</v>
      </c>
      <c r="BM484" s="160" t="s">
        <v>1414</v>
      </c>
    </row>
    <row r="485" spans="1:65" s="2" customFormat="1" ht="16.5" customHeight="1">
      <c r="A485" s="29"/>
      <c r="B485" s="147"/>
      <c r="C485" s="162" t="s">
        <v>1415</v>
      </c>
      <c r="D485" s="162" t="s">
        <v>207</v>
      </c>
      <c r="E485" s="163" t="s">
        <v>1416</v>
      </c>
      <c r="F485" s="164" t="s">
        <v>1417</v>
      </c>
      <c r="G485" s="165" t="s">
        <v>1413</v>
      </c>
      <c r="H485" s="166">
        <v>370.60500000000002</v>
      </c>
      <c r="I485" s="167"/>
      <c r="J485" s="168">
        <f>ROUND(I485*H485,2)</f>
        <v>0</v>
      </c>
      <c r="K485" s="169"/>
      <c r="L485" s="170"/>
      <c r="M485" s="171" t="s">
        <v>1</v>
      </c>
      <c r="N485" s="172" t="s">
        <v>40</v>
      </c>
      <c r="O485" s="58"/>
      <c r="P485" s="158">
        <f>O485*H485</f>
        <v>0</v>
      </c>
      <c r="Q485" s="158">
        <v>1E-3</v>
      </c>
      <c r="R485" s="158">
        <f>Q485*H485</f>
        <v>0.37060500000000002</v>
      </c>
      <c r="S485" s="158">
        <v>0</v>
      </c>
      <c r="T485" s="159">
        <f>S485*H485</f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60" t="s">
        <v>294</v>
      </c>
      <c r="AT485" s="160" t="s">
        <v>207</v>
      </c>
      <c r="AU485" s="160" t="s">
        <v>168</v>
      </c>
      <c r="AY485" s="14" t="s">
        <v>161</v>
      </c>
      <c r="BE485" s="161">
        <f>IF(N485="základná",J485,0)</f>
        <v>0</v>
      </c>
      <c r="BF485" s="161">
        <f>IF(N485="znížená",J485,0)</f>
        <v>0</v>
      </c>
      <c r="BG485" s="161">
        <f>IF(N485="zákl. prenesená",J485,0)</f>
        <v>0</v>
      </c>
      <c r="BH485" s="161">
        <f>IF(N485="zníž. prenesená",J485,0)</f>
        <v>0</v>
      </c>
      <c r="BI485" s="161">
        <f>IF(N485="nulová",J485,0)</f>
        <v>0</v>
      </c>
      <c r="BJ485" s="14" t="s">
        <v>168</v>
      </c>
      <c r="BK485" s="161">
        <f>ROUND(I485*H485,2)</f>
        <v>0</v>
      </c>
      <c r="BL485" s="14" t="s">
        <v>228</v>
      </c>
      <c r="BM485" s="160" t="s">
        <v>1418</v>
      </c>
    </row>
    <row r="486" spans="1:65" s="2" customFormat="1" ht="24.2" customHeight="1">
      <c r="A486" s="29"/>
      <c r="B486" s="147"/>
      <c r="C486" s="148" t="s">
        <v>1419</v>
      </c>
      <c r="D486" s="148" t="s">
        <v>163</v>
      </c>
      <c r="E486" s="149" t="s">
        <v>1420</v>
      </c>
      <c r="F486" s="150" t="s">
        <v>1421</v>
      </c>
      <c r="G486" s="151" t="s">
        <v>625</v>
      </c>
      <c r="H486" s="173"/>
      <c r="I486" s="153"/>
      <c r="J486" s="154">
        <f>ROUND(I486*H486,2)</f>
        <v>0</v>
      </c>
      <c r="K486" s="155"/>
      <c r="L486" s="30"/>
      <c r="M486" s="156" t="s">
        <v>1</v>
      </c>
      <c r="N486" s="157" t="s">
        <v>40</v>
      </c>
      <c r="O486" s="58"/>
      <c r="P486" s="158">
        <f>O486*H486</f>
        <v>0</v>
      </c>
      <c r="Q486" s="158">
        <v>0</v>
      </c>
      <c r="R486" s="158">
        <f>Q486*H486</f>
        <v>0</v>
      </c>
      <c r="S486" s="158">
        <v>0</v>
      </c>
      <c r="T486" s="159">
        <f>S486*H486</f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60" t="s">
        <v>228</v>
      </c>
      <c r="AT486" s="160" t="s">
        <v>163</v>
      </c>
      <c r="AU486" s="160" t="s">
        <v>168</v>
      </c>
      <c r="AY486" s="14" t="s">
        <v>161</v>
      </c>
      <c r="BE486" s="161">
        <f>IF(N486="základná",J486,0)</f>
        <v>0</v>
      </c>
      <c r="BF486" s="161">
        <f>IF(N486="znížená",J486,0)</f>
        <v>0</v>
      </c>
      <c r="BG486" s="161">
        <f>IF(N486="zákl. prenesená",J486,0)</f>
        <v>0</v>
      </c>
      <c r="BH486" s="161">
        <f>IF(N486="zníž. prenesená",J486,0)</f>
        <v>0</v>
      </c>
      <c r="BI486" s="161">
        <f>IF(N486="nulová",J486,0)</f>
        <v>0</v>
      </c>
      <c r="BJ486" s="14" t="s">
        <v>168</v>
      </c>
      <c r="BK486" s="161">
        <f>ROUND(I486*H486,2)</f>
        <v>0</v>
      </c>
      <c r="BL486" s="14" t="s">
        <v>228</v>
      </c>
      <c r="BM486" s="160" t="s">
        <v>1422</v>
      </c>
    </row>
    <row r="487" spans="1:65" s="12" customFormat="1" ht="22.9" customHeight="1">
      <c r="B487" s="134"/>
      <c r="D487" s="135" t="s">
        <v>73</v>
      </c>
      <c r="E487" s="145" t="s">
        <v>1423</v>
      </c>
      <c r="F487" s="145" t="s">
        <v>1424</v>
      </c>
      <c r="I487" s="137"/>
      <c r="J487" s="146">
        <f>BK487</f>
        <v>0</v>
      </c>
      <c r="L487" s="134"/>
      <c r="M487" s="139"/>
      <c r="N487" s="140"/>
      <c r="O487" s="140"/>
      <c r="P487" s="141">
        <f>SUM(P488:P494)</f>
        <v>0</v>
      </c>
      <c r="Q487" s="140"/>
      <c r="R487" s="141">
        <f>SUM(R488:R494)</f>
        <v>5.4543960000000002E-2</v>
      </c>
      <c r="S487" s="140"/>
      <c r="T487" s="142">
        <f>SUM(T488:T494)</f>
        <v>0</v>
      </c>
      <c r="AR487" s="135" t="s">
        <v>168</v>
      </c>
      <c r="AT487" s="143" t="s">
        <v>73</v>
      </c>
      <c r="AU487" s="143" t="s">
        <v>82</v>
      </c>
      <c r="AY487" s="135" t="s">
        <v>161</v>
      </c>
      <c r="BK487" s="144">
        <f>SUM(BK488:BK494)</f>
        <v>0</v>
      </c>
    </row>
    <row r="488" spans="1:65" s="2" customFormat="1" ht="24.2" customHeight="1">
      <c r="A488" s="29"/>
      <c r="B488" s="147"/>
      <c r="C488" s="148" t="s">
        <v>1425</v>
      </c>
      <c r="D488" s="148" t="s">
        <v>163</v>
      </c>
      <c r="E488" s="149" t="s">
        <v>1426</v>
      </c>
      <c r="F488" s="150" t="s">
        <v>1427</v>
      </c>
      <c r="G488" s="151" t="s">
        <v>195</v>
      </c>
      <c r="H488" s="152">
        <v>189.52</v>
      </c>
      <c r="I488" s="153"/>
      <c r="J488" s="154">
        <f t="shared" ref="J488:J494" si="180">ROUND(I488*H488,2)</f>
        <v>0</v>
      </c>
      <c r="K488" s="155"/>
      <c r="L488" s="30"/>
      <c r="M488" s="156" t="s">
        <v>1</v>
      </c>
      <c r="N488" s="157" t="s">
        <v>40</v>
      </c>
      <c r="O488" s="58"/>
      <c r="P488" s="158">
        <f t="shared" ref="P488:P494" si="181">O488*H488</f>
        <v>0</v>
      </c>
      <c r="Q488" s="158">
        <v>2.0000000000000002E-5</v>
      </c>
      <c r="R488" s="158">
        <f t="shared" ref="R488:R494" si="182">Q488*H488</f>
        <v>3.7904000000000006E-3</v>
      </c>
      <c r="S488" s="158">
        <v>0</v>
      </c>
      <c r="T488" s="159">
        <f t="shared" ref="T488:T494" si="183">S488*H488</f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60" t="s">
        <v>228</v>
      </c>
      <c r="AT488" s="160" t="s">
        <v>163</v>
      </c>
      <c r="AU488" s="160" t="s">
        <v>168</v>
      </c>
      <c r="AY488" s="14" t="s">
        <v>161</v>
      </c>
      <c r="BE488" s="161">
        <f t="shared" ref="BE488:BE494" si="184">IF(N488="základná",J488,0)</f>
        <v>0</v>
      </c>
      <c r="BF488" s="161">
        <f t="shared" ref="BF488:BF494" si="185">IF(N488="znížená",J488,0)</f>
        <v>0</v>
      </c>
      <c r="BG488" s="161">
        <f t="shared" ref="BG488:BG494" si="186">IF(N488="zákl. prenesená",J488,0)</f>
        <v>0</v>
      </c>
      <c r="BH488" s="161">
        <f t="shared" ref="BH488:BH494" si="187">IF(N488="zníž. prenesená",J488,0)</f>
        <v>0</v>
      </c>
      <c r="BI488" s="161">
        <f t="shared" ref="BI488:BI494" si="188">IF(N488="nulová",J488,0)</f>
        <v>0</v>
      </c>
      <c r="BJ488" s="14" t="s">
        <v>168</v>
      </c>
      <c r="BK488" s="161">
        <f t="shared" ref="BK488:BK494" si="189">ROUND(I488*H488,2)</f>
        <v>0</v>
      </c>
      <c r="BL488" s="14" t="s">
        <v>228</v>
      </c>
      <c r="BM488" s="160" t="s">
        <v>1428</v>
      </c>
    </row>
    <row r="489" spans="1:65" s="2" customFormat="1" ht="16.5" customHeight="1">
      <c r="A489" s="29"/>
      <c r="B489" s="147"/>
      <c r="C489" s="162" t="s">
        <v>1429</v>
      </c>
      <c r="D489" s="162" t="s">
        <v>207</v>
      </c>
      <c r="E489" s="163" t="s">
        <v>1430</v>
      </c>
      <c r="F489" s="164" t="s">
        <v>1431</v>
      </c>
      <c r="G489" s="165" t="s">
        <v>195</v>
      </c>
      <c r="H489" s="166">
        <v>193.31</v>
      </c>
      <c r="I489" s="167"/>
      <c r="J489" s="168">
        <f t="shared" si="180"/>
        <v>0</v>
      </c>
      <c r="K489" s="169"/>
      <c r="L489" s="170"/>
      <c r="M489" s="171" t="s">
        <v>1</v>
      </c>
      <c r="N489" s="172" t="s">
        <v>40</v>
      </c>
      <c r="O489" s="58"/>
      <c r="P489" s="158">
        <f t="shared" si="181"/>
        <v>0</v>
      </c>
      <c r="Q489" s="158">
        <v>0</v>
      </c>
      <c r="R489" s="158">
        <f t="shared" si="182"/>
        <v>0</v>
      </c>
      <c r="S489" s="158">
        <v>0</v>
      </c>
      <c r="T489" s="159">
        <f t="shared" si="183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60" t="s">
        <v>294</v>
      </c>
      <c r="AT489" s="160" t="s">
        <v>207</v>
      </c>
      <c r="AU489" s="160" t="s">
        <v>168</v>
      </c>
      <c r="AY489" s="14" t="s">
        <v>161</v>
      </c>
      <c r="BE489" s="161">
        <f t="shared" si="184"/>
        <v>0</v>
      </c>
      <c r="BF489" s="161">
        <f t="shared" si="185"/>
        <v>0</v>
      </c>
      <c r="BG489" s="161">
        <f t="shared" si="186"/>
        <v>0</v>
      </c>
      <c r="BH489" s="161">
        <f t="shared" si="187"/>
        <v>0</v>
      </c>
      <c r="BI489" s="161">
        <f t="shared" si="188"/>
        <v>0</v>
      </c>
      <c r="BJ489" s="14" t="s">
        <v>168</v>
      </c>
      <c r="BK489" s="161">
        <f t="shared" si="189"/>
        <v>0</v>
      </c>
      <c r="BL489" s="14" t="s">
        <v>228</v>
      </c>
      <c r="BM489" s="160" t="s">
        <v>1432</v>
      </c>
    </row>
    <row r="490" spans="1:65" s="2" customFormat="1" ht="21.75" customHeight="1">
      <c r="A490" s="29"/>
      <c r="B490" s="147"/>
      <c r="C490" s="148" t="s">
        <v>1433</v>
      </c>
      <c r="D490" s="148" t="s">
        <v>163</v>
      </c>
      <c r="E490" s="149" t="s">
        <v>1434</v>
      </c>
      <c r="F490" s="150" t="s">
        <v>1435</v>
      </c>
      <c r="G490" s="151" t="s">
        <v>195</v>
      </c>
      <c r="H490" s="152">
        <v>189.52</v>
      </c>
      <c r="I490" s="153"/>
      <c r="J490" s="154">
        <f t="shared" si="180"/>
        <v>0</v>
      </c>
      <c r="K490" s="155"/>
      <c r="L490" s="30"/>
      <c r="M490" s="156" t="s">
        <v>1</v>
      </c>
      <c r="N490" s="157" t="s">
        <v>40</v>
      </c>
      <c r="O490" s="58"/>
      <c r="P490" s="158">
        <f t="shared" si="181"/>
        <v>0</v>
      </c>
      <c r="Q490" s="158">
        <v>0</v>
      </c>
      <c r="R490" s="158">
        <f t="shared" si="182"/>
        <v>0</v>
      </c>
      <c r="S490" s="158">
        <v>0</v>
      </c>
      <c r="T490" s="159">
        <f t="shared" si="183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60" t="s">
        <v>228</v>
      </c>
      <c r="AT490" s="160" t="s">
        <v>163</v>
      </c>
      <c r="AU490" s="160" t="s">
        <v>168</v>
      </c>
      <c r="AY490" s="14" t="s">
        <v>161</v>
      </c>
      <c r="BE490" s="161">
        <f t="shared" si="184"/>
        <v>0</v>
      </c>
      <c r="BF490" s="161">
        <f t="shared" si="185"/>
        <v>0</v>
      </c>
      <c r="BG490" s="161">
        <f t="shared" si="186"/>
        <v>0</v>
      </c>
      <c r="BH490" s="161">
        <f t="shared" si="187"/>
        <v>0</v>
      </c>
      <c r="BI490" s="161">
        <f t="shared" si="188"/>
        <v>0</v>
      </c>
      <c r="BJ490" s="14" t="s">
        <v>168</v>
      </c>
      <c r="BK490" s="161">
        <f t="shared" si="189"/>
        <v>0</v>
      </c>
      <c r="BL490" s="14" t="s">
        <v>228</v>
      </c>
      <c r="BM490" s="160" t="s">
        <v>1436</v>
      </c>
    </row>
    <row r="491" spans="1:65" s="2" customFormat="1" ht="24.2" customHeight="1">
      <c r="A491" s="29"/>
      <c r="B491" s="147"/>
      <c r="C491" s="162" t="s">
        <v>1437</v>
      </c>
      <c r="D491" s="162" t="s">
        <v>207</v>
      </c>
      <c r="E491" s="163" t="s">
        <v>1438</v>
      </c>
      <c r="F491" s="164" t="s">
        <v>1439</v>
      </c>
      <c r="G491" s="165" t="s">
        <v>195</v>
      </c>
      <c r="H491" s="166">
        <v>195.20599999999999</v>
      </c>
      <c r="I491" s="167"/>
      <c r="J491" s="168">
        <f t="shared" si="180"/>
        <v>0</v>
      </c>
      <c r="K491" s="169"/>
      <c r="L491" s="170"/>
      <c r="M491" s="171" t="s">
        <v>1</v>
      </c>
      <c r="N491" s="172" t="s">
        <v>40</v>
      </c>
      <c r="O491" s="58"/>
      <c r="P491" s="158">
        <f t="shared" si="181"/>
        <v>0</v>
      </c>
      <c r="Q491" s="158">
        <v>1.8000000000000001E-4</v>
      </c>
      <c r="R491" s="158">
        <f t="shared" si="182"/>
        <v>3.5137080000000001E-2</v>
      </c>
      <c r="S491" s="158">
        <v>0</v>
      </c>
      <c r="T491" s="159">
        <f t="shared" si="183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60" t="s">
        <v>294</v>
      </c>
      <c r="AT491" s="160" t="s">
        <v>207</v>
      </c>
      <c r="AU491" s="160" t="s">
        <v>168</v>
      </c>
      <c r="AY491" s="14" t="s">
        <v>161</v>
      </c>
      <c r="BE491" s="161">
        <f t="shared" si="184"/>
        <v>0</v>
      </c>
      <c r="BF491" s="161">
        <f t="shared" si="185"/>
        <v>0</v>
      </c>
      <c r="BG491" s="161">
        <f t="shared" si="186"/>
        <v>0</v>
      </c>
      <c r="BH491" s="161">
        <f t="shared" si="187"/>
        <v>0</v>
      </c>
      <c r="BI491" s="161">
        <f t="shared" si="188"/>
        <v>0</v>
      </c>
      <c r="BJ491" s="14" t="s">
        <v>168</v>
      </c>
      <c r="BK491" s="161">
        <f t="shared" si="189"/>
        <v>0</v>
      </c>
      <c r="BL491" s="14" t="s">
        <v>228</v>
      </c>
      <c r="BM491" s="160" t="s">
        <v>1440</v>
      </c>
    </row>
    <row r="492" spans="1:65" s="2" customFormat="1" ht="24.2" customHeight="1">
      <c r="A492" s="29"/>
      <c r="B492" s="147"/>
      <c r="C492" s="148" t="s">
        <v>1441</v>
      </c>
      <c r="D492" s="148" t="s">
        <v>163</v>
      </c>
      <c r="E492" s="149" t="s">
        <v>1442</v>
      </c>
      <c r="F492" s="150" t="s">
        <v>1443</v>
      </c>
      <c r="G492" s="151" t="s">
        <v>195</v>
      </c>
      <c r="H492" s="152">
        <v>189.52</v>
      </c>
      <c r="I492" s="153"/>
      <c r="J492" s="154">
        <f t="shared" si="180"/>
        <v>0</v>
      </c>
      <c r="K492" s="155"/>
      <c r="L492" s="30"/>
      <c r="M492" s="156" t="s">
        <v>1</v>
      </c>
      <c r="N492" s="157" t="s">
        <v>40</v>
      </c>
      <c r="O492" s="58"/>
      <c r="P492" s="158">
        <f t="shared" si="181"/>
        <v>0</v>
      </c>
      <c r="Q492" s="158">
        <v>0</v>
      </c>
      <c r="R492" s="158">
        <f t="shared" si="182"/>
        <v>0</v>
      </c>
      <c r="S492" s="158">
        <v>0</v>
      </c>
      <c r="T492" s="159">
        <f t="shared" si="183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60" t="s">
        <v>228</v>
      </c>
      <c r="AT492" s="160" t="s">
        <v>163</v>
      </c>
      <c r="AU492" s="160" t="s">
        <v>168</v>
      </c>
      <c r="AY492" s="14" t="s">
        <v>161</v>
      </c>
      <c r="BE492" s="161">
        <f t="shared" si="184"/>
        <v>0</v>
      </c>
      <c r="BF492" s="161">
        <f t="shared" si="185"/>
        <v>0</v>
      </c>
      <c r="BG492" s="161">
        <f t="shared" si="186"/>
        <v>0</v>
      </c>
      <c r="BH492" s="161">
        <f t="shared" si="187"/>
        <v>0</v>
      </c>
      <c r="BI492" s="161">
        <f t="shared" si="188"/>
        <v>0</v>
      </c>
      <c r="BJ492" s="14" t="s">
        <v>168</v>
      </c>
      <c r="BK492" s="161">
        <f t="shared" si="189"/>
        <v>0</v>
      </c>
      <c r="BL492" s="14" t="s">
        <v>228</v>
      </c>
      <c r="BM492" s="160" t="s">
        <v>1444</v>
      </c>
    </row>
    <row r="493" spans="1:65" s="2" customFormat="1" ht="24.2" customHeight="1">
      <c r="A493" s="29"/>
      <c r="B493" s="147"/>
      <c r="C493" s="162" t="s">
        <v>1445</v>
      </c>
      <c r="D493" s="162" t="s">
        <v>207</v>
      </c>
      <c r="E493" s="163" t="s">
        <v>1446</v>
      </c>
      <c r="F493" s="164" t="s">
        <v>1447</v>
      </c>
      <c r="G493" s="165" t="s">
        <v>195</v>
      </c>
      <c r="H493" s="166">
        <v>195.20599999999999</v>
      </c>
      <c r="I493" s="167"/>
      <c r="J493" s="168">
        <f t="shared" si="180"/>
        <v>0</v>
      </c>
      <c r="K493" s="169"/>
      <c r="L493" s="170"/>
      <c r="M493" s="171" t="s">
        <v>1</v>
      </c>
      <c r="N493" s="172" t="s">
        <v>40</v>
      </c>
      <c r="O493" s="58"/>
      <c r="P493" s="158">
        <f t="shared" si="181"/>
        <v>0</v>
      </c>
      <c r="Q493" s="158">
        <v>8.0000000000000007E-5</v>
      </c>
      <c r="R493" s="158">
        <f t="shared" si="182"/>
        <v>1.561648E-2</v>
      </c>
      <c r="S493" s="158">
        <v>0</v>
      </c>
      <c r="T493" s="159">
        <f t="shared" si="183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60" t="s">
        <v>294</v>
      </c>
      <c r="AT493" s="160" t="s">
        <v>207</v>
      </c>
      <c r="AU493" s="160" t="s">
        <v>168</v>
      </c>
      <c r="AY493" s="14" t="s">
        <v>161</v>
      </c>
      <c r="BE493" s="161">
        <f t="shared" si="184"/>
        <v>0</v>
      </c>
      <c r="BF493" s="161">
        <f t="shared" si="185"/>
        <v>0</v>
      </c>
      <c r="BG493" s="161">
        <f t="shared" si="186"/>
        <v>0</v>
      </c>
      <c r="BH493" s="161">
        <f t="shared" si="187"/>
        <v>0</v>
      </c>
      <c r="BI493" s="161">
        <f t="shared" si="188"/>
        <v>0</v>
      </c>
      <c r="BJ493" s="14" t="s">
        <v>168</v>
      </c>
      <c r="BK493" s="161">
        <f t="shared" si="189"/>
        <v>0</v>
      </c>
      <c r="BL493" s="14" t="s">
        <v>228</v>
      </c>
      <c r="BM493" s="160" t="s">
        <v>1448</v>
      </c>
    </row>
    <row r="494" spans="1:65" s="2" customFormat="1" ht="24.2" customHeight="1">
      <c r="A494" s="29"/>
      <c r="B494" s="147"/>
      <c r="C494" s="148" t="s">
        <v>1449</v>
      </c>
      <c r="D494" s="148" t="s">
        <v>163</v>
      </c>
      <c r="E494" s="149" t="s">
        <v>1450</v>
      </c>
      <c r="F494" s="150" t="s">
        <v>1451</v>
      </c>
      <c r="G494" s="151" t="s">
        <v>625</v>
      </c>
      <c r="H494" s="173"/>
      <c r="I494" s="153"/>
      <c r="J494" s="154">
        <f t="shared" si="180"/>
        <v>0</v>
      </c>
      <c r="K494" s="155"/>
      <c r="L494" s="30"/>
      <c r="M494" s="156" t="s">
        <v>1</v>
      </c>
      <c r="N494" s="157" t="s">
        <v>40</v>
      </c>
      <c r="O494" s="58"/>
      <c r="P494" s="158">
        <f t="shared" si="181"/>
        <v>0</v>
      </c>
      <c r="Q494" s="158">
        <v>0</v>
      </c>
      <c r="R494" s="158">
        <f t="shared" si="182"/>
        <v>0</v>
      </c>
      <c r="S494" s="158">
        <v>0</v>
      </c>
      <c r="T494" s="159">
        <f t="shared" si="183"/>
        <v>0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60" t="s">
        <v>228</v>
      </c>
      <c r="AT494" s="160" t="s">
        <v>163</v>
      </c>
      <c r="AU494" s="160" t="s">
        <v>168</v>
      </c>
      <c r="AY494" s="14" t="s">
        <v>161</v>
      </c>
      <c r="BE494" s="161">
        <f t="shared" si="184"/>
        <v>0</v>
      </c>
      <c r="BF494" s="161">
        <f t="shared" si="185"/>
        <v>0</v>
      </c>
      <c r="BG494" s="161">
        <f t="shared" si="186"/>
        <v>0</v>
      </c>
      <c r="BH494" s="161">
        <f t="shared" si="187"/>
        <v>0</v>
      </c>
      <c r="BI494" s="161">
        <f t="shared" si="188"/>
        <v>0</v>
      </c>
      <c r="BJ494" s="14" t="s">
        <v>168</v>
      </c>
      <c r="BK494" s="161">
        <f t="shared" si="189"/>
        <v>0</v>
      </c>
      <c r="BL494" s="14" t="s">
        <v>228</v>
      </c>
      <c r="BM494" s="160" t="s">
        <v>1452</v>
      </c>
    </row>
    <row r="495" spans="1:65" s="12" customFormat="1" ht="22.9" customHeight="1">
      <c r="B495" s="134"/>
      <c r="D495" s="135" t="s">
        <v>73</v>
      </c>
      <c r="E495" s="145" t="s">
        <v>1453</v>
      </c>
      <c r="F495" s="145" t="s">
        <v>1454</v>
      </c>
      <c r="I495" s="137"/>
      <c r="J495" s="146">
        <f>BK495</f>
        <v>0</v>
      </c>
      <c r="L495" s="134"/>
      <c r="M495" s="139"/>
      <c r="N495" s="140"/>
      <c r="O495" s="140"/>
      <c r="P495" s="141">
        <f>SUM(P496:P504)</f>
        <v>0</v>
      </c>
      <c r="Q495" s="140"/>
      <c r="R495" s="141">
        <f>SUM(R496:R504)</f>
        <v>13.824250300000001</v>
      </c>
      <c r="S495" s="140"/>
      <c r="T495" s="142">
        <f>SUM(T496:T504)</f>
        <v>0</v>
      </c>
      <c r="AR495" s="135" t="s">
        <v>168</v>
      </c>
      <c r="AT495" s="143" t="s">
        <v>73</v>
      </c>
      <c r="AU495" s="143" t="s">
        <v>82</v>
      </c>
      <c r="AY495" s="135" t="s">
        <v>161</v>
      </c>
      <c r="BK495" s="144">
        <f>SUM(BK496:BK504)</f>
        <v>0</v>
      </c>
    </row>
    <row r="496" spans="1:65" s="2" customFormat="1" ht="24.2" customHeight="1">
      <c r="A496" s="29"/>
      <c r="B496" s="147"/>
      <c r="C496" s="148" t="s">
        <v>1455</v>
      </c>
      <c r="D496" s="148" t="s">
        <v>163</v>
      </c>
      <c r="E496" s="149" t="s">
        <v>1456</v>
      </c>
      <c r="F496" s="150" t="s">
        <v>1457</v>
      </c>
      <c r="G496" s="151" t="s">
        <v>195</v>
      </c>
      <c r="H496" s="152">
        <v>108.19499999999999</v>
      </c>
      <c r="I496" s="153"/>
      <c r="J496" s="154">
        <f t="shared" ref="J496:J504" si="190">ROUND(I496*H496,2)</f>
        <v>0</v>
      </c>
      <c r="K496" s="155"/>
      <c r="L496" s="30"/>
      <c r="M496" s="156" t="s">
        <v>1</v>
      </c>
      <c r="N496" s="157" t="s">
        <v>40</v>
      </c>
      <c r="O496" s="58"/>
      <c r="P496" s="158">
        <f t="shared" ref="P496:P504" si="191">O496*H496</f>
        <v>0</v>
      </c>
      <c r="Q496" s="158">
        <v>3.3400000000000001E-3</v>
      </c>
      <c r="R496" s="158">
        <f t="shared" ref="R496:R504" si="192">Q496*H496</f>
        <v>0.36137130000000001</v>
      </c>
      <c r="S496" s="158">
        <v>0</v>
      </c>
      <c r="T496" s="159">
        <f t="shared" ref="T496:T504" si="193">S496*H496</f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60" t="s">
        <v>228</v>
      </c>
      <c r="AT496" s="160" t="s">
        <v>163</v>
      </c>
      <c r="AU496" s="160" t="s">
        <v>168</v>
      </c>
      <c r="AY496" s="14" t="s">
        <v>161</v>
      </c>
      <c r="BE496" s="161">
        <f t="shared" ref="BE496:BE504" si="194">IF(N496="základná",J496,0)</f>
        <v>0</v>
      </c>
      <c r="BF496" s="161">
        <f t="shared" ref="BF496:BF504" si="195">IF(N496="znížená",J496,0)</f>
        <v>0</v>
      </c>
      <c r="BG496" s="161">
        <f t="shared" ref="BG496:BG504" si="196">IF(N496="zákl. prenesená",J496,0)</f>
        <v>0</v>
      </c>
      <c r="BH496" s="161">
        <f t="shared" ref="BH496:BH504" si="197">IF(N496="zníž. prenesená",J496,0)</f>
        <v>0</v>
      </c>
      <c r="BI496" s="161">
        <f t="shared" ref="BI496:BI504" si="198">IF(N496="nulová",J496,0)</f>
        <v>0</v>
      </c>
      <c r="BJ496" s="14" t="s">
        <v>168</v>
      </c>
      <c r="BK496" s="161">
        <f t="shared" ref="BK496:BK504" si="199">ROUND(I496*H496,2)</f>
        <v>0</v>
      </c>
      <c r="BL496" s="14" t="s">
        <v>228</v>
      </c>
      <c r="BM496" s="160" t="s">
        <v>1458</v>
      </c>
    </row>
    <row r="497" spans="1:65" s="2" customFormat="1" ht="16.5" customHeight="1">
      <c r="A497" s="29"/>
      <c r="B497" s="147"/>
      <c r="C497" s="162" t="s">
        <v>1459</v>
      </c>
      <c r="D497" s="162" t="s">
        <v>207</v>
      </c>
      <c r="E497" s="163" t="s">
        <v>1460</v>
      </c>
      <c r="F497" s="164" t="s">
        <v>1461</v>
      </c>
      <c r="G497" s="165" t="s">
        <v>195</v>
      </c>
      <c r="H497" s="166">
        <v>113.605</v>
      </c>
      <c r="I497" s="167"/>
      <c r="J497" s="168">
        <f t="shared" si="190"/>
        <v>0</v>
      </c>
      <c r="K497" s="169"/>
      <c r="L497" s="170"/>
      <c r="M497" s="171" t="s">
        <v>1</v>
      </c>
      <c r="N497" s="172" t="s">
        <v>40</v>
      </c>
      <c r="O497" s="58"/>
      <c r="P497" s="158">
        <f t="shared" si="191"/>
        <v>0</v>
      </c>
      <c r="Q497" s="158">
        <v>1.0500000000000001E-2</v>
      </c>
      <c r="R497" s="158">
        <f t="shared" si="192"/>
        <v>1.1928525000000001</v>
      </c>
      <c r="S497" s="158">
        <v>0</v>
      </c>
      <c r="T497" s="159">
        <f t="shared" si="193"/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60" t="s">
        <v>294</v>
      </c>
      <c r="AT497" s="160" t="s">
        <v>207</v>
      </c>
      <c r="AU497" s="160" t="s">
        <v>168</v>
      </c>
      <c r="AY497" s="14" t="s">
        <v>161</v>
      </c>
      <c r="BE497" s="161">
        <f t="shared" si="194"/>
        <v>0</v>
      </c>
      <c r="BF497" s="161">
        <f t="shared" si="195"/>
        <v>0</v>
      </c>
      <c r="BG497" s="161">
        <f t="shared" si="196"/>
        <v>0</v>
      </c>
      <c r="BH497" s="161">
        <f t="shared" si="197"/>
        <v>0</v>
      </c>
      <c r="BI497" s="161">
        <f t="shared" si="198"/>
        <v>0</v>
      </c>
      <c r="BJ497" s="14" t="s">
        <v>168</v>
      </c>
      <c r="BK497" s="161">
        <f t="shared" si="199"/>
        <v>0</v>
      </c>
      <c r="BL497" s="14" t="s">
        <v>228</v>
      </c>
      <c r="BM497" s="160" t="s">
        <v>1462</v>
      </c>
    </row>
    <row r="498" spans="1:65" s="2" customFormat="1" ht="16.5" customHeight="1">
      <c r="A498" s="29"/>
      <c r="B498" s="147"/>
      <c r="C498" s="162" t="s">
        <v>1463</v>
      </c>
      <c r="D498" s="162" t="s">
        <v>207</v>
      </c>
      <c r="E498" s="163" t="s">
        <v>1464</v>
      </c>
      <c r="F498" s="164" t="s">
        <v>1465</v>
      </c>
      <c r="G498" s="165" t="s">
        <v>1413</v>
      </c>
      <c r="H498" s="166">
        <v>54.097999999999999</v>
      </c>
      <c r="I498" s="167"/>
      <c r="J498" s="168">
        <f t="shared" si="190"/>
        <v>0</v>
      </c>
      <c r="K498" s="169"/>
      <c r="L498" s="170"/>
      <c r="M498" s="171" t="s">
        <v>1</v>
      </c>
      <c r="N498" s="172" t="s">
        <v>40</v>
      </c>
      <c r="O498" s="58"/>
      <c r="P498" s="158">
        <f t="shared" si="191"/>
        <v>0</v>
      </c>
      <c r="Q498" s="158">
        <v>1E-3</v>
      </c>
      <c r="R498" s="158">
        <f t="shared" si="192"/>
        <v>5.4098E-2</v>
      </c>
      <c r="S498" s="158">
        <v>0</v>
      </c>
      <c r="T498" s="159">
        <f t="shared" si="193"/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60" t="s">
        <v>294</v>
      </c>
      <c r="AT498" s="160" t="s">
        <v>207</v>
      </c>
      <c r="AU498" s="160" t="s">
        <v>168</v>
      </c>
      <c r="AY498" s="14" t="s">
        <v>161</v>
      </c>
      <c r="BE498" s="161">
        <f t="shared" si="194"/>
        <v>0</v>
      </c>
      <c r="BF498" s="161">
        <f t="shared" si="195"/>
        <v>0</v>
      </c>
      <c r="BG498" s="161">
        <f t="shared" si="196"/>
        <v>0</v>
      </c>
      <c r="BH498" s="161">
        <f t="shared" si="197"/>
        <v>0</v>
      </c>
      <c r="BI498" s="161">
        <f t="shared" si="198"/>
        <v>0</v>
      </c>
      <c r="BJ498" s="14" t="s">
        <v>168</v>
      </c>
      <c r="BK498" s="161">
        <f t="shared" si="199"/>
        <v>0</v>
      </c>
      <c r="BL498" s="14" t="s">
        <v>228</v>
      </c>
      <c r="BM498" s="160" t="s">
        <v>1466</v>
      </c>
    </row>
    <row r="499" spans="1:65" s="2" customFormat="1" ht="16.5" customHeight="1">
      <c r="A499" s="29"/>
      <c r="B499" s="147"/>
      <c r="C499" s="162" t="s">
        <v>1467</v>
      </c>
      <c r="D499" s="162" t="s">
        <v>207</v>
      </c>
      <c r="E499" s="163" t="s">
        <v>1468</v>
      </c>
      <c r="F499" s="164" t="s">
        <v>1469</v>
      </c>
      <c r="G499" s="165" t="s">
        <v>1413</v>
      </c>
      <c r="H499" s="166">
        <v>335.40499999999997</v>
      </c>
      <c r="I499" s="167"/>
      <c r="J499" s="168">
        <f t="shared" si="190"/>
        <v>0</v>
      </c>
      <c r="K499" s="169"/>
      <c r="L499" s="170"/>
      <c r="M499" s="171" t="s">
        <v>1</v>
      </c>
      <c r="N499" s="172" t="s">
        <v>40</v>
      </c>
      <c r="O499" s="58"/>
      <c r="P499" s="158">
        <f t="shared" si="191"/>
        <v>0</v>
      </c>
      <c r="Q499" s="158">
        <v>2.5000000000000001E-2</v>
      </c>
      <c r="R499" s="158">
        <f t="shared" si="192"/>
        <v>8.3851250000000004</v>
      </c>
      <c r="S499" s="158">
        <v>0</v>
      </c>
      <c r="T499" s="159">
        <f t="shared" si="193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60" t="s">
        <v>294</v>
      </c>
      <c r="AT499" s="160" t="s">
        <v>207</v>
      </c>
      <c r="AU499" s="160" t="s">
        <v>168</v>
      </c>
      <c r="AY499" s="14" t="s">
        <v>161</v>
      </c>
      <c r="BE499" s="161">
        <f t="shared" si="194"/>
        <v>0</v>
      </c>
      <c r="BF499" s="161">
        <f t="shared" si="195"/>
        <v>0</v>
      </c>
      <c r="BG499" s="161">
        <f t="shared" si="196"/>
        <v>0</v>
      </c>
      <c r="BH499" s="161">
        <f t="shared" si="197"/>
        <v>0</v>
      </c>
      <c r="BI499" s="161">
        <f t="shared" si="198"/>
        <v>0</v>
      </c>
      <c r="BJ499" s="14" t="s">
        <v>168</v>
      </c>
      <c r="BK499" s="161">
        <f t="shared" si="199"/>
        <v>0</v>
      </c>
      <c r="BL499" s="14" t="s">
        <v>228</v>
      </c>
      <c r="BM499" s="160" t="s">
        <v>1470</v>
      </c>
    </row>
    <row r="500" spans="1:65" s="2" customFormat="1" ht="24.2" customHeight="1">
      <c r="A500" s="29"/>
      <c r="B500" s="147"/>
      <c r="C500" s="148" t="s">
        <v>1471</v>
      </c>
      <c r="D500" s="148" t="s">
        <v>163</v>
      </c>
      <c r="E500" s="149" t="s">
        <v>1472</v>
      </c>
      <c r="F500" s="150" t="s">
        <v>1473</v>
      </c>
      <c r="G500" s="151" t="s">
        <v>214</v>
      </c>
      <c r="H500" s="152">
        <v>9</v>
      </c>
      <c r="I500" s="153"/>
      <c r="J500" s="154">
        <f t="shared" si="190"/>
        <v>0</v>
      </c>
      <c r="K500" s="155"/>
      <c r="L500" s="30"/>
      <c r="M500" s="156" t="s">
        <v>1</v>
      </c>
      <c r="N500" s="157" t="s">
        <v>40</v>
      </c>
      <c r="O500" s="58"/>
      <c r="P500" s="158">
        <f t="shared" si="191"/>
        <v>0</v>
      </c>
      <c r="Q500" s="158">
        <v>1.01E-3</v>
      </c>
      <c r="R500" s="158">
        <f t="shared" si="192"/>
        <v>9.0900000000000009E-3</v>
      </c>
      <c r="S500" s="158">
        <v>0</v>
      </c>
      <c r="T500" s="159">
        <f t="shared" si="193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60" t="s">
        <v>228</v>
      </c>
      <c r="AT500" s="160" t="s">
        <v>163</v>
      </c>
      <c r="AU500" s="160" t="s">
        <v>168</v>
      </c>
      <c r="AY500" s="14" t="s">
        <v>161</v>
      </c>
      <c r="BE500" s="161">
        <f t="shared" si="194"/>
        <v>0</v>
      </c>
      <c r="BF500" s="161">
        <f t="shared" si="195"/>
        <v>0</v>
      </c>
      <c r="BG500" s="161">
        <f t="shared" si="196"/>
        <v>0</v>
      </c>
      <c r="BH500" s="161">
        <f t="shared" si="197"/>
        <v>0</v>
      </c>
      <c r="BI500" s="161">
        <f t="shared" si="198"/>
        <v>0</v>
      </c>
      <c r="BJ500" s="14" t="s">
        <v>168</v>
      </c>
      <c r="BK500" s="161">
        <f t="shared" si="199"/>
        <v>0</v>
      </c>
      <c r="BL500" s="14" t="s">
        <v>228</v>
      </c>
      <c r="BM500" s="160" t="s">
        <v>1474</v>
      </c>
    </row>
    <row r="501" spans="1:65" s="2" customFormat="1" ht="16.5" customHeight="1">
      <c r="A501" s="29"/>
      <c r="B501" s="147"/>
      <c r="C501" s="162" t="s">
        <v>1475</v>
      </c>
      <c r="D501" s="162" t="s">
        <v>207</v>
      </c>
      <c r="E501" s="163" t="s">
        <v>1460</v>
      </c>
      <c r="F501" s="164" t="s">
        <v>1461</v>
      </c>
      <c r="G501" s="165" t="s">
        <v>195</v>
      </c>
      <c r="H501" s="166">
        <v>2.7810000000000001</v>
      </c>
      <c r="I501" s="167"/>
      <c r="J501" s="168">
        <f t="shared" si="190"/>
        <v>0</v>
      </c>
      <c r="K501" s="169"/>
      <c r="L501" s="170"/>
      <c r="M501" s="171" t="s">
        <v>1</v>
      </c>
      <c r="N501" s="172" t="s">
        <v>40</v>
      </c>
      <c r="O501" s="58"/>
      <c r="P501" s="158">
        <f t="shared" si="191"/>
        <v>0</v>
      </c>
      <c r="Q501" s="158">
        <v>1.0500000000000001E-2</v>
      </c>
      <c r="R501" s="158">
        <f t="shared" si="192"/>
        <v>2.9200500000000004E-2</v>
      </c>
      <c r="S501" s="158">
        <v>0</v>
      </c>
      <c r="T501" s="159">
        <f t="shared" si="193"/>
        <v>0</v>
      </c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R501" s="160" t="s">
        <v>294</v>
      </c>
      <c r="AT501" s="160" t="s">
        <v>207</v>
      </c>
      <c r="AU501" s="160" t="s">
        <v>168</v>
      </c>
      <c r="AY501" s="14" t="s">
        <v>161</v>
      </c>
      <c r="BE501" s="161">
        <f t="shared" si="194"/>
        <v>0</v>
      </c>
      <c r="BF501" s="161">
        <f t="shared" si="195"/>
        <v>0</v>
      </c>
      <c r="BG501" s="161">
        <f t="shared" si="196"/>
        <v>0</v>
      </c>
      <c r="BH501" s="161">
        <f t="shared" si="197"/>
        <v>0</v>
      </c>
      <c r="BI501" s="161">
        <f t="shared" si="198"/>
        <v>0</v>
      </c>
      <c r="BJ501" s="14" t="s">
        <v>168</v>
      </c>
      <c r="BK501" s="161">
        <f t="shared" si="199"/>
        <v>0</v>
      </c>
      <c r="BL501" s="14" t="s">
        <v>228</v>
      </c>
      <c r="BM501" s="160" t="s">
        <v>1476</v>
      </c>
    </row>
    <row r="502" spans="1:65" s="2" customFormat="1" ht="16.5" customHeight="1">
      <c r="A502" s="29"/>
      <c r="B502" s="147"/>
      <c r="C502" s="148" t="s">
        <v>1477</v>
      </c>
      <c r="D502" s="148" t="s">
        <v>163</v>
      </c>
      <c r="E502" s="149" t="s">
        <v>1478</v>
      </c>
      <c r="F502" s="150" t="s">
        <v>1479</v>
      </c>
      <c r="G502" s="151" t="s">
        <v>195</v>
      </c>
      <c r="H502" s="152">
        <v>32.31</v>
      </c>
      <c r="I502" s="153"/>
      <c r="J502" s="154">
        <f t="shared" si="190"/>
        <v>0</v>
      </c>
      <c r="K502" s="155"/>
      <c r="L502" s="30"/>
      <c r="M502" s="156" t="s">
        <v>1</v>
      </c>
      <c r="N502" s="157" t="s">
        <v>40</v>
      </c>
      <c r="O502" s="58"/>
      <c r="P502" s="158">
        <f t="shared" si="191"/>
        <v>0</v>
      </c>
      <c r="Q502" s="158">
        <v>2.69E-2</v>
      </c>
      <c r="R502" s="158">
        <f t="shared" si="192"/>
        <v>0.86913900000000011</v>
      </c>
      <c r="S502" s="158">
        <v>0</v>
      </c>
      <c r="T502" s="159">
        <f t="shared" si="193"/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60" t="s">
        <v>228</v>
      </c>
      <c r="AT502" s="160" t="s">
        <v>163</v>
      </c>
      <c r="AU502" s="160" t="s">
        <v>168</v>
      </c>
      <c r="AY502" s="14" t="s">
        <v>161</v>
      </c>
      <c r="BE502" s="161">
        <f t="shared" si="194"/>
        <v>0</v>
      </c>
      <c r="BF502" s="161">
        <f t="shared" si="195"/>
        <v>0</v>
      </c>
      <c r="BG502" s="161">
        <f t="shared" si="196"/>
        <v>0</v>
      </c>
      <c r="BH502" s="161">
        <f t="shared" si="197"/>
        <v>0</v>
      </c>
      <c r="BI502" s="161">
        <f t="shared" si="198"/>
        <v>0</v>
      </c>
      <c r="BJ502" s="14" t="s">
        <v>168</v>
      </c>
      <c r="BK502" s="161">
        <f t="shared" si="199"/>
        <v>0</v>
      </c>
      <c r="BL502" s="14" t="s">
        <v>228</v>
      </c>
      <c r="BM502" s="160" t="s">
        <v>1480</v>
      </c>
    </row>
    <row r="503" spans="1:65" s="2" customFormat="1" ht="16.5" customHeight="1">
      <c r="A503" s="29"/>
      <c r="B503" s="147"/>
      <c r="C503" s="162" t="s">
        <v>1481</v>
      </c>
      <c r="D503" s="162" t="s">
        <v>207</v>
      </c>
      <c r="E503" s="163" t="s">
        <v>1482</v>
      </c>
      <c r="F503" s="164" t="s">
        <v>1483</v>
      </c>
      <c r="G503" s="165" t="s">
        <v>195</v>
      </c>
      <c r="H503" s="166">
        <v>33.601999999999997</v>
      </c>
      <c r="I503" s="167"/>
      <c r="J503" s="168">
        <f t="shared" si="190"/>
        <v>0</v>
      </c>
      <c r="K503" s="169"/>
      <c r="L503" s="170"/>
      <c r="M503" s="171" t="s">
        <v>1</v>
      </c>
      <c r="N503" s="172" t="s">
        <v>40</v>
      </c>
      <c r="O503" s="58"/>
      <c r="P503" s="158">
        <f t="shared" si="191"/>
        <v>0</v>
      </c>
      <c r="Q503" s="158">
        <v>8.6999999999999994E-2</v>
      </c>
      <c r="R503" s="158">
        <f t="shared" si="192"/>
        <v>2.9233739999999995</v>
      </c>
      <c r="S503" s="158">
        <v>0</v>
      </c>
      <c r="T503" s="159">
        <f t="shared" si="193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60" t="s">
        <v>294</v>
      </c>
      <c r="AT503" s="160" t="s">
        <v>207</v>
      </c>
      <c r="AU503" s="160" t="s">
        <v>168</v>
      </c>
      <c r="AY503" s="14" t="s">
        <v>161</v>
      </c>
      <c r="BE503" s="161">
        <f t="shared" si="194"/>
        <v>0</v>
      </c>
      <c r="BF503" s="161">
        <f t="shared" si="195"/>
        <v>0</v>
      </c>
      <c r="BG503" s="161">
        <f t="shared" si="196"/>
        <v>0</v>
      </c>
      <c r="BH503" s="161">
        <f t="shared" si="197"/>
        <v>0</v>
      </c>
      <c r="BI503" s="161">
        <f t="shared" si="198"/>
        <v>0</v>
      </c>
      <c r="BJ503" s="14" t="s">
        <v>168</v>
      </c>
      <c r="BK503" s="161">
        <f t="shared" si="199"/>
        <v>0</v>
      </c>
      <c r="BL503" s="14" t="s">
        <v>228</v>
      </c>
      <c r="BM503" s="160" t="s">
        <v>1484</v>
      </c>
    </row>
    <row r="504" spans="1:65" s="2" customFormat="1" ht="24.2" customHeight="1">
      <c r="A504" s="29"/>
      <c r="B504" s="147"/>
      <c r="C504" s="148" t="s">
        <v>1485</v>
      </c>
      <c r="D504" s="148" t="s">
        <v>163</v>
      </c>
      <c r="E504" s="149" t="s">
        <v>1486</v>
      </c>
      <c r="F504" s="150" t="s">
        <v>1487</v>
      </c>
      <c r="G504" s="151" t="s">
        <v>625</v>
      </c>
      <c r="H504" s="173"/>
      <c r="I504" s="153"/>
      <c r="J504" s="154">
        <f t="shared" si="190"/>
        <v>0</v>
      </c>
      <c r="K504" s="155"/>
      <c r="L504" s="30"/>
      <c r="M504" s="156" t="s">
        <v>1</v>
      </c>
      <c r="N504" s="157" t="s">
        <v>40</v>
      </c>
      <c r="O504" s="58"/>
      <c r="P504" s="158">
        <f t="shared" si="191"/>
        <v>0</v>
      </c>
      <c r="Q504" s="158">
        <v>0</v>
      </c>
      <c r="R504" s="158">
        <f t="shared" si="192"/>
        <v>0</v>
      </c>
      <c r="S504" s="158">
        <v>0</v>
      </c>
      <c r="T504" s="159">
        <f t="shared" si="193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60" t="s">
        <v>228</v>
      </c>
      <c r="AT504" s="160" t="s">
        <v>163</v>
      </c>
      <c r="AU504" s="160" t="s">
        <v>168</v>
      </c>
      <c r="AY504" s="14" t="s">
        <v>161</v>
      </c>
      <c r="BE504" s="161">
        <f t="shared" si="194"/>
        <v>0</v>
      </c>
      <c r="BF504" s="161">
        <f t="shared" si="195"/>
        <v>0</v>
      </c>
      <c r="BG504" s="161">
        <f t="shared" si="196"/>
        <v>0</v>
      </c>
      <c r="BH504" s="161">
        <f t="shared" si="197"/>
        <v>0</v>
      </c>
      <c r="BI504" s="161">
        <f t="shared" si="198"/>
        <v>0</v>
      </c>
      <c r="BJ504" s="14" t="s">
        <v>168</v>
      </c>
      <c r="BK504" s="161">
        <f t="shared" si="199"/>
        <v>0</v>
      </c>
      <c r="BL504" s="14" t="s">
        <v>228</v>
      </c>
      <c r="BM504" s="160" t="s">
        <v>1488</v>
      </c>
    </row>
    <row r="505" spans="1:65" s="12" customFormat="1" ht="22.9" customHeight="1">
      <c r="B505" s="134"/>
      <c r="D505" s="135" t="s">
        <v>73</v>
      </c>
      <c r="E505" s="145" t="s">
        <v>1489</v>
      </c>
      <c r="F505" s="145" t="s">
        <v>1490</v>
      </c>
      <c r="I505" s="137"/>
      <c r="J505" s="146">
        <f>BK505</f>
        <v>0</v>
      </c>
      <c r="L505" s="134"/>
      <c r="M505" s="139"/>
      <c r="N505" s="140"/>
      <c r="O505" s="140"/>
      <c r="P505" s="141">
        <f>P506</f>
        <v>0</v>
      </c>
      <c r="Q505" s="140"/>
      <c r="R505" s="141">
        <f>R506</f>
        <v>0.1019931</v>
      </c>
      <c r="S505" s="140"/>
      <c r="T505" s="142">
        <f>T506</f>
        <v>0</v>
      </c>
      <c r="AR505" s="135" t="s">
        <v>168</v>
      </c>
      <c r="AT505" s="143" t="s">
        <v>73</v>
      </c>
      <c r="AU505" s="143" t="s">
        <v>82</v>
      </c>
      <c r="AY505" s="135" t="s">
        <v>161</v>
      </c>
      <c r="BK505" s="144">
        <f>BK506</f>
        <v>0</v>
      </c>
    </row>
    <row r="506" spans="1:65" s="2" customFormat="1" ht="33" customHeight="1">
      <c r="A506" s="29"/>
      <c r="B506" s="147"/>
      <c r="C506" s="148" t="s">
        <v>1491</v>
      </c>
      <c r="D506" s="148" t="s">
        <v>163</v>
      </c>
      <c r="E506" s="149" t="s">
        <v>1492</v>
      </c>
      <c r="F506" s="150" t="s">
        <v>1493</v>
      </c>
      <c r="G506" s="151" t="s">
        <v>195</v>
      </c>
      <c r="H506" s="152">
        <v>309.07</v>
      </c>
      <c r="I506" s="153"/>
      <c r="J506" s="154">
        <f>ROUND(I506*H506,2)</f>
        <v>0</v>
      </c>
      <c r="K506" s="155"/>
      <c r="L506" s="30"/>
      <c r="M506" s="156" t="s">
        <v>1</v>
      </c>
      <c r="N506" s="157" t="s">
        <v>40</v>
      </c>
      <c r="O506" s="58"/>
      <c r="P506" s="158">
        <f>O506*H506</f>
        <v>0</v>
      </c>
      <c r="Q506" s="158">
        <v>3.3E-4</v>
      </c>
      <c r="R506" s="158">
        <f>Q506*H506</f>
        <v>0.1019931</v>
      </c>
      <c r="S506" s="158">
        <v>0</v>
      </c>
      <c r="T506" s="159">
        <f>S506*H506</f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60" t="s">
        <v>228</v>
      </c>
      <c r="AT506" s="160" t="s">
        <v>163</v>
      </c>
      <c r="AU506" s="160" t="s">
        <v>168</v>
      </c>
      <c r="AY506" s="14" t="s">
        <v>161</v>
      </c>
      <c r="BE506" s="161">
        <f>IF(N506="základná",J506,0)</f>
        <v>0</v>
      </c>
      <c r="BF506" s="161">
        <f>IF(N506="znížená",J506,0)</f>
        <v>0</v>
      </c>
      <c r="BG506" s="161">
        <f>IF(N506="zákl. prenesená",J506,0)</f>
        <v>0</v>
      </c>
      <c r="BH506" s="161">
        <f>IF(N506="zníž. prenesená",J506,0)</f>
        <v>0</v>
      </c>
      <c r="BI506" s="161">
        <f>IF(N506="nulová",J506,0)</f>
        <v>0</v>
      </c>
      <c r="BJ506" s="14" t="s">
        <v>168</v>
      </c>
      <c r="BK506" s="161">
        <f>ROUND(I506*H506,2)</f>
        <v>0</v>
      </c>
      <c r="BL506" s="14" t="s">
        <v>228</v>
      </c>
      <c r="BM506" s="160" t="s">
        <v>1494</v>
      </c>
    </row>
    <row r="507" spans="1:65" s="12" customFormat="1" ht="22.9" customHeight="1">
      <c r="B507" s="134"/>
      <c r="D507" s="135" t="s">
        <v>73</v>
      </c>
      <c r="E507" s="145" t="s">
        <v>1495</v>
      </c>
      <c r="F507" s="145" t="s">
        <v>1496</v>
      </c>
      <c r="I507" s="137"/>
      <c r="J507" s="146">
        <f>BK507</f>
        <v>0</v>
      </c>
      <c r="L507" s="134"/>
      <c r="M507" s="139"/>
      <c r="N507" s="140"/>
      <c r="O507" s="140"/>
      <c r="P507" s="141">
        <f>SUM(P508:P509)</f>
        <v>0</v>
      </c>
      <c r="Q507" s="140"/>
      <c r="R507" s="141">
        <f>SUM(R508:R509)</f>
        <v>0.29387877000000001</v>
      </c>
      <c r="S507" s="140"/>
      <c r="T507" s="142">
        <f>SUM(T508:T509)</f>
        <v>0</v>
      </c>
      <c r="AR507" s="135" t="s">
        <v>168</v>
      </c>
      <c r="AT507" s="143" t="s">
        <v>73</v>
      </c>
      <c r="AU507" s="143" t="s">
        <v>82</v>
      </c>
      <c r="AY507" s="135" t="s">
        <v>161</v>
      </c>
      <c r="BK507" s="144">
        <f>SUM(BK508:BK509)</f>
        <v>0</v>
      </c>
    </row>
    <row r="508" spans="1:65" s="2" customFormat="1" ht="24.2" customHeight="1">
      <c r="A508" s="29"/>
      <c r="B508" s="147"/>
      <c r="C508" s="148" t="s">
        <v>1497</v>
      </c>
      <c r="D508" s="148" t="s">
        <v>163</v>
      </c>
      <c r="E508" s="149" t="s">
        <v>1498</v>
      </c>
      <c r="F508" s="150" t="s">
        <v>1499</v>
      </c>
      <c r="G508" s="151" t="s">
        <v>195</v>
      </c>
      <c r="H508" s="152">
        <v>683.43899999999996</v>
      </c>
      <c r="I508" s="153"/>
      <c r="J508" s="154">
        <f>ROUND(I508*H508,2)</f>
        <v>0</v>
      </c>
      <c r="K508" s="155"/>
      <c r="L508" s="30"/>
      <c r="M508" s="156" t="s">
        <v>1</v>
      </c>
      <c r="N508" s="157" t="s">
        <v>40</v>
      </c>
      <c r="O508" s="58"/>
      <c r="P508" s="158">
        <f>O508*H508</f>
        <v>0</v>
      </c>
      <c r="Q508" s="158">
        <v>1E-4</v>
      </c>
      <c r="R508" s="158">
        <f>Q508*H508</f>
        <v>6.8343899999999999E-2</v>
      </c>
      <c r="S508" s="158">
        <v>0</v>
      </c>
      <c r="T508" s="159">
        <f>S508*H508</f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60" t="s">
        <v>228</v>
      </c>
      <c r="AT508" s="160" t="s">
        <v>163</v>
      </c>
      <c r="AU508" s="160" t="s">
        <v>168</v>
      </c>
      <c r="AY508" s="14" t="s">
        <v>161</v>
      </c>
      <c r="BE508" s="161">
        <f>IF(N508="základná",J508,0)</f>
        <v>0</v>
      </c>
      <c r="BF508" s="161">
        <f>IF(N508="znížená",J508,0)</f>
        <v>0</v>
      </c>
      <c r="BG508" s="161">
        <f>IF(N508="zákl. prenesená",J508,0)</f>
        <v>0</v>
      </c>
      <c r="BH508" s="161">
        <f>IF(N508="zníž. prenesená",J508,0)</f>
        <v>0</v>
      </c>
      <c r="BI508" s="161">
        <f>IF(N508="nulová",J508,0)</f>
        <v>0</v>
      </c>
      <c r="BJ508" s="14" t="s">
        <v>168</v>
      </c>
      <c r="BK508" s="161">
        <f>ROUND(I508*H508,2)</f>
        <v>0</v>
      </c>
      <c r="BL508" s="14" t="s">
        <v>228</v>
      </c>
      <c r="BM508" s="160" t="s">
        <v>1500</v>
      </c>
    </row>
    <row r="509" spans="1:65" s="2" customFormat="1" ht="44.25" customHeight="1">
      <c r="A509" s="29"/>
      <c r="B509" s="147"/>
      <c r="C509" s="148" t="s">
        <v>1501</v>
      </c>
      <c r="D509" s="148" t="s">
        <v>163</v>
      </c>
      <c r="E509" s="149" t="s">
        <v>1502</v>
      </c>
      <c r="F509" s="150" t="s">
        <v>1503</v>
      </c>
      <c r="G509" s="151" t="s">
        <v>195</v>
      </c>
      <c r="H509" s="152">
        <v>683.43899999999996</v>
      </c>
      <c r="I509" s="153"/>
      <c r="J509" s="154">
        <f>ROUND(I509*H509,2)</f>
        <v>0</v>
      </c>
      <c r="K509" s="155"/>
      <c r="L509" s="30"/>
      <c r="M509" s="156" t="s">
        <v>1</v>
      </c>
      <c r="N509" s="157" t="s">
        <v>40</v>
      </c>
      <c r="O509" s="58"/>
      <c r="P509" s="158">
        <f>O509*H509</f>
        <v>0</v>
      </c>
      <c r="Q509" s="158">
        <v>3.3E-4</v>
      </c>
      <c r="R509" s="158">
        <f>Q509*H509</f>
        <v>0.22553487</v>
      </c>
      <c r="S509" s="158">
        <v>0</v>
      </c>
      <c r="T509" s="159">
        <f>S509*H509</f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60" t="s">
        <v>228</v>
      </c>
      <c r="AT509" s="160" t="s">
        <v>163</v>
      </c>
      <c r="AU509" s="160" t="s">
        <v>168</v>
      </c>
      <c r="AY509" s="14" t="s">
        <v>161</v>
      </c>
      <c r="BE509" s="161">
        <f>IF(N509="základná",J509,0)</f>
        <v>0</v>
      </c>
      <c r="BF509" s="161">
        <f>IF(N509="znížená",J509,0)</f>
        <v>0</v>
      </c>
      <c r="BG509" s="161">
        <f>IF(N509="zákl. prenesená",J509,0)</f>
        <v>0</v>
      </c>
      <c r="BH509" s="161">
        <f>IF(N509="zníž. prenesená",J509,0)</f>
        <v>0</v>
      </c>
      <c r="BI509" s="161">
        <f>IF(N509="nulová",J509,0)</f>
        <v>0</v>
      </c>
      <c r="BJ509" s="14" t="s">
        <v>168</v>
      </c>
      <c r="BK509" s="161">
        <f>ROUND(I509*H509,2)</f>
        <v>0</v>
      </c>
      <c r="BL509" s="14" t="s">
        <v>228</v>
      </c>
      <c r="BM509" s="160" t="s">
        <v>1504</v>
      </c>
    </row>
    <row r="510" spans="1:65" s="12" customFormat="1" ht="25.9" customHeight="1">
      <c r="B510" s="134"/>
      <c r="D510" s="135" t="s">
        <v>73</v>
      </c>
      <c r="E510" s="136" t="s">
        <v>207</v>
      </c>
      <c r="F510" s="136" t="s">
        <v>1505</v>
      </c>
      <c r="I510" s="137"/>
      <c r="J510" s="138">
        <f>BK510</f>
        <v>0</v>
      </c>
      <c r="L510" s="134"/>
      <c r="M510" s="139"/>
      <c r="N510" s="140"/>
      <c r="O510" s="140"/>
      <c r="P510" s="141">
        <f>P511+P603+P613+P616</f>
        <v>0</v>
      </c>
      <c r="Q510" s="140"/>
      <c r="R510" s="141">
        <f>R511+R603+R613+R616</f>
        <v>1.0839988799999998</v>
      </c>
      <c r="S510" s="140"/>
      <c r="T510" s="142">
        <f>T511+T603+T613+T616</f>
        <v>0</v>
      </c>
      <c r="AR510" s="135" t="s">
        <v>173</v>
      </c>
      <c r="AT510" s="143" t="s">
        <v>73</v>
      </c>
      <c r="AU510" s="143" t="s">
        <v>74</v>
      </c>
      <c r="AY510" s="135" t="s">
        <v>161</v>
      </c>
      <c r="BK510" s="144">
        <f>BK511+BK603+BK613+BK616</f>
        <v>0</v>
      </c>
    </row>
    <row r="511" spans="1:65" s="12" customFormat="1" ht="22.9" customHeight="1">
      <c r="B511" s="134"/>
      <c r="D511" s="135" t="s">
        <v>73</v>
      </c>
      <c r="E511" s="145" t="s">
        <v>1506</v>
      </c>
      <c r="F511" s="145" t="s">
        <v>1507</v>
      </c>
      <c r="I511" s="137"/>
      <c r="J511" s="146">
        <f>BK511</f>
        <v>0</v>
      </c>
      <c r="L511" s="134"/>
      <c r="M511" s="139"/>
      <c r="N511" s="140"/>
      <c r="O511" s="140"/>
      <c r="P511" s="141">
        <f>SUM(P512:P602)</f>
        <v>0</v>
      </c>
      <c r="Q511" s="140"/>
      <c r="R511" s="141">
        <f>SUM(R512:R602)</f>
        <v>1.0776988799999998</v>
      </c>
      <c r="S511" s="140"/>
      <c r="T511" s="142">
        <f>SUM(T512:T602)</f>
        <v>0</v>
      </c>
      <c r="AR511" s="135" t="s">
        <v>173</v>
      </c>
      <c r="AT511" s="143" t="s">
        <v>73</v>
      </c>
      <c r="AU511" s="143" t="s">
        <v>82</v>
      </c>
      <c r="AY511" s="135" t="s">
        <v>161</v>
      </c>
      <c r="BK511" s="144">
        <f>SUM(BK512:BK602)</f>
        <v>0</v>
      </c>
    </row>
    <row r="512" spans="1:65" s="2" customFormat="1" ht="24.2" customHeight="1">
      <c r="A512" s="29"/>
      <c r="B512" s="147"/>
      <c r="C512" s="148" t="s">
        <v>1508</v>
      </c>
      <c r="D512" s="148" t="s">
        <v>163</v>
      </c>
      <c r="E512" s="149" t="s">
        <v>1509</v>
      </c>
      <c r="F512" s="150" t="s">
        <v>1510</v>
      </c>
      <c r="G512" s="151" t="s">
        <v>214</v>
      </c>
      <c r="H512" s="152">
        <v>1855</v>
      </c>
      <c r="I512" s="153"/>
      <c r="J512" s="154">
        <f t="shared" ref="J512:J543" si="200">ROUND(I512*H512,2)</f>
        <v>0</v>
      </c>
      <c r="K512" s="155"/>
      <c r="L512" s="30"/>
      <c r="M512" s="156" t="s">
        <v>1</v>
      </c>
      <c r="N512" s="157" t="s">
        <v>40</v>
      </c>
      <c r="O512" s="58"/>
      <c r="P512" s="158">
        <f t="shared" ref="P512:P543" si="201">O512*H512</f>
        <v>0</v>
      </c>
      <c r="Q512" s="158">
        <v>0</v>
      </c>
      <c r="R512" s="158">
        <f t="shared" ref="R512:R543" si="202">Q512*H512</f>
        <v>0</v>
      </c>
      <c r="S512" s="158">
        <v>0</v>
      </c>
      <c r="T512" s="159">
        <f t="shared" ref="T512:T543" si="203">S512*H512</f>
        <v>0</v>
      </c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R512" s="160" t="s">
        <v>425</v>
      </c>
      <c r="AT512" s="160" t="s">
        <v>163</v>
      </c>
      <c r="AU512" s="160" t="s">
        <v>168</v>
      </c>
      <c r="AY512" s="14" t="s">
        <v>161</v>
      </c>
      <c r="BE512" s="161">
        <f t="shared" ref="BE512:BE543" si="204">IF(N512="základná",J512,0)</f>
        <v>0</v>
      </c>
      <c r="BF512" s="161">
        <f t="shared" ref="BF512:BF543" si="205">IF(N512="znížená",J512,0)</f>
        <v>0</v>
      </c>
      <c r="BG512" s="161">
        <f t="shared" ref="BG512:BG543" si="206">IF(N512="zákl. prenesená",J512,0)</f>
        <v>0</v>
      </c>
      <c r="BH512" s="161">
        <f t="shared" ref="BH512:BH543" si="207">IF(N512="zníž. prenesená",J512,0)</f>
        <v>0</v>
      </c>
      <c r="BI512" s="161">
        <f t="shared" ref="BI512:BI543" si="208">IF(N512="nulová",J512,0)</f>
        <v>0</v>
      </c>
      <c r="BJ512" s="14" t="s">
        <v>168</v>
      </c>
      <c r="BK512" s="161">
        <f t="shared" ref="BK512:BK543" si="209">ROUND(I512*H512,2)</f>
        <v>0</v>
      </c>
      <c r="BL512" s="14" t="s">
        <v>425</v>
      </c>
      <c r="BM512" s="160" t="s">
        <v>1511</v>
      </c>
    </row>
    <row r="513" spans="1:65" s="2" customFormat="1" ht="24.2" customHeight="1">
      <c r="A513" s="29"/>
      <c r="B513" s="147"/>
      <c r="C513" s="162" t="s">
        <v>1512</v>
      </c>
      <c r="D513" s="162" t="s">
        <v>207</v>
      </c>
      <c r="E513" s="163" t="s">
        <v>1513</v>
      </c>
      <c r="F513" s="164" t="s">
        <v>1514</v>
      </c>
      <c r="G513" s="165" t="s">
        <v>214</v>
      </c>
      <c r="H513" s="166">
        <v>1855</v>
      </c>
      <c r="I513" s="167"/>
      <c r="J513" s="168">
        <f t="shared" si="200"/>
        <v>0</v>
      </c>
      <c r="K513" s="169"/>
      <c r="L513" s="170"/>
      <c r="M513" s="171" t="s">
        <v>1</v>
      </c>
      <c r="N513" s="172" t="s">
        <v>40</v>
      </c>
      <c r="O513" s="58"/>
      <c r="P513" s="158">
        <f t="shared" si="201"/>
        <v>0</v>
      </c>
      <c r="Q513" s="158">
        <v>1.7000000000000001E-4</v>
      </c>
      <c r="R513" s="158">
        <f t="shared" si="202"/>
        <v>0.31535000000000002</v>
      </c>
      <c r="S513" s="158">
        <v>0</v>
      </c>
      <c r="T513" s="159">
        <f t="shared" si="203"/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60" t="s">
        <v>691</v>
      </c>
      <c r="AT513" s="160" t="s">
        <v>207</v>
      </c>
      <c r="AU513" s="160" t="s">
        <v>168</v>
      </c>
      <c r="AY513" s="14" t="s">
        <v>161</v>
      </c>
      <c r="BE513" s="161">
        <f t="shared" si="204"/>
        <v>0</v>
      </c>
      <c r="BF513" s="161">
        <f t="shared" si="205"/>
        <v>0</v>
      </c>
      <c r="BG513" s="161">
        <f t="shared" si="206"/>
        <v>0</v>
      </c>
      <c r="BH513" s="161">
        <f t="shared" si="207"/>
        <v>0</v>
      </c>
      <c r="BI513" s="161">
        <f t="shared" si="208"/>
        <v>0</v>
      </c>
      <c r="BJ513" s="14" t="s">
        <v>168</v>
      </c>
      <c r="BK513" s="161">
        <f t="shared" si="209"/>
        <v>0</v>
      </c>
      <c r="BL513" s="14" t="s">
        <v>691</v>
      </c>
      <c r="BM513" s="160" t="s">
        <v>1515</v>
      </c>
    </row>
    <row r="514" spans="1:65" s="2" customFormat="1" ht="24.2" customHeight="1">
      <c r="A514" s="29"/>
      <c r="B514" s="147"/>
      <c r="C514" s="162" t="s">
        <v>1516</v>
      </c>
      <c r="D514" s="162" t="s">
        <v>207</v>
      </c>
      <c r="E514" s="163" t="s">
        <v>1517</v>
      </c>
      <c r="F514" s="164" t="s">
        <v>1518</v>
      </c>
      <c r="G514" s="165" t="s">
        <v>259</v>
      </c>
      <c r="H514" s="166">
        <v>49.688000000000002</v>
      </c>
      <c r="I514" s="167"/>
      <c r="J514" s="168">
        <f t="shared" si="200"/>
        <v>0</v>
      </c>
      <c r="K514" s="169"/>
      <c r="L514" s="170"/>
      <c r="M514" s="171" t="s">
        <v>1</v>
      </c>
      <c r="N514" s="172" t="s">
        <v>40</v>
      </c>
      <c r="O514" s="58"/>
      <c r="P514" s="158">
        <f t="shared" si="201"/>
        <v>0</v>
      </c>
      <c r="Q514" s="158">
        <v>1.0000000000000001E-5</v>
      </c>
      <c r="R514" s="158">
        <f t="shared" si="202"/>
        <v>4.9688000000000011E-4</v>
      </c>
      <c r="S514" s="158">
        <v>0</v>
      </c>
      <c r="T514" s="159">
        <f t="shared" si="203"/>
        <v>0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R514" s="160" t="s">
        <v>691</v>
      </c>
      <c r="AT514" s="160" t="s">
        <v>207</v>
      </c>
      <c r="AU514" s="160" t="s">
        <v>168</v>
      </c>
      <c r="AY514" s="14" t="s">
        <v>161</v>
      </c>
      <c r="BE514" s="161">
        <f t="shared" si="204"/>
        <v>0</v>
      </c>
      <c r="BF514" s="161">
        <f t="shared" si="205"/>
        <v>0</v>
      </c>
      <c r="BG514" s="161">
        <f t="shared" si="206"/>
        <v>0</v>
      </c>
      <c r="BH514" s="161">
        <f t="shared" si="207"/>
        <v>0</v>
      </c>
      <c r="BI514" s="161">
        <f t="shared" si="208"/>
        <v>0</v>
      </c>
      <c r="BJ514" s="14" t="s">
        <v>168</v>
      </c>
      <c r="BK514" s="161">
        <f t="shared" si="209"/>
        <v>0</v>
      </c>
      <c r="BL514" s="14" t="s">
        <v>691</v>
      </c>
      <c r="BM514" s="160" t="s">
        <v>1519</v>
      </c>
    </row>
    <row r="515" spans="1:65" s="2" customFormat="1" ht="24.2" customHeight="1">
      <c r="A515" s="29"/>
      <c r="B515" s="147"/>
      <c r="C515" s="148" t="s">
        <v>1520</v>
      </c>
      <c r="D515" s="148" t="s">
        <v>163</v>
      </c>
      <c r="E515" s="149" t="s">
        <v>1521</v>
      </c>
      <c r="F515" s="150" t="s">
        <v>1522</v>
      </c>
      <c r="G515" s="151" t="s">
        <v>259</v>
      </c>
      <c r="H515" s="152">
        <v>10</v>
      </c>
      <c r="I515" s="153"/>
      <c r="J515" s="154">
        <f t="shared" si="200"/>
        <v>0</v>
      </c>
      <c r="K515" s="155"/>
      <c r="L515" s="30"/>
      <c r="M515" s="156" t="s">
        <v>1</v>
      </c>
      <c r="N515" s="157" t="s">
        <v>40</v>
      </c>
      <c r="O515" s="58"/>
      <c r="P515" s="158">
        <f t="shared" si="201"/>
        <v>0</v>
      </c>
      <c r="Q515" s="158">
        <v>0</v>
      </c>
      <c r="R515" s="158">
        <f t="shared" si="202"/>
        <v>0</v>
      </c>
      <c r="S515" s="158">
        <v>0</v>
      </c>
      <c r="T515" s="159">
        <f t="shared" si="203"/>
        <v>0</v>
      </c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R515" s="160" t="s">
        <v>425</v>
      </c>
      <c r="AT515" s="160" t="s">
        <v>163</v>
      </c>
      <c r="AU515" s="160" t="s">
        <v>168</v>
      </c>
      <c r="AY515" s="14" t="s">
        <v>161</v>
      </c>
      <c r="BE515" s="161">
        <f t="shared" si="204"/>
        <v>0</v>
      </c>
      <c r="BF515" s="161">
        <f t="shared" si="205"/>
        <v>0</v>
      </c>
      <c r="BG515" s="161">
        <f t="shared" si="206"/>
        <v>0</v>
      </c>
      <c r="BH515" s="161">
        <f t="shared" si="207"/>
        <v>0</v>
      </c>
      <c r="BI515" s="161">
        <f t="shared" si="208"/>
        <v>0</v>
      </c>
      <c r="BJ515" s="14" t="s">
        <v>168</v>
      </c>
      <c r="BK515" s="161">
        <f t="shared" si="209"/>
        <v>0</v>
      </c>
      <c r="BL515" s="14" t="s">
        <v>425</v>
      </c>
      <c r="BM515" s="160" t="s">
        <v>1523</v>
      </c>
    </row>
    <row r="516" spans="1:65" s="2" customFormat="1" ht="24.2" customHeight="1">
      <c r="A516" s="29"/>
      <c r="B516" s="147"/>
      <c r="C516" s="162" t="s">
        <v>1524</v>
      </c>
      <c r="D516" s="162" t="s">
        <v>207</v>
      </c>
      <c r="E516" s="163" t="s">
        <v>1525</v>
      </c>
      <c r="F516" s="164" t="s">
        <v>1526</v>
      </c>
      <c r="G516" s="165" t="s">
        <v>259</v>
      </c>
      <c r="H516" s="166">
        <v>10</v>
      </c>
      <c r="I516" s="167"/>
      <c r="J516" s="168">
        <f t="shared" si="200"/>
        <v>0</v>
      </c>
      <c r="K516" s="169"/>
      <c r="L516" s="170"/>
      <c r="M516" s="171" t="s">
        <v>1</v>
      </c>
      <c r="N516" s="172" t="s">
        <v>40</v>
      </c>
      <c r="O516" s="58"/>
      <c r="P516" s="158">
        <f t="shared" si="201"/>
        <v>0</v>
      </c>
      <c r="Q516" s="158">
        <v>2.3000000000000001E-4</v>
      </c>
      <c r="R516" s="158">
        <f t="shared" si="202"/>
        <v>2.3E-3</v>
      </c>
      <c r="S516" s="158">
        <v>0</v>
      </c>
      <c r="T516" s="159">
        <f t="shared" si="203"/>
        <v>0</v>
      </c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R516" s="160" t="s">
        <v>691</v>
      </c>
      <c r="AT516" s="160" t="s">
        <v>207</v>
      </c>
      <c r="AU516" s="160" t="s">
        <v>168</v>
      </c>
      <c r="AY516" s="14" t="s">
        <v>161</v>
      </c>
      <c r="BE516" s="161">
        <f t="shared" si="204"/>
        <v>0</v>
      </c>
      <c r="BF516" s="161">
        <f t="shared" si="205"/>
        <v>0</v>
      </c>
      <c r="BG516" s="161">
        <f t="shared" si="206"/>
        <v>0</v>
      </c>
      <c r="BH516" s="161">
        <f t="shared" si="207"/>
        <v>0</v>
      </c>
      <c r="BI516" s="161">
        <f t="shared" si="208"/>
        <v>0</v>
      </c>
      <c r="BJ516" s="14" t="s">
        <v>168</v>
      </c>
      <c r="BK516" s="161">
        <f t="shared" si="209"/>
        <v>0</v>
      </c>
      <c r="BL516" s="14" t="s">
        <v>691</v>
      </c>
      <c r="BM516" s="160" t="s">
        <v>1527</v>
      </c>
    </row>
    <row r="517" spans="1:65" s="2" customFormat="1" ht="24.2" customHeight="1">
      <c r="A517" s="29"/>
      <c r="B517" s="147"/>
      <c r="C517" s="148" t="s">
        <v>1528</v>
      </c>
      <c r="D517" s="148" t="s">
        <v>163</v>
      </c>
      <c r="E517" s="149" t="s">
        <v>1529</v>
      </c>
      <c r="F517" s="150" t="s">
        <v>1530</v>
      </c>
      <c r="G517" s="151" t="s">
        <v>259</v>
      </c>
      <c r="H517" s="152">
        <v>185</v>
      </c>
      <c r="I517" s="153"/>
      <c r="J517" s="154">
        <f t="shared" si="200"/>
        <v>0</v>
      </c>
      <c r="K517" s="155"/>
      <c r="L517" s="30"/>
      <c r="M517" s="156" t="s">
        <v>1</v>
      </c>
      <c r="N517" s="157" t="s">
        <v>40</v>
      </c>
      <c r="O517" s="58"/>
      <c r="P517" s="158">
        <f t="shared" si="201"/>
        <v>0</v>
      </c>
      <c r="Q517" s="158">
        <v>0</v>
      </c>
      <c r="R517" s="158">
        <f t="shared" si="202"/>
        <v>0</v>
      </c>
      <c r="S517" s="158">
        <v>0</v>
      </c>
      <c r="T517" s="159">
        <f t="shared" si="203"/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60" t="s">
        <v>425</v>
      </c>
      <c r="AT517" s="160" t="s">
        <v>163</v>
      </c>
      <c r="AU517" s="160" t="s">
        <v>168</v>
      </c>
      <c r="AY517" s="14" t="s">
        <v>161</v>
      </c>
      <c r="BE517" s="161">
        <f t="shared" si="204"/>
        <v>0</v>
      </c>
      <c r="BF517" s="161">
        <f t="shared" si="205"/>
        <v>0</v>
      </c>
      <c r="BG517" s="161">
        <f t="shared" si="206"/>
        <v>0</v>
      </c>
      <c r="BH517" s="161">
        <f t="shared" si="207"/>
        <v>0</v>
      </c>
      <c r="BI517" s="161">
        <f t="shared" si="208"/>
        <v>0</v>
      </c>
      <c r="BJ517" s="14" t="s">
        <v>168</v>
      </c>
      <c r="BK517" s="161">
        <f t="shared" si="209"/>
        <v>0</v>
      </c>
      <c r="BL517" s="14" t="s">
        <v>425</v>
      </c>
      <c r="BM517" s="160" t="s">
        <v>1531</v>
      </c>
    </row>
    <row r="518" spans="1:65" s="2" customFormat="1" ht="33" customHeight="1">
      <c r="A518" s="29"/>
      <c r="B518" s="147"/>
      <c r="C518" s="162" t="s">
        <v>1532</v>
      </c>
      <c r="D518" s="162" t="s">
        <v>207</v>
      </c>
      <c r="E518" s="163" t="s">
        <v>1533</v>
      </c>
      <c r="F518" s="164" t="s">
        <v>1534</v>
      </c>
      <c r="G518" s="165" t="s">
        <v>259</v>
      </c>
      <c r="H518" s="166">
        <v>185</v>
      </c>
      <c r="I518" s="167"/>
      <c r="J518" s="168">
        <f t="shared" si="200"/>
        <v>0</v>
      </c>
      <c r="K518" s="169"/>
      <c r="L518" s="170"/>
      <c r="M518" s="171" t="s">
        <v>1</v>
      </c>
      <c r="N518" s="172" t="s">
        <v>40</v>
      </c>
      <c r="O518" s="58"/>
      <c r="P518" s="158">
        <f t="shared" si="201"/>
        <v>0</v>
      </c>
      <c r="Q518" s="158">
        <v>9.7E-5</v>
      </c>
      <c r="R518" s="158">
        <f t="shared" si="202"/>
        <v>1.7944999999999999E-2</v>
      </c>
      <c r="S518" s="158">
        <v>0</v>
      </c>
      <c r="T518" s="159">
        <f t="shared" si="203"/>
        <v>0</v>
      </c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R518" s="160" t="s">
        <v>691</v>
      </c>
      <c r="AT518" s="160" t="s">
        <v>207</v>
      </c>
      <c r="AU518" s="160" t="s">
        <v>168</v>
      </c>
      <c r="AY518" s="14" t="s">
        <v>161</v>
      </c>
      <c r="BE518" s="161">
        <f t="shared" si="204"/>
        <v>0</v>
      </c>
      <c r="BF518" s="161">
        <f t="shared" si="205"/>
        <v>0</v>
      </c>
      <c r="BG518" s="161">
        <f t="shared" si="206"/>
        <v>0</v>
      </c>
      <c r="BH518" s="161">
        <f t="shared" si="207"/>
        <v>0</v>
      </c>
      <c r="BI518" s="161">
        <f t="shared" si="208"/>
        <v>0</v>
      </c>
      <c r="BJ518" s="14" t="s">
        <v>168</v>
      </c>
      <c r="BK518" s="161">
        <f t="shared" si="209"/>
        <v>0</v>
      </c>
      <c r="BL518" s="14" t="s">
        <v>691</v>
      </c>
      <c r="BM518" s="160" t="s">
        <v>1535</v>
      </c>
    </row>
    <row r="519" spans="1:65" s="2" customFormat="1" ht="24.2" customHeight="1">
      <c r="A519" s="29"/>
      <c r="B519" s="147"/>
      <c r="C519" s="148" t="s">
        <v>1536</v>
      </c>
      <c r="D519" s="148" t="s">
        <v>163</v>
      </c>
      <c r="E519" s="149" t="s">
        <v>1537</v>
      </c>
      <c r="F519" s="150" t="s">
        <v>1538</v>
      </c>
      <c r="G519" s="151" t="s">
        <v>259</v>
      </c>
      <c r="H519" s="152">
        <v>5</v>
      </c>
      <c r="I519" s="153"/>
      <c r="J519" s="154">
        <f t="shared" si="200"/>
        <v>0</v>
      </c>
      <c r="K519" s="155"/>
      <c r="L519" s="30"/>
      <c r="M519" s="156" t="s">
        <v>1</v>
      </c>
      <c r="N519" s="157" t="s">
        <v>40</v>
      </c>
      <c r="O519" s="58"/>
      <c r="P519" s="158">
        <f t="shared" si="201"/>
        <v>0</v>
      </c>
      <c r="Q519" s="158">
        <v>0</v>
      </c>
      <c r="R519" s="158">
        <f t="shared" si="202"/>
        <v>0</v>
      </c>
      <c r="S519" s="158">
        <v>0</v>
      </c>
      <c r="T519" s="159">
        <f t="shared" si="203"/>
        <v>0</v>
      </c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R519" s="160" t="s">
        <v>425</v>
      </c>
      <c r="AT519" s="160" t="s">
        <v>163</v>
      </c>
      <c r="AU519" s="160" t="s">
        <v>168</v>
      </c>
      <c r="AY519" s="14" t="s">
        <v>161</v>
      </c>
      <c r="BE519" s="161">
        <f t="shared" si="204"/>
        <v>0</v>
      </c>
      <c r="BF519" s="161">
        <f t="shared" si="205"/>
        <v>0</v>
      </c>
      <c r="BG519" s="161">
        <f t="shared" si="206"/>
        <v>0</v>
      </c>
      <c r="BH519" s="161">
        <f t="shared" si="207"/>
        <v>0</v>
      </c>
      <c r="BI519" s="161">
        <f t="shared" si="208"/>
        <v>0</v>
      </c>
      <c r="BJ519" s="14" t="s">
        <v>168</v>
      </c>
      <c r="BK519" s="161">
        <f t="shared" si="209"/>
        <v>0</v>
      </c>
      <c r="BL519" s="14" t="s">
        <v>425</v>
      </c>
      <c r="BM519" s="160" t="s">
        <v>1539</v>
      </c>
    </row>
    <row r="520" spans="1:65" s="2" customFormat="1" ht="16.5" customHeight="1">
      <c r="A520" s="29"/>
      <c r="B520" s="147"/>
      <c r="C520" s="162" t="s">
        <v>1540</v>
      </c>
      <c r="D520" s="162" t="s">
        <v>207</v>
      </c>
      <c r="E520" s="163" t="s">
        <v>1541</v>
      </c>
      <c r="F520" s="164" t="s">
        <v>1542</v>
      </c>
      <c r="G520" s="165" t="s">
        <v>259</v>
      </c>
      <c r="H520" s="166">
        <v>5</v>
      </c>
      <c r="I520" s="167"/>
      <c r="J520" s="168">
        <f t="shared" si="200"/>
        <v>0</v>
      </c>
      <c r="K520" s="169"/>
      <c r="L520" s="170"/>
      <c r="M520" s="171" t="s">
        <v>1</v>
      </c>
      <c r="N520" s="172" t="s">
        <v>40</v>
      </c>
      <c r="O520" s="58"/>
      <c r="P520" s="158">
        <f t="shared" si="201"/>
        <v>0</v>
      </c>
      <c r="Q520" s="158">
        <v>8.0000000000000007E-5</v>
      </c>
      <c r="R520" s="158">
        <f t="shared" si="202"/>
        <v>4.0000000000000002E-4</v>
      </c>
      <c r="S520" s="158">
        <v>0</v>
      </c>
      <c r="T520" s="159">
        <f t="shared" si="203"/>
        <v>0</v>
      </c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R520" s="160" t="s">
        <v>691</v>
      </c>
      <c r="AT520" s="160" t="s">
        <v>207</v>
      </c>
      <c r="AU520" s="160" t="s">
        <v>168</v>
      </c>
      <c r="AY520" s="14" t="s">
        <v>161</v>
      </c>
      <c r="BE520" s="161">
        <f t="shared" si="204"/>
        <v>0</v>
      </c>
      <c r="BF520" s="161">
        <f t="shared" si="205"/>
        <v>0</v>
      </c>
      <c r="BG520" s="161">
        <f t="shared" si="206"/>
        <v>0</v>
      </c>
      <c r="BH520" s="161">
        <f t="shared" si="207"/>
        <v>0</v>
      </c>
      <c r="BI520" s="161">
        <f t="shared" si="208"/>
        <v>0</v>
      </c>
      <c r="BJ520" s="14" t="s">
        <v>168</v>
      </c>
      <c r="BK520" s="161">
        <f t="shared" si="209"/>
        <v>0</v>
      </c>
      <c r="BL520" s="14" t="s">
        <v>691</v>
      </c>
      <c r="BM520" s="160" t="s">
        <v>1543</v>
      </c>
    </row>
    <row r="521" spans="1:65" s="2" customFormat="1" ht="16.5" customHeight="1">
      <c r="A521" s="29"/>
      <c r="B521" s="147"/>
      <c r="C521" s="162" t="s">
        <v>1544</v>
      </c>
      <c r="D521" s="162" t="s">
        <v>207</v>
      </c>
      <c r="E521" s="163" t="s">
        <v>1545</v>
      </c>
      <c r="F521" s="164" t="s">
        <v>1546</v>
      </c>
      <c r="G521" s="165" t="s">
        <v>259</v>
      </c>
      <c r="H521" s="166">
        <v>5</v>
      </c>
      <c r="I521" s="167"/>
      <c r="J521" s="168">
        <f t="shared" si="200"/>
        <v>0</v>
      </c>
      <c r="K521" s="169"/>
      <c r="L521" s="170"/>
      <c r="M521" s="171" t="s">
        <v>1</v>
      </c>
      <c r="N521" s="172" t="s">
        <v>40</v>
      </c>
      <c r="O521" s="58"/>
      <c r="P521" s="158">
        <f t="shared" si="201"/>
        <v>0</v>
      </c>
      <c r="Q521" s="158">
        <v>2.0000000000000002E-5</v>
      </c>
      <c r="R521" s="158">
        <f t="shared" si="202"/>
        <v>1E-4</v>
      </c>
      <c r="S521" s="158">
        <v>0</v>
      </c>
      <c r="T521" s="159">
        <f t="shared" si="203"/>
        <v>0</v>
      </c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R521" s="160" t="s">
        <v>691</v>
      </c>
      <c r="AT521" s="160" t="s">
        <v>207</v>
      </c>
      <c r="AU521" s="160" t="s">
        <v>168</v>
      </c>
      <c r="AY521" s="14" t="s">
        <v>161</v>
      </c>
      <c r="BE521" s="161">
        <f t="shared" si="204"/>
        <v>0</v>
      </c>
      <c r="BF521" s="161">
        <f t="shared" si="205"/>
        <v>0</v>
      </c>
      <c r="BG521" s="161">
        <f t="shared" si="206"/>
        <v>0</v>
      </c>
      <c r="BH521" s="161">
        <f t="shared" si="207"/>
        <v>0</v>
      </c>
      <c r="BI521" s="161">
        <f t="shared" si="208"/>
        <v>0</v>
      </c>
      <c r="BJ521" s="14" t="s">
        <v>168</v>
      </c>
      <c r="BK521" s="161">
        <f t="shared" si="209"/>
        <v>0</v>
      </c>
      <c r="BL521" s="14" t="s">
        <v>691</v>
      </c>
      <c r="BM521" s="160" t="s">
        <v>1547</v>
      </c>
    </row>
    <row r="522" spans="1:65" s="2" customFormat="1" ht="16.5" customHeight="1">
      <c r="A522" s="29"/>
      <c r="B522" s="147"/>
      <c r="C522" s="162" t="s">
        <v>1548</v>
      </c>
      <c r="D522" s="162" t="s">
        <v>207</v>
      </c>
      <c r="E522" s="163" t="s">
        <v>1549</v>
      </c>
      <c r="F522" s="164" t="s">
        <v>1550</v>
      </c>
      <c r="G522" s="165" t="s">
        <v>259</v>
      </c>
      <c r="H522" s="166">
        <v>5</v>
      </c>
      <c r="I522" s="167"/>
      <c r="J522" s="168">
        <f t="shared" si="200"/>
        <v>0</v>
      </c>
      <c r="K522" s="169"/>
      <c r="L522" s="170"/>
      <c r="M522" s="171" t="s">
        <v>1</v>
      </c>
      <c r="N522" s="172" t="s">
        <v>40</v>
      </c>
      <c r="O522" s="58"/>
      <c r="P522" s="158">
        <f t="shared" si="201"/>
        <v>0</v>
      </c>
      <c r="Q522" s="158">
        <v>1.0000000000000001E-5</v>
      </c>
      <c r="R522" s="158">
        <f t="shared" si="202"/>
        <v>5.0000000000000002E-5</v>
      </c>
      <c r="S522" s="158">
        <v>0</v>
      </c>
      <c r="T522" s="159">
        <f t="shared" si="203"/>
        <v>0</v>
      </c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R522" s="160" t="s">
        <v>691</v>
      </c>
      <c r="AT522" s="160" t="s">
        <v>207</v>
      </c>
      <c r="AU522" s="160" t="s">
        <v>168</v>
      </c>
      <c r="AY522" s="14" t="s">
        <v>161</v>
      </c>
      <c r="BE522" s="161">
        <f t="shared" si="204"/>
        <v>0</v>
      </c>
      <c r="BF522" s="161">
        <f t="shared" si="205"/>
        <v>0</v>
      </c>
      <c r="BG522" s="161">
        <f t="shared" si="206"/>
        <v>0</v>
      </c>
      <c r="BH522" s="161">
        <f t="shared" si="207"/>
        <v>0</v>
      </c>
      <c r="BI522" s="161">
        <f t="shared" si="208"/>
        <v>0</v>
      </c>
      <c r="BJ522" s="14" t="s">
        <v>168</v>
      </c>
      <c r="BK522" s="161">
        <f t="shared" si="209"/>
        <v>0</v>
      </c>
      <c r="BL522" s="14" t="s">
        <v>691</v>
      </c>
      <c r="BM522" s="160" t="s">
        <v>1551</v>
      </c>
    </row>
    <row r="523" spans="1:65" s="2" customFormat="1" ht="24.2" customHeight="1">
      <c r="A523" s="29"/>
      <c r="B523" s="147"/>
      <c r="C523" s="148" t="s">
        <v>1552</v>
      </c>
      <c r="D523" s="148" t="s">
        <v>163</v>
      </c>
      <c r="E523" s="149" t="s">
        <v>1553</v>
      </c>
      <c r="F523" s="150" t="s">
        <v>1554</v>
      </c>
      <c r="G523" s="151" t="s">
        <v>259</v>
      </c>
      <c r="H523" s="152">
        <v>15</v>
      </c>
      <c r="I523" s="153"/>
      <c r="J523" s="154">
        <f t="shared" si="200"/>
        <v>0</v>
      </c>
      <c r="K523" s="155"/>
      <c r="L523" s="30"/>
      <c r="M523" s="156" t="s">
        <v>1</v>
      </c>
      <c r="N523" s="157" t="s">
        <v>40</v>
      </c>
      <c r="O523" s="58"/>
      <c r="P523" s="158">
        <f t="shared" si="201"/>
        <v>0</v>
      </c>
      <c r="Q523" s="158">
        <v>0</v>
      </c>
      <c r="R523" s="158">
        <f t="shared" si="202"/>
        <v>0</v>
      </c>
      <c r="S523" s="158">
        <v>0</v>
      </c>
      <c r="T523" s="159">
        <f t="shared" si="203"/>
        <v>0</v>
      </c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R523" s="160" t="s">
        <v>425</v>
      </c>
      <c r="AT523" s="160" t="s">
        <v>163</v>
      </c>
      <c r="AU523" s="160" t="s">
        <v>168</v>
      </c>
      <c r="AY523" s="14" t="s">
        <v>161</v>
      </c>
      <c r="BE523" s="161">
        <f t="shared" si="204"/>
        <v>0</v>
      </c>
      <c r="BF523" s="161">
        <f t="shared" si="205"/>
        <v>0</v>
      </c>
      <c r="BG523" s="161">
        <f t="shared" si="206"/>
        <v>0</v>
      </c>
      <c r="BH523" s="161">
        <f t="shared" si="207"/>
        <v>0</v>
      </c>
      <c r="BI523" s="161">
        <f t="shared" si="208"/>
        <v>0</v>
      </c>
      <c r="BJ523" s="14" t="s">
        <v>168</v>
      </c>
      <c r="BK523" s="161">
        <f t="shared" si="209"/>
        <v>0</v>
      </c>
      <c r="BL523" s="14" t="s">
        <v>425</v>
      </c>
      <c r="BM523" s="160" t="s">
        <v>1555</v>
      </c>
    </row>
    <row r="524" spans="1:65" s="2" customFormat="1" ht="16.5" customHeight="1">
      <c r="A524" s="29"/>
      <c r="B524" s="147"/>
      <c r="C524" s="162" t="s">
        <v>1556</v>
      </c>
      <c r="D524" s="162" t="s">
        <v>207</v>
      </c>
      <c r="E524" s="163" t="s">
        <v>1557</v>
      </c>
      <c r="F524" s="164" t="s">
        <v>1558</v>
      </c>
      <c r="G524" s="165" t="s">
        <v>259</v>
      </c>
      <c r="H524" s="166">
        <v>15</v>
      </c>
      <c r="I524" s="167"/>
      <c r="J524" s="168">
        <f t="shared" si="200"/>
        <v>0</v>
      </c>
      <c r="K524" s="169"/>
      <c r="L524" s="170"/>
      <c r="M524" s="171" t="s">
        <v>1</v>
      </c>
      <c r="N524" s="172" t="s">
        <v>40</v>
      </c>
      <c r="O524" s="58"/>
      <c r="P524" s="158">
        <f t="shared" si="201"/>
        <v>0</v>
      </c>
      <c r="Q524" s="158">
        <v>5.0000000000000002E-5</v>
      </c>
      <c r="R524" s="158">
        <f t="shared" si="202"/>
        <v>7.5000000000000002E-4</v>
      </c>
      <c r="S524" s="158">
        <v>0</v>
      </c>
      <c r="T524" s="159">
        <f t="shared" si="203"/>
        <v>0</v>
      </c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R524" s="160" t="s">
        <v>691</v>
      </c>
      <c r="AT524" s="160" t="s">
        <v>207</v>
      </c>
      <c r="AU524" s="160" t="s">
        <v>168</v>
      </c>
      <c r="AY524" s="14" t="s">
        <v>161</v>
      </c>
      <c r="BE524" s="161">
        <f t="shared" si="204"/>
        <v>0</v>
      </c>
      <c r="BF524" s="161">
        <f t="shared" si="205"/>
        <v>0</v>
      </c>
      <c r="BG524" s="161">
        <f t="shared" si="206"/>
        <v>0</v>
      </c>
      <c r="BH524" s="161">
        <f t="shared" si="207"/>
        <v>0</v>
      </c>
      <c r="BI524" s="161">
        <f t="shared" si="208"/>
        <v>0</v>
      </c>
      <c r="BJ524" s="14" t="s">
        <v>168</v>
      </c>
      <c r="BK524" s="161">
        <f t="shared" si="209"/>
        <v>0</v>
      </c>
      <c r="BL524" s="14" t="s">
        <v>691</v>
      </c>
      <c r="BM524" s="160" t="s">
        <v>1559</v>
      </c>
    </row>
    <row r="525" spans="1:65" s="2" customFormat="1" ht="16.5" customHeight="1">
      <c r="A525" s="29"/>
      <c r="B525" s="147"/>
      <c r="C525" s="162" t="s">
        <v>1560</v>
      </c>
      <c r="D525" s="162" t="s">
        <v>207</v>
      </c>
      <c r="E525" s="163" t="s">
        <v>1561</v>
      </c>
      <c r="F525" s="164" t="s">
        <v>1562</v>
      </c>
      <c r="G525" s="165" t="s">
        <v>259</v>
      </c>
      <c r="H525" s="166">
        <v>15</v>
      </c>
      <c r="I525" s="167"/>
      <c r="J525" s="168">
        <f t="shared" si="200"/>
        <v>0</v>
      </c>
      <c r="K525" s="169"/>
      <c r="L525" s="170"/>
      <c r="M525" s="171" t="s">
        <v>1</v>
      </c>
      <c r="N525" s="172" t="s">
        <v>40</v>
      </c>
      <c r="O525" s="58"/>
      <c r="P525" s="158">
        <f t="shared" si="201"/>
        <v>0</v>
      </c>
      <c r="Q525" s="158">
        <v>2.0000000000000002E-5</v>
      </c>
      <c r="R525" s="158">
        <f t="shared" si="202"/>
        <v>3.0000000000000003E-4</v>
      </c>
      <c r="S525" s="158">
        <v>0</v>
      </c>
      <c r="T525" s="159">
        <f t="shared" si="203"/>
        <v>0</v>
      </c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R525" s="160" t="s">
        <v>691</v>
      </c>
      <c r="AT525" s="160" t="s">
        <v>207</v>
      </c>
      <c r="AU525" s="160" t="s">
        <v>168</v>
      </c>
      <c r="AY525" s="14" t="s">
        <v>161</v>
      </c>
      <c r="BE525" s="161">
        <f t="shared" si="204"/>
        <v>0</v>
      </c>
      <c r="BF525" s="161">
        <f t="shared" si="205"/>
        <v>0</v>
      </c>
      <c r="BG525" s="161">
        <f t="shared" si="206"/>
        <v>0</v>
      </c>
      <c r="BH525" s="161">
        <f t="shared" si="207"/>
        <v>0</v>
      </c>
      <c r="BI525" s="161">
        <f t="shared" si="208"/>
        <v>0</v>
      </c>
      <c r="BJ525" s="14" t="s">
        <v>168</v>
      </c>
      <c r="BK525" s="161">
        <f t="shared" si="209"/>
        <v>0</v>
      </c>
      <c r="BL525" s="14" t="s">
        <v>691</v>
      </c>
      <c r="BM525" s="160" t="s">
        <v>1563</v>
      </c>
    </row>
    <row r="526" spans="1:65" s="2" customFormat="1" ht="16.5" customHeight="1">
      <c r="A526" s="29"/>
      <c r="B526" s="147"/>
      <c r="C526" s="162" t="s">
        <v>1564</v>
      </c>
      <c r="D526" s="162" t="s">
        <v>207</v>
      </c>
      <c r="E526" s="163" t="s">
        <v>1549</v>
      </c>
      <c r="F526" s="164" t="s">
        <v>1550</v>
      </c>
      <c r="G526" s="165" t="s">
        <v>259</v>
      </c>
      <c r="H526" s="166">
        <v>15</v>
      </c>
      <c r="I526" s="167"/>
      <c r="J526" s="168">
        <f t="shared" si="200"/>
        <v>0</v>
      </c>
      <c r="K526" s="169"/>
      <c r="L526" s="170"/>
      <c r="M526" s="171" t="s">
        <v>1</v>
      </c>
      <c r="N526" s="172" t="s">
        <v>40</v>
      </c>
      <c r="O526" s="58"/>
      <c r="P526" s="158">
        <f t="shared" si="201"/>
        <v>0</v>
      </c>
      <c r="Q526" s="158">
        <v>1.0000000000000001E-5</v>
      </c>
      <c r="R526" s="158">
        <f t="shared" si="202"/>
        <v>1.5000000000000001E-4</v>
      </c>
      <c r="S526" s="158">
        <v>0</v>
      </c>
      <c r="T526" s="159">
        <f t="shared" si="203"/>
        <v>0</v>
      </c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R526" s="160" t="s">
        <v>691</v>
      </c>
      <c r="AT526" s="160" t="s">
        <v>207</v>
      </c>
      <c r="AU526" s="160" t="s">
        <v>168</v>
      </c>
      <c r="AY526" s="14" t="s">
        <v>161</v>
      </c>
      <c r="BE526" s="161">
        <f t="shared" si="204"/>
        <v>0</v>
      </c>
      <c r="BF526" s="161">
        <f t="shared" si="205"/>
        <v>0</v>
      </c>
      <c r="BG526" s="161">
        <f t="shared" si="206"/>
        <v>0</v>
      </c>
      <c r="BH526" s="161">
        <f t="shared" si="207"/>
        <v>0</v>
      </c>
      <c r="BI526" s="161">
        <f t="shared" si="208"/>
        <v>0</v>
      </c>
      <c r="BJ526" s="14" t="s">
        <v>168</v>
      </c>
      <c r="BK526" s="161">
        <f t="shared" si="209"/>
        <v>0</v>
      </c>
      <c r="BL526" s="14" t="s">
        <v>691</v>
      </c>
      <c r="BM526" s="160" t="s">
        <v>1565</v>
      </c>
    </row>
    <row r="527" spans="1:65" s="2" customFormat="1" ht="24.2" customHeight="1">
      <c r="A527" s="29"/>
      <c r="B527" s="147"/>
      <c r="C527" s="148" t="s">
        <v>1566</v>
      </c>
      <c r="D527" s="148" t="s">
        <v>163</v>
      </c>
      <c r="E527" s="149" t="s">
        <v>1567</v>
      </c>
      <c r="F527" s="150" t="s">
        <v>1568</v>
      </c>
      <c r="G527" s="151" t="s">
        <v>259</v>
      </c>
      <c r="H527" s="152">
        <v>20</v>
      </c>
      <c r="I527" s="153"/>
      <c r="J527" s="154">
        <f t="shared" si="200"/>
        <v>0</v>
      </c>
      <c r="K527" s="155"/>
      <c r="L527" s="30"/>
      <c r="M527" s="156" t="s">
        <v>1</v>
      </c>
      <c r="N527" s="157" t="s">
        <v>40</v>
      </c>
      <c r="O527" s="58"/>
      <c r="P527" s="158">
        <f t="shared" si="201"/>
        <v>0</v>
      </c>
      <c r="Q527" s="158">
        <v>0</v>
      </c>
      <c r="R527" s="158">
        <f t="shared" si="202"/>
        <v>0</v>
      </c>
      <c r="S527" s="158">
        <v>0</v>
      </c>
      <c r="T527" s="159">
        <f t="shared" si="203"/>
        <v>0</v>
      </c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R527" s="160" t="s">
        <v>425</v>
      </c>
      <c r="AT527" s="160" t="s">
        <v>163</v>
      </c>
      <c r="AU527" s="160" t="s">
        <v>168</v>
      </c>
      <c r="AY527" s="14" t="s">
        <v>161</v>
      </c>
      <c r="BE527" s="161">
        <f t="shared" si="204"/>
        <v>0</v>
      </c>
      <c r="BF527" s="161">
        <f t="shared" si="205"/>
        <v>0</v>
      </c>
      <c r="BG527" s="161">
        <f t="shared" si="206"/>
        <v>0</v>
      </c>
      <c r="BH527" s="161">
        <f t="shared" si="207"/>
        <v>0</v>
      </c>
      <c r="BI527" s="161">
        <f t="shared" si="208"/>
        <v>0</v>
      </c>
      <c r="BJ527" s="14" t="s">
        <v>168</v>
      </c>
      <c r="BK527" s="161">
        <f t="shared" si="209"/>
        <v>0</v>
      </c>
      <c r="BL527" s="14" t="s">
        <v>425</v>
      </c>
      <c r="BM527" s="160" t="s">
        <v>1569</v>
      </c>
    </row>
    <row r="528" spans="1:65" s="2" customFormat="1" ht="16.5" customHeight="1">
      <c r="A528" s="29"/>
      <c r="B528" s="147"/>
      <c r="C528" s="162" t="s">
        <v>1570</v>
      </c>
      <c r="D528" s="162" t="s">
        <v>207</v>
      </c>
      <c r="E528" s="163" t="s">
        <v>1571</v>
      </c>
      <c r="F528" s="164" t="s">
        <v>1572</v>
      </c>
      <c r="G528" s="165" t="s">
        <v>259</v>
      </c>
      <c r="H528" s="166">
        <v>20</v>
      </c>
      <c r="I528" s="167"/>
      <c r="J528" s="168">
        <f t="shared" si="200"/>
        <v>0</v>
      </c>
      <c r="K528" s="169"/>
      <c r="L528" s="170"/>
      <c r="M528" s="171" t="s">
        <v>1</v>
      </c>
      <c r="N528" s="172" t="s">
        <v>40</v>
      </c>
      <c r="O528" s="58"/>
      <c r="P528" s="158">
        <f t="shared" si="201"/>
        <v>0</v>
      </c>
      <c r="Q528" s="158">
        <v>5.0000000000000002E-5</v>
      </c>
      <c r="R528" s="158">
        <f t="shared" si="202"/>
        <v>1E-3</v>
      </c>
      <c r="S528" s="158">
        <v>0</v>
      </c>
      <c r="T528" s="159">
        <f t="shared" si="203"/>
        <v>0</v>
      </c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R528" s="160" t="s">
        <v>691</v>
      </c>
      <c r="AT528" s="160" t="s">
        <v>207</v>
      </c>
      <c r="AU528" s="160" t="s">
        <v>168</v>
      </c>
      <c r="AY528" s="14" t="s">
        <v>161</v>
      </c>
      <c r="BE528" s="161">
        <f t="shared" si="204"/>
        <v>0</v>
      </c>
      <c r="BF528" s="161">
        <f t="shared" si="205"/>
        <v>0</v>
      </c>
      <c r="BG528" s="161">
        <f t="shared" si="206"/>
        <v>0</v>
      </c>
      <c r="BH528" s="161">
        <f t="shared" si="207"/>
        <v>0</v>
      </c>
      <c r="BI528" s="161">
        <f t="shared" si="208"/>
        <v>0</v>
      </c>
      <c r="BJ528" s="14" t="s">
        <v>168</v>
      </c>
      <c r="BK528" s="161">
        <f t="shared" si="209"/>
        <v>0</v>
      </c>
      <c r="BL528" s="14" t="s">
        <v>691</v>
      </c>
      <c r="BM528" s="160" t="s">
        <v>1573</v>
      </c>
    </row>
    <row r="529" spans="1:65" s="2" customFormat="1" ht="16.5" customHeight="1">
      <c r="A529" s="29"/>
      <c r="B529" s="147"/>
      <c r="C529" s="162" t="s">
        <v>1574</v>
      </c>
      <c r="D529" s="162" t="s">
        <v>207</v>
      </c>
      <c r="E529" s="163" t="s">
        <v>1575</v>
      </c>
      <c r="F529" s="164" t="s">
        <v>1576</v>
      </c>
      <c r="G529" s="165" t="s">
        <v>259</v>
      </c>
      <c r="H529" s="166">
        <v>20</v>
      </c>
      <c r="I529" s="167"/>
      <c r="J529" s="168">
        <f t="shared" si="200"/>
        <v>0</v>
      </c>
      <c r="K529" s="169"/>
      <c r="L529" s="170"/>
      <c r="M529" s="171" t="s">
        <v>1</v>
      </c>
      <c r="N529" s="172" t="s">
        <v>40</v>
      </c>
      <c r="O529" s="58"/>
      <c r="P529" s="158">
        <f t="shared" si="201"/>
        <v>0</v>
      </c>
      <c r="Q529" s="158">
        <v>2.0000000000000002E-5</v>
      </c>
      <c r="R529" s="158">
        <f t="shared" si="202"/>
        <v>4.0000000000000002E-4</v>
      </c>
      <c r="S529" s="158">
        <v>0</v>
      </c>
      <c r="T529" s="159">
        <f t="shared" si="203"/>
        <v>0</v>
      </c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R529" s="160" t="s">
        <v>691</v>
      </c>
      <c r="AT529" s="160" t="s">
        <v>207</v>
      </c>
      <c r="AU529" s="160" t="s">
        <v>168</v>
      </c>
      <c r="AY529" s="14" t="s">
        <v>161</v>
      </c>
      <c r="BE529" s="161">
        <f t="shared" si="204"/>
        <v>0</v>
      </c>
      <c r="BF529" s="161">
        <f t="shared" si="205"/>
        <v>0</v>
      </c>
      <c r="BG529" s="161">
        <f t="shared" si="206"/>
        <v>0</v>
      </c>
      <c r="BH529" s="161">
        <f t="shared" si="207"/>
        <v>0</v>
      </c>
      <c r="BI529" s="161">
        <f t="shared" si="208"/>
        <v>0</v>
      </c>
      <c r="BJ529" s="14" t="s">
        <v>168</v>
      </c>
      <c r="BK529" s="161">
        <f t="shared" si="209"/>
        <v>0</v>
      </c>
      <c r="BL529" s="14" t="s">
        <v>691</v>
      </c>
      <c r="BM529" s="160" t="s">
        <v>1577</v>
      </c>
    </row>
    <row r="530" spans="1:65" s="2" customFormat="1" ht="16.5" customHeight="1">
      <c r="A530" s="29"/>
      <c r="B530" s="147"/>
      <c r="C530" s="162" t="s">
        <v>1578</v>
      </c>
      <c r="D530" s="162" t="s">
        <v>207</v>
      </c>
      <c r="E530" s="163" t="s">
        <v>1549</v>
      </c>
      <c r="F530" s="164" t="s">
        <v>1550</v>
      </c>
      <c r="G530" s="165" t="s">
        <v>259</v>
      </c>
      <c r="H530" s="166">
        <v>20</v>
      </c>
      <c r="I530" s="167"/>
      <c r="J530" s="168">
        <f t="shared" si="200"/>
        <v>0</v>
      </c>
      <c r="K530" s="169"/>
      <c r="L530" s="170"/>
      <c r="M530" s="171" t="s">
        <v>1</v>
      </c>
      <c r="N530" s="172" t="s">
        <v>40</v>
      </c>
      <c r="O530" s="58"/>
      <c r="P530" s="158">
        <f t="shared" si="201"/>
        <v>0</v>
      </c>
      <c r="Q530" s="158">
        <v>1.0000000000000001E-5</v>
      </c>
      <c r="R530" s="158">
        <f t="shared" si="202"/>
        <v>2.0000000000000001E-4</v>
      </c>
      <c r="S530" s="158">
        <v>0</v>
      </c>
      <c r="T530" s="159">
        <f t="shared" si="203"/>
        <v>0</v>
      </c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R530" s="160" t="s">
        <v>691</v>
      </c>
      <c r="AT530" s="160" t="s">
        <v>207</v>
      </c>
      <c r="AU530" s="160" t="s">
        <v>168</v>
      </c>
      <c r="AY530" s="14" t="s">
        <v>161</v>
      </c>
      <c r="BE530" s="161">
        <f t="shared" si="204"/>
        <v>0</v>
      </c>
      <c r="BF530" s="161">
        <f t="shared" si="205"/>
        <v>0</v>
      </c>
      <c r="BG530" s="161">
        <f t="shared" si="206"/>
        <v>0</v>
      </c>
      <c r="BH530" s="161">
        <f t="shared" si="207"/>
        <v>0</v>
      </c>
      <c r="BI530" s="161">
        <f t="shared" si="208"/>
        <v>0</v>
      </c>
      <c r="BJ530" s="14" t="s">
        <v>168</v>
      </c>
      <c r="BK530" s="161">
        <f t="shared" si="209"/>
        <v>0</v>
      </c>
      <c r="BL530" s="14" t="s">
        <v>691</v>
      </c>
      <c r="BM530" s="160" t="s">
        <v>1579</v>
      </c>
    </row>
    <row r="531" spans="1:65" s="2" customFormat="1" ht="24.2" customHeight="1">
      <c r="A531" s="29"/>
      <c r="B531" s="147"/>
      <c r="C531" s="148" t="s">
        <v>1580</v>
      </c>
      <c r="D531" s="148" t="s">
        <v>163</v>
      </c>
      <c r="E531" s="149" t="s">
        <v>1581</v>
      </c>
      <c r="F531" s="150" t="s">
        <v>1582</v>
      </c>
      <c r="G531" s="151" t="s">
        <v>259</v>
      </c>
      <c r="H531" s="152">
        <v>5</v>
      </c>
      <c r="I531" s="153"/>
      <c r="J531" s="154">
        <f t="shared" si="200"/>
        <v>0</v>
      </c>
      <c r="K531" s="155"/>
      <c r="L531" s="30"/>
      <c r="M531" s="156" t="s">
        <v>1</v>
      </c>
      <c r="N531" s="157" t="s">
        <v>40</v>
      </c>
      <c r="O531" s="58"/>
      <c r="P531" s="158">
        <f t="shared" si="201"/>
        <v>0</v>
      </c>
      <c r="Q531" s="158">
        <v>0</v>
      </c>
      <c r="R531" s="158">
        <f t="shared" si="202"/>
        <v>0</v>
      </c>
      <c r="S531" s="158">
        <v>0</v>
      </c>
      <c r="T531" s="159">
        <f t="shared" si="203"/>
        <v>0</v>
      </c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R531" s="160" t="s">
        <v>425</v>
      </c>
      <c r="AT531" s="160" t="s">
        <v>163</v>
      </c>
      <c r="AU531" s="160" t="s">
        <v>168</v>
      </c>
      <c r="AY531" s="14" t="s">
        <v>161</v>
      </c>
      <c r="BE531" s="161">
        <f t="shared" si="204"/>
        <v>0</v>
      </c>
      <c r="BF531" s="161">
        <f t="shared" si="205"/>
        <v>0</v>
      </c>
      <c r="BG531" s="161">
        <f t="shared" si="206"/>
        <v>0</v>
      </c>
      <c r="BH531" s="161">
        <f t="shared" si="207"/>
        <v>0</v>
      </c>
      <c r="BI531" s="161">
        <f t="shared" si="208"/>
        <v>0</v>
      </c>
      <c r="BJ531" s="14" t="s">
        <v>168</v>
      </c>
      <c r="BK531" s="161">
        <f t="shared" si="209"/>
        <v>0</v>
      </c>
      <c r="BL531" s="14" t="s">
        <v>425</v>
      </c>
      <c r="BM531" s="160" t="s">
        <v>1583</v>
      </c>
    </row>
    <row r="532" spans="1:65" s="2" customFormat="1" ht="16.5" customHeight="1">
      <c r="A532" s="29"/>
      <c r="B532" s="147"/>
      <c r="C532" s="162" t="s">
        <v>1584</v>
      </c>
      <c r="D532" s="162" t="s">
        <v>207</v>
      </c>
      <c r="E532" s="163" t="s">
        <v>1585</v>
      </c>
      <c r="F532" s="164" t="s">
        <v>1586</v>
      </c>
      <c r="G532" s="165" t="s">
        <v>259</v>
      </c>
      <c r="H532" s="166">
        <v>5</v>
      </c>
      <c r="I532" s="167"/>
      <c r="J532" s="168">
        <f t="shared" si="200"/>
        <v>0</v>
      </c>
      <c r="K532" s="169"/>
      <c r="L532" s="170"/>
      <c r="M532" s="171" t="s">
        <v>1</v>
      </c>
      <c r="N532" s="172" t="s">
        <v>40</v>
      </c>
      <c r="O532" s="58"/>
      <c r="P532" s="158">
        <f t="shared" si="201"/>
        <v>0</v>
      </c>
      <c r="Q532" s="158">
        <v>5.0000000000000002E-5</v>
      </c>
      <c r="R532" s="158">
        <f t="shared" si="202"/>
        <v>2.5000000000000001E-4</v>
      </c>
      <c r="S532" s="158">
        <v>0</v>
      </c>
      <c r="T532" s="159">
        <f t="shared" si="203"/>
        <v>0</v>
      </c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R532" s="160" t="s">
        <v>691</v>
      </c>
      <c r="AT532" s="160" t="s">
        <v>207</v>
      </c>
      <c r="AU532" s="160" t="s">
        <v>168</v>
      </c>
      <c r="AY532" s="14" t="s">
        <v>161</v>
      </c>
      <c r="BE532" s="161">
        <f t="shared" si="204"/>
        <v>0</v>
      </c>
      <c r="BF532" s="161">
        <f t="shared" si="205"/>
        <v>0</v>
      </c>
      <c r="BG532" s="161">
        <f t="shared" si="206"/>
        <v>0</v>
      </c>
      <c r="BH532" s="161">
        <f t="shared" si="207"/>
        <v>0</v>
      </c>
      <c r="BI532" s="161">
        <f t="shared" si="208"/>
        <v>0</v>
      </c>
      <c r="BJ532" s="14" t="s">
        <v>168</v>
      </c>
      <c r="BK532" s="161">
        <f t="shared" si="209"/>
        <v>0</v>
      </c>
      <c r="BL532" s="14" t="s">
        <v>691</v>
      </c>
      <c r="BM532" s="160" t="s">
        <v>1587</v>
      </c>
    </row>
    <row r="533" spans="1:65" s="2" customFormat="1" ht="16.5" customHeight="1">
      <c r="A533" s="29"/>
      <c r="B533" s="147"/>
      <c r="C533" s="162" t="s">
        <v>1588</v>
      </c>
      <c r="D533" s="162" t="s">
        <v>207</v>
      </c>
      <c r="E533" s="163" t="s">
        <v>1561</v>
      </c>
      <c r="F533" s="164" t="s">
        <v>1562</v>
      </c>
      <c r="G533" s="165" t="s">
        <v>259</v>
      </c>
      <c r="H533" s="166">
        <v>5</v>
      </c>
      <c r="I533" s="167"/>
      <c r="J533" s="168">
        <f t="shared" si="200"/>
        <v>0</v>
      </c>
      <c r="K533" s="169"/>
      <c r="L533" s="170"/>
      <c r="M533" s="171" t="s">
        <v>1</v>
      </c>
      <c r="N533" s="172" t="s">
        <v>40</v>
      </c>
      <c r="O533" s="58"/>
      <c r="P533" s="158">
        <f t="shared" si="201"/>
        <v>0</v>
      </c>
      <c r="Q533" s="158">
        <v>2.0000000000000002E-5</v>
      </c>
      <c r="R533" s="158">
        <f t="shared" si="202"/>
        <v>1E-4</v>
      </c>
      <c r="S533" s="158">
        <v>0</v>
      </c>
      <c r="T533" s="159">
        <f t="shared" si="203"/>
        <v>0</v>
      </c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R533" s="160" t="s">
        <v>691</v>
      </c>
      <c r="AT533" s="160" t="s">
        <v>207</v>
      </c>
      <c r="AU533" s="160" t="s">
        <v>168</v>
      </c>
      <c r="AY533" s="14" t="s">
        <v>161</v>
      </c>
      <c r="BE533" s="161">
        <f t="shared" si="204"/>
        <v>0</v>
      </c>
      <c r="BF533" s="161">
        <f t="shared" si="205"/>
        <v>0</v>
      </c>
      <c r="BG533" s="161">
        <f t="shared" si="206"/>
        <v>0</v>
      </c>
      <c r="BH533" s="161">
        <f t="shared" si="207"/>
        <v>0</v>
      </c>
      <c r="BI533" s="161">
        <f t="shared" si="208"/>
        <v>0</v>
      </c>
      <c r="BJ533" s="14" t="s">
        <v>168</v>
      </c>
      <c r="BK533" s="161">
        <f t="shared" si="209"/>
        <v>0</v>
      </c>
      <c r="BL533" s="14" t="s">
        <v>691</v>
      </c>
      <c r="BM533" s="160" t="s">
        <v>1589</v>
      </c>
    </row>
    <row r="534" spans="1:65" s="2" customFormat="1" ht="16.5" customHeight="1">
      <c r="A534" s="29"/>
      <c r="B534" s="147"/>
      <c r="C534" s="162" t="s">
        <v>1590</v>
      </c>
      <c r="D534" s="162" t="s">
        <v>207</v>
      </c>
      <c r="E534" s="163" t="s">
        <v>1549</v>
      </c>
      <c r="F534" s="164" t="s">
        <v>1550</v>
      </c>
      <c r="G534" s="165" t="s">
        <v>259</v>
      </c>
      <c r="H534" s="166">
        <v>5</v>
      </c>
      <c r="I534" s="167"/>
      <c r="J534" s="168">
        <f t="shared" si="200"/>
        <v>0</v>
      </c>
      <c r="K534" s="169"/>
      <c r="L534" s="170"/>
      <c r="M534" s="171" t="s">
        <v>1</v>
      </c>
      <c r="N534" s="172" t="s">
        <v>40</v>
      </c>
      <c r="O534" s="58"/>
      <c r="P534" s="158">
        <f t="shared" si="201"/>
        <v>0</v>
      </c>
      <c r="Q534" s="158">
        <v>1.0000000000000001E-5</v>
      </c>
      <c r="R534" s="158">
        <f t="shared" si="202"/>
        <v>5.0000000000000002E-5</v>
      </c>
      <c r="S534" s="158">
        <v>0</v>
      </c>
      <c r="T534" s="159">
        <f t="shared" si="203"/>
        <v>0</v>
      </c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R534" s="160" t="s">
        <v>691</v>
      </c>
      <c r="AT534" s="160" t="s">
        <v>207</v>
      </c>
      <c r="AU534" s="160" t="s">
        <v>168</v>
      </c>
      <c r="AY534" s="14" t="s">
        <v>161</v>
      </c>
      <c r="BE534" s="161">
        <f t="shared" si="204"/>
        <v>0</v>
      </c>
      <c r="BF534" s="161">
        <f t="shared" si="205"/>
        <v>0</v>
      </c>
      <c r="BG534" s="161">
        <f t="shared" si="206"/>
        <v>0</v>
      </c>
      <c r="BH534" s="161">
        <f t="shared" si="207"/>
        <v>0</v>
      </c>
      <c r="BI534" s="161">
        <f t="shared" si="208"/>
        <v>0</v>
      </c>
      <c r="BJ534" s="14" t="s">
        <v>168</v>
      </c>
      <c r="BK534" s="161">
        <f t="shared" si="209"/>
        <v>0</v>
      </c>
      <c r="BL534" s="14" t="s">
        <v>691</v>
      </c>
      <c r="BM534" s="160" t="s">
        <v>1591</v>
      </c>
    </row>
    <row r="535" spans="1:65" s="2" customFormat="1" ht="24.2" customHeight="1">
      <c r="A535" s="29"/>
      <c r="B535" s="147"/>
      <c r="C535" s="148" t="s">
        <v>1592</v>
      </c>
      <c r="D535" s="148" t="s">
        <v>163</v>
      </c>
      <c r="E535" s="149" t="s">
        <v>1593</v>
      </c>
      <c r="F535" s="150" t="s">
        <v>1594</v>
      </c>
      <c r="G535" s="151" t="s">
        <v>259</v>
      </c>
      <c r="H535" s="152">
        <v>5</v>
      </c>
      <c r="I535" s="153"/>
      <c r="J535" s="154">
        <f t="shared" si="200"/>
        <v>0</v>
      </c>
      <c r="K535" s="155"/>
      <c r="L535" s="30"/>
      <c r="M535" s="156" t="s">
        <v>1</v>
      </c>
      <c r="N535" s="157" t="s">
        <v>40</v>
      </c>
      <c r="O535" s="58"/>
      <c r="P535" s="158">
        <f t="shared" si="201"/>
        <v>0</v>
      </c>
      <c r="Q535" s="158">
        <v>0</v>
      </c>
      <c r="R535" s="158">
        <f t="shared" si="202"/>
        <v>0</v>
      </c>
      <c r="S535" s="158">
        <v>0</v>
      </c>
      <c r="T535" s="159">
        <f t="shared" si="203"/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60" t="s">
        <v>425</v>
      </c>
      <c r="AT535" s="160" t="s">
        <v>163</v>
      </c>
      <c r="AU535" s="160" t="s">
        <v>168</v>
      </c>
      <c r="AY535" s="14" t="s">
        <v>161</v>
      </c>
      <c r="BE535" s="161">
        <f t="shared" si="204"/>
        <v>0</v>
      </c>
      <c r="BF535" s="161">
        <f t="shared" si="205"/>
        <v>0</v>
      </c>
      <c r="BG535" s="161">
        <f t="shared" si="206"/>
        <v>0</v>
      </c>
      <c r="BH535" s="161">
        <f t="shared" si="207"/>
        <v>0</v>
      </c>
      <c r="BI535" s="161">
        <f t="shared" si="208"/>
        <v>0</v>
      </c>
      <c r="BJ535" s="14" t="s">
        <v>168</v>
      </c>
      <c r="BK535" s="161">
        <f t="shared" si="209"/>
        <v>0</v>
      </c>
      <c r="BL535" s="14" t="s">
        <v>425</v>
      </c>
      <c r="BM535" s="160" t="s">
        <v>1595</v>
      </c>
    </row>
    <row r="536" spans="1:65" s="2" customFormat="1" ht="16.5" customHeight="1">
      <c r="A536" s="29"/>
      <c r="B536" s="147"/>
      <c r="C536" s="162" t="s">
        <v>1596</v>
      </c>
      <c r="D536" s="162" t="s">
        <v>207</v>
      </c>
      <c r="E536" s="163" t="s">
        <v>1597</v>
      </c>
      <c r="F536" s="164" t="s">
        <v>1598</v>
      </c>
      <c r="G536" s="165" t="s">
        <v>259</v>
      </c>
      <c r="H536" s="166">
        <v>5</v>
      </c>
      <c r="I536" s="167"/>
      <c r="J536" s="168">
        <f t="shared" si="200"/>
        <v>0</v>
      </c>
      <c r="K536" s="169"/>
      <c r="L536" s="170"/>
      <c r="M536" s="171" t="s">
        <v>1</v>
      </c>
      <c r="N536" s="172" t="s">
        <v>40</v>
      </c>
      <c r="O536" s="58"/>
      <c r="P536" s="158">
        <f t="shared" si="201"/>
        <v>0</v>
      </c>
      <c r="Q536" s="158">
        <v>2.1000000000000001E-4</v>
      </c>
      <c r="R536" s="158">
        <f t="shared" si="202"/>
        <v>1.0500000000000002E-3</v>
      </c>
      <c r="S536" s="158">
        <v>0</v>
      </c>
      <c r="T536" s="159">
        <f t="shared" si="203"/>
        <v>0</v>
      </c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R536" s="160" t="s">
        <v>691</v>
      </c>
      <c r="AT536" s="160" t="s">
        <v>207</v>
      </c>
      <c r="AU536" s="160" t="s">
        <v>168</v>
      </c>
      <c r="AY536" s="14" t="s">
        <v>161</v>
      </c>
      <c r="BE536" s="161">
        <f t="shared" si="204"/>
        <v>0</v>
      </c>
      <c r="BF536" s="161">
        <f t="shared" si="205"/>
        <v>0</v>
      </c>
      <c r="BG536" s="161">
        <f t="shared" si="206"/>
        <v>0</v>
      </c>
      <c r="BH536" s="161">
        <f t="shared" si="207"/>
        <v>0</v>
      </c>
      <c r="BI536" s="161">
        <f t="shared" si="208"/>
        <v>0</v>
      </c>
      <c r="BJ536" s="14" t="s">
        <v>168</v>
      </c>
      <c r="BK536" s="161">
        <f t="shared" si="209"/>
        <v>0</v>
      </c>
      <c r="BL536" s="14" t="s">
        <v>691</v>
      </c>
      <c r="BM536" s="160" t="s">
        <v>1599</v>
      </c>
    </row>
    <row r="537" spans="1:65" s="2" customFormat="1" ht="24.2" customHeight="1">
      <c r="A537" s="29"/>
      <c r="B537" s="147"/>
      <c r="C537" s="148" t="s">
        <v>1600</v>
      </c>
      <c r="D537" s="148" t="s">
        <v>163</v>
      </c>
      <c r="E537" s="149" t="s">
        <v>1601</v>
      </c>
      <c r="F537" s="150" t="s">
        <v>1602</v>
      </c>
      <c r="G537" s="151" t="s">
        <v>259</v>
      </c>
      <c r="H537" s="152">
        <v>10</v>
      </c>
      <c r="I537" s="153"/>
      <c r="J537" s="154">
        <f t="shared" si="200"/>
        <v>0</v>
      </c>
      <c r="K537" s="155"/>
      <c r="L537" s="30"/>
      <c r="M537" s="156" t="s">
        <v>1</v>
      </c>
      <c r="N537" s="157" t="s">
        <v>40</v>
      </c>
      <c r="O537" s="58"/>
      <c r="P537" s="158">
        <f t="shared" si="201"/>
        <v>0</v>
      </c>
      <c r="Q537" s="158">
        <v>0</v>
      </c>
      <c r="R537" s="158">
        <f t="shared" si="202"/>
        <v>0</v>
      </c>
      <c r="S537" s="158">
        <v>0</v>
      </c>
      <c r="T537" s="159">
        <f t="shared" si="203"/>
        <v>0</v>
      </c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R537" s="160" t="s">
        <v>425</v>
      </c>
      <c r="AT537" s="160" t="s">
        <v>163</v>
      </c>
      <c r="AU537" s="160" t="s">
        <v>168</v>
      </c>
      <c r="AY537" s="14" t="s">
        <v>161</v>
      </c>
      <c r="BE537" s="161">
        <f t="shared" si="204"/>
        <v>0</v>
      </c>
      <c r="BF537" s="161">
        <f t="shared" si="205"/>
        <v>0</v>
      </c>
      <c r="BG537" s="161">
        <f t="shared" si="206"/>
        <v>0</v>
      </c>
      <c r="BH537" s="161">
        <f t="shared" si="207"/>
        <v>0</v>
      </c>
      <c r="BI537" s="161">
        <f t="shared" si="208"/>
        <v>0</v>
      </c>
      <c r="BJ537" s="14" t="s">
        <v>168</v>
      </c>
      <c r="BK537" s="161">
        <f t="shared" si="209"/>
        <v>0</v>
      </c>
      <c r="BL537" s="14" t="s">
        <v>425</v>
      </c>
      <c r="BM537" s="160" t="s">
        <v>1603</v>
      </c>
    </row>
    <row r="538" spans="1:65" s="2" customFormat="1" ht="16.5" customHeight="1">
      <c r="A538" s="29"/>
      <c r="B538" s="147"/>
      <c r="C538" s="162" t="s">
        <v>1604</v>
      </c>
      <c r="D538" s="162" t="s">
        <v>207</v>
      </c>
      <c r="E538" s="163" t="s">
        <v>1605</v>
      </c>
      <c r="F538" s="164" t="s">
        <v>1606</v>
      </c>
      <c r="G538" s="165" t="s">
        <v>259</v>
      </c>
      <c r="H538" s="166">
        <v>10</v>
      </c>
      <c r="I538" s="167"/>
      <c r="J538" s="168">
        <f t="shared" si="200"/>
        <v>0</v>
      </c>
      <c r="K538" s="169"/>
      <c r="L538" s="170"/>
      <c r="M538" s="171" t="s">
        <v>1</v>
      </c>
      <c r="N538" s="172" t="s">
        <v>40</v>
      </c>
      <c r="O538" s="58"/>
      <c r="P538" s="158">
        <f t="shared" si="201"/>
        <v>0</v>
      </c>
      <c r="Q538" s="158">
        <v>6.9999999999999994E-5</v>
      </c>
      <c r="R538" s="158">
        <f t="shared" si="202"/>
        <v>6.9999999999999988E-4</v>
      </c>
      <c r="S538" s="158">
        <v>0</v>
      </c>
      <c r="T538" s="159">
        <f t="shared" si="203"/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60" t="s">
        <v>691</v>
      </c>
      <c r="AT538" s="160" t="s">
        <v>207</v>
      </c>
      <c r="AU538" s="160" t="s">
        <v>168</v>
      </c>
      <c r="AY538" s="14" t="s">
        <v>161</v>
      </c>
      <c r="BE538" s="161">
        <f t="shared" si="204"/>
        <v>0</v>
      </c>
      <c r="BF538" s="161">
        <f t="shared" si="205"/>
        <v>0</v>
      </c>
      <c r="BG538" s="161">
        <f t="shared" si="206"/>
        <v>0</v>
      </c>
      <c r="BH538" s="161">
        <f t="shared" si="207"/>
        <v>0</v>
      </c>
      <c r="BI538" s="161">
        <f t="shared" si="208"/>
        <v>0</v>
      </c>
      <c r="BJ538" s="14" t="s">
        <v>168</v>
      </c>
      <c r="BK538" s="161">
        <f t="shared" si="209"/>
        <v>0</v>
      </c>
      <c r="BL538" s="14" t="s">
        <v>691</v>
      </c>
      <c r="BM538" s="160" t="s">
        <v>1607</v>
      </c>
    </row>
    <row r="539" spans="1:65" s="2" customFormat="1" ht="33" customHeight="1">
      <c r="A539" s="29"/>
      <c r="B539" s="147"/>
      <c r="C539" s="148" t="s">
        <v>1608</v>
      </c>
      <c r="D539" s="148" t="s">
        <v>163</v>
      </c>
      <c r="E539" s="149" t="s">
        <v>1609</v>
      </c>
      <c r="F539" s="150" t="s">
        <v>1610</v>
      </c>
      <c r="G539" s="151" t="s">
        <v>259</v>
      </c>
      <c r="H539" s="152">
        <v>40</v>
      </c>
      <c r="I539" s="153"/>
      <c r="J539" s="154">
        <f t="shared" si="200"/>
        <v>0</v>
      </c>
      <c r="K539" s="155"/>
      <c r="L539" s="30"/>
      <c r="M539" s="156" t="s">
        <v>1</v>
      </c>
      <c r="N539" s="157" t="s">
        <v>40</v>
      </c>
      <c r="O539" s="58"/>
      <c r="P539" s="158">
        <f t="shared" si="201"/>
        <v>0</v>
      </c>
      <c r="Q539" s="158">
        <v>0</v>
      </c>
      <c r="R539" s="158">
        <f t="shared" si="202"/>
        <v>0</v>
      </c>
      <c r="S539" s="158">
        <v>0</v>
      </c>
      <c r="T539" s="159">
        <f t="shared" si="203"/>
        <v>0</v>
      </c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R539" s="160" t="s">
        <v>425</v>
      </c>
      <c r="AT539" s="160" t="s">
        <v>163</v>
      </c>
      <c r="AU539" s="160" t="s">
        <v>168</v>
      </c>
      <c r="AY539" s="14" t="s">
        <v>161</v>
      </c>
      <c r="BE539" s="161">
        <f t="shared" si="204"/>
        <v>0</v>
      </c>
      <c r="BF539" s="161">
        <f t="shared" si="205"/>
        <v>0</v>
      </c>
      <c r="BG539" s="161">
        <f t="shared" si="206"/>
        <v>0</v>
      </c>
      <c r="BH539" s="161">
        <f t="shared" si="207"/>
        <v>0</v>
      </c>
      <c r="BI539" s="161">
        <f t="shared" si="208"/>
        <v>0</v>
      </c>
      <c r="BJ539" s="14" t="s">
        <v>168</v>
      </c>
      <c r="BK539" s="161">
        <f t="shared" si="209"/>
        <v>0</v>
      </c>
      <c r="BL539" s="14" t="s">
        <v>425</v>
      </c>
      <c r="BM539" s="160" t="s">
        <v>1611</v>
      </c>
    </row>
    <row r="540" spans="1:65" s="2" customFormat="1" ht="16.5" customHeight="1">
      <c r="A540" s="29"/>
      <c r="B540" s="147"/>
      <c r="C540" s="162" t="s">
        <v>1612</v>
      </c>
      <c r="D540" s="162" t="s">
        <v>207</v>
      </c>
      <c r="E540" s="163" t="s">
        <v>1613</v>
      </c>
      <c r="F540" s="164" t="s">
        <v>1614</v>
      </c>
      <c r="G540" s="165" t="s">
        <v>259</v>
      </c>
      <c r="H540" s="166">
        <v>40</v>
      </c>
      <c r="I540" s="167"/>
      <c r="J540" s="168">
        <f t="shared" si="200"/>
        <v>0</v>
      </c>
      <c r="K540" s="169"/>
      <c r="L540" s="170"/>
      <c r="M540" s="171" t="s">
        <v>1</v>
      </c>
      <c r="N540" s="172" t="s">
        <v>40</v>
      </c>
      <c r="O540" s="58"/>
      <c r="P540" s="158">
        <f t="shared" si="201"/>
        <v>0</v>
      </c>
      <c r="Q540" s="158">
        <v>6.9999999999999994E-5</v>
      </c>
      <c r="R540" s="158">
        <f t="shared" si="202"/>
        <v>2.7999999999999995E-3</v>
      </c>
      <c r="S540" s="158">
        <v>0</v>
      </c>
      <c r="T540" s="159">
        <f t="shared" si="203"/>
        <v>0</v>
      </c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R540" s="160" t="s">
        <v>691</v>
      </c>
      <c r="AT540" s="160" t="s">
        <v>207</v>
      </c>
      <c r="AU540" s="160" t="s">
        <v>168</v>
      </c>
      <c r="AY540" s="14" t="s">
        <v>161</v>
      </c>
      <c r="BE540" s="161">
        <f t="shared" si="204"/>
        <v>0</v>
      </c>
      <c r="BF540" s="161">
        <f t="shared" si="205"/>
        <v>0</v>
      </c>
      <c r="BG540" s="161">
        <f t="shared" si="206"/>
        <v>0</v>
      </c>
      <c r="BH540" s="161">
        <f t="shared" si="207"/>
        <v>0</v>
      </c>
      <c r="BI540" s="161">
        <f t="shared" si="208"/>
        <v>0</v>
      </c>
      <c r="BJ540" s="14" t="s">
        <v>168</v>
      </c>
      <c r="BK540" s="161">
        <f t="shared" si="209"/>
        <v>0</v>
      </c>
      <c r="BL540" s="14" t="s">
        <v>691</v>
      </c>
      <c r="BM540" s="160" t="s">
        <v>1615</v>
      </c>
    </row>
    <row r="541" spans="1:65" s="2" customFormat="1" ht="33" customHeight="1">
      <c r="A541" s="29"/>
      <c r="B541" s="147"/>
      <c r="C541" s="148" t="s">
        <v>1616</v>
      </c>
      <c r="D541" s="148" t="s">
        <v>163</v>
      </c>
      <c r="E541" s="149" t="s">
        <v>1617</v>
      </c>
      <c r="F541" s="150" t="s">
        <v>1618</v>
      </c>
      <c r="G541" s="151" t="s">
        <v>259</v>
      </c>
      <c r="H541" s="152">
        <v>2</v>
      </c>
      <c r="I541" s="153"/>
      <c r="J541" s="154">
        <f t="shared" si="200"/>
        <v>0</v>
      </c>
      <c r="K541" s="155"/>
      <c r="L541" s="30"/>
      <c r="M541" s="156" t="s">
        <v>1</v>
      </c>
      <c r="N541" s="157" t="s">
        <v>40</v>
      </c>
      <c r="O541" s="58"/>
      <c r="P541" s="158">
        <f t="shared" si="201"/>
        <v>0</v>
      </c>
      <c r="Q541" s="158">
        <v>0</v>
      </c>
      <c r="R541" s="158">
        <f t="shared" si="202"/>
        <v>0</v>
      </c>
      <c r="S541" s="158">
        <v>0</v>
      </c>
      <c r="T541" s="159">
        <f t="shared" si="203"/>
        <v>0</v>
      </c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R541" s="160" t="s">
        <v>425</v>
      </c>
      <c r="AT541" s="160" t="s">
        <v>163</v>
      </c>
      <c r="AU541" s="160" t="s">
        <v>168</v>
      </c>
      <c r="AY541" s="14" t="s">
        <v>161</v>
      </c>
      <c r="BE541" s="161">
        <f t="shared" si="204"/>
        <v>0</v>
      </c>
      <c r="BF541" s="161">
        <f t="shared" si="205"/>
        <v>0</v>
      </c>
      <c r="BG541" s="161">
        <f t="shared" si="206"/>
        <v>0</v>
      </c>
      <c r="BH541" s="161">
        <f t="shared" si="207"/>
        <v>0</v>
      </c>
      <c r="BI541" s="161">
        <f t="shared" si="208"/>
        <v>0</v>
      </c>
      <c r="BJ541" s="14" t="s">
        <v>168</v>
      </c>
      <c r="BK541" s="161">
        <f t="shared" si="209"/>
        <v>0</v>
      </c>
      <c r="BL541" s="14" t="s">
        <v>425</v>
      </c>
      <c r="BM541" s="160" t="s">
        <v>1619</v>
      </c>
    </row>
    <row r="542" spans="1:65" s="2" customFormat="1" ht="16.5" customHeight="1">
      <c r="A542" s="29"/>
      <c r="B542" s="147"/>
      <c r="C542" s="162" t="s">
        <v>1620</v>
      </c>
      <c r="D542" s="162" t="s">
        <v>207</v>
      </c>
      <c r="E542" s="163" t="s">
        <v>1621</v>
      </c>
      <c r="F542" s="164" t="s">
        <v>1622</v>
      </c>
      <c r="G542" s="165" t="s">
        <v>259</v>
      </c>
      <c r="H542" s="166">
        <v>2</v>
      </c>
      <c r="I542" s="167"/>
      <c r="J542" s="168">
        <f t="shared" si="200"/>
        <v>0</v>
      </c>
      <c r="K542" s="169"/>
      <c r="L542" s="170"/>
      <c r="M542" s="171" t="s">
        <v>1</v>
      </c>
      <c r="N542" s="172" t="s">
        <v>40</v>
      </c>
      <c r="O542" s="58"/>
      <c r="P542" s="158">
        <f t="shared" si="201"/>
        <v>0</v>
      </c>
      <c r="Q542" s="158">
        <v>1.2E-4</v>
      </c>
      <c r="R542" s="158">
        <f t="shared" si="202"/>
        <v>2.4000000000000001E-4</v>
      </c>
      <c r="S542" s="158">
        <v>0</v>
      </c>
      <c r="T542" s="159">
        <f t="shared" si="203"/>
        <v>0</v>
      </c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R542" s="160" t="s">
        <v>691</v>
      </c>
      <c r="AT542" s="160" t="s">
        <v>207</v>
      </c>
      <c r="AU542" s="160" t="s">
        <v>168</v>
      </c>
      <c r="AY542" s="14" t="s">
        <v>161</v>
      </c>
      <c r="BE542" s="161">
        <f t="shared" si="204"/>
        <v>0</v>
      </c>
      <c r="BF542" s="161">
        <f t="shared" si="205"/>
        <v>0</v>
      </c>
      <c r="BG542" s="161">
        <f t="shared" si="206"/>
        <v>0</v>
      </c>
      <c r="BH542" s="161">
        <f t="shared" si="207"/>
        <v>0</v>
      </c>
      <c r="BI542" s="161">
        <f t="shared" si="208"/>
        <v>0</v>
      </c>
      <c r="BJ542" s="14" t="s">
        <v>168</v>
      </c>
      <c r="BK542" s="161">
        <f t="shared" si="209"/>
        <v>0</v>
      </c>
      <c r="BL542" s="14" t="s">
        <v>691</v>
      </c>
      <c r="BM542" s="160" t="s">
        <v>1623</v>
      </c>
    </row>
    <row r="543" spans="1:65" s="2" customFormat="1" ht="24.2" customHeight="1">
      <c r="A543" s="29"/>
      <c r="B543" s="147"/>
      <c r="C543" s="148" t="s">
        <v>1624</v>
      </c>
      <c r="D543" s="148" t="s">
        <v>163</v>
      </c>
      <c r="E543" s="149" t="s">
        <v>1625</v>
      </c>
      <c r="F543" s="150" t="s">
        <v>1626</v>
      </c>
      <c r="G543" s="151" t="s">
        <v>259</v>
      </c>
      <c r="H543" s="152">
        <v>1</v>
      </c>
      <c r="I543" s="153"/>
      <c r="J543" s="154">
        <f t="shared" si="200"/>
        <v>0</v>
      </c>
      <c r="K543" s="155"/>
      <c r="L543" s="30"/>
      <c r="M543" s="156" t="s">
        <v>1</v>
      </c>
      <c r="N543" s="157" t="s">
        <v>40</v>
      </c>
      <c r="O543" s="58"/>
      <c r="P543" s="158">
        <f t="shared" si="201"/>
        <v>0</v>
      </c>
      <c r="Q543" s="158">
        <v>0</v>
      </c>
      <c r="R543" s="158">
        <f t="shared" si="202"/>
        <v>0</v>
      </c>
      <c r="S543" s="158">
        <v>0</v>
      </c>
      <c r="T543" s="159">
        <f t="shared" si="203"/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60" t="s">
        <v>425</v>
      </c>
      <c r="AT543" s="160" t="s">
        <v>163</v>
      </c>
      <c r="AU543" s="160" t="s">
        <v>168</v>
      </c>
      <c r="AY543" s="14" t="s">
        <v>161</v>
      </c>
      <c r="BE543" s="161">
        <f t="shared" si="204"/>
        <v>0</v>
      </c>
      <c r="BF543" s="161">
        <f t="shared" si="205"/>
        <v>0</v>
      </c>
      <c r="BG543" s="161">
        <f t="shared" si="206"/>
        <v>0</v>
      </c>
      <c r="BH543" s="161">
        <f t="shared" si="207"/>
        <v>0</v>
      </c>
      <c r="BI543" s="161">
        <f t="shared" si="208"/>
        <v>0</v>
      </c>
      <c r="BJ543" s="14" t="s">
        <v>168</v>
      </c>
      <c r="BK543" s="161">
        <f t="shared" si="209"/>
        <v>0</v>
      </c>
      <c r="BL543" s="14" t="s">
        <v>425</v>
      </c>
      <c r="BM543" s="160" t="s">
        <v>1627</v>
      </c>
    </row>
    <row r="544" spans="1:65" s="2" customFormat="1" ht="24.2" customHeight="1">
      <c r="A544" s="29"/>
      <c r="B544" s="147"/>
      <c r="C544" s="148" t="s">
        <v>1628</v>
      </c>
      <c r="D544" s="148" t="s">
        <v>163</v>
      </c>
      <c r="E544" s="149" t="s">
        <v>1629</v>
      </c>
      <c r="F544" s="150" t="s">
        <v>1630</v>
      </c>
      <c r="G544" s="151" t="s">
        <v>259</v>
      </c>
      <c r="H544" s="152">
        <v>1</v>
      </c>
      <c r="I544" s="153"/>
      <c r="J544" s="154">
        <f t="shared" ref="J544:J575" si="210">ROUND(I544*H544,2)</f>
        <v>0</v>
      </c>
      <c r="K544" s="155"/>
      <c r="L544" s="30"/>
      <c r="M544" s="156" t="s">
        <v>1</v>
      </c>
      <c r="N544" s="157" t="s">
        <v>40</v>
      </c>
      <c r="O544" s="58"/>
      <c r="P544" s="158">
        <f t="shared" ref="P544:P575" si="211">O544*H544</f>
        <v>0</v>
      </c>
      <c r="Q544" s="158">
        <v>0</v>
      </c>
      <c r="R544" s="158">
        <f t="shared" ref="R544:R575" si="212">Q544*H544</f>
        <v>0</v>
      </c>
      <c r="S544" s="158">
        <v>0</v>
      </c>
      <c r="T544" s="159">
        <f t="shared" ref="T544:T575" si="213">S544*H544</f>
        <v>0</v>
      </c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R544" s="160" t="s">
        <v>425</v>
      </c>
      <c r="AT544" s="160" t="s">
        <v>163</v>
      </c>
      <c r="AU544" s="160" t="s">
        <v>168</v>
      </c>
      <c r="AY544" s="14" t="s">
        <v>161</v>
      </c>
      <c r="BE544" s="161">
        <f t="shared" ref="BE544:BE575" si="214">IF(N544="základná",J544,0)</f>
        <v>0</v>
      </c>
      <c r="BF544" s="161">
        <f t="shared" ref="BF544:BF575" si="215">IF(N544="znížená",J544,0)</f>
        <v>0</v>
      </c>
      <c r="BG544" s="161">
        <f t="shared" ref="BG544:BG575" si="216">IF(N544="zákl. prenesená",J544,0)</f>
        <v>0</v>
      </c>
      <c r="BH544" s="161">
        <f t="shared" ref="BH544:BH575" si="217">IF(N544="zníž. prenesená",J544,0)</f>
        <v>0</v>
      </c>
      <c r="BI544" s="161">
        <f t="shared" ref="BI544:BI575" si="218">IF(N544="nulová",J544,0)</f>
        <v>0</v>
      </c>
      <c r="BJ544" s="14" t="s">
        <v>168</v>
      </c>
      <c r="BK544" s="161">
        <f t="shared" ref="BK544:BK575" si="219">ROUND(I544*H544,2)</f>
        <v>0</v>
      </c>
      <c r="BL544" s="14" t="s">
        <v>425</v>
      </c>
      <c r="BM544" s="160" t="s">
        <v>1631</v>
      </c>
    </row>
    <row r="545" spans="1:65" s="2" customFormat="1" ht="16.5" customHeight="1">
      <c r="A545" s="29"/>
      <c r="B545" s="147"/>
      <c r="C545" s="148" t="s">
        <v>1632</v>
      </c>
      <c r="D545" s="148" t="s">
        <v>163</v>
      </c>
      <c r="E545" s="149" t="s">
        <v>1633</v>
      </c>
      <c r="F545" s="150" t="s">
        <v>1634</v>
      </c>
      <c r="G545" s="151" t="s">
        <v>259</v>
      </c>
      <c r="H545" s="152">
        <v>8</v>
      </c>
      <c r="I545" s="153"/>
      <c r="J545" s="154">
        <f t="shared" si="210"/>
        <v>0</v>
      </c>
      <c r="K545" s="155"/>
      <c r="L545" s="30"/>
      <c r="M545" s="156" t="s">
        <v>1</v>
      </c>
      <c r="N545" s="157" t="s">
        <v>40</v>
      </c>
      <c r="O545" s="58"/>
      <c r="P545" s="158">
        <f t="shared" si="211"/>
        <v>0</v>
      </c>
      <c r="Q545" s="158">
        <v>0</v>
      </c>
      <c r="R545" s="158">
        <f t="shared" si="212"/>
        <v>0</v>
      </c>
      <c r="S545" s="158">
        <v>0</v>
      </c>
      <c r="T545" s="159">
        <f t="shared" si="213"/>
        <v>0</v>
      </c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R545" s="160" t="s">
        <v>425</v>
      </c>
      <c r="AT545" s="160" t="s">
        <v>163</v>
      </c>
      <c r="AU545" s="160" t="s">
        <v>168</v>
      </c>
      <c r="AY545" s="14" t="s">
        <v>161</v>
      </c>
      <c r="BE545" s="161">
        <f t="shared" si="214"/>
        <v>0</v>
      </c>
      <c r="BF545" s="161">
        <f t="shared" si="215"/>
        <v>0</v>
      </c>
      <c r="BG545" s="161">
        <f t="shared" si="216"/>
        <v>0</v>
      </c>
      <c r="BH545" s="161">
        <f t="shared" si="217"/>
        <v>0</v>
      </c>
      <c r="BI545" s="161">
        <f t="shared" si="218"/>
        <v>0</v>
      </c>
      <c r="BJ545" s="14" t="s">
        <v>168</v>
      </c>
      <c r="BK545" s="161">
        <f t="shared" si="219"/>
        <v>0</v>
      </c>
      <c r="BL545" s="14" t="s">
        <v>425</v>
      </c>
      <c r="BM545" s="160" t="s">
        <v>1635</v>
      </c>
    </row>
    <row r="546" spans="1:65" s="2" customFormat="1" ht="16.5" customHeight="1">
      <c r="A546" s="29"/>
      <c r="B546" s="147"/>
      <c r="C546" s="162" t="s">
        <v>1636</v>
      </c>
      <c r="D546" s="162" t="s">
        <v>207</v>
      </c>
      <c r="E546" s="163" t="s">
        <v>1637</v>
      </c>
      <c r="F546" s="164" t="s">
        <v>1638</v>
      </c>
      <c r="G546" s="165" t="s">
        <v>259</v>
      </c>
      <c r="H546" s="166">
        <v>8</v>
      </c>
      <c r="I546" s="167"/>
      <c r="J546" s="168">
        <f t="shared" si="210"/>
        <v>0</v>
      </c>
      <c r="K546" s="169"/>
      <c r="L546" s="170"/>
      <c r="M546" s="171" t="s">
        <v>1</v>
      </c>
      <c r="N546" s="172" t="s">
        <v>40</v>
      </c>
      <c r="O546" s="58"/>
      <c r="P546" s="158">
        <f t="shared" si="211"/>
        <v>0</v>
      </c>
      <c r="Q546" s="158">
        <v>6.2E-4</v>
      </c>
      <c r="R546" s="158">
        <f t="shared" si="212"/>
        <v>4.96E-3</v>
      </c>
      <c r="S546" s="158">
        <v>0</v>
      </c>
      <c r="T546" s="159">
        <f t="shared" si="213"/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60" t="s">
        <v>1234</v>
      </c>
      <c r="AT546" s="160" t="s">
        <v>207</v>
      </c>
      <c r="AU546" s="160" t="s">
        <v>168</v>
      </c>
      <c r="AY546" s="14" t="s">
        <v>161</v>
      </c>
      <c r="BE546" s="161">
        <f t="shared" si="214"/>
        <v>0</v>
      </c>
      <c r="BF546" s="161">
        <f t="shared" si="215"/>
        <v>0</v>
      </c>
      <c r="BG546" s="161">
        <f t="shared" si="216"/>
        <v>0</v>
      </c>
      <c r="BH546" s="161">
        <f t="shared" si="217"/>
        <v>0</v>
      </c>
      <c r="BI546" s="161">
        <f t="shared" si="218"/>
        <v>0</v>
      </c>
      <c r="BJ546" s="14" t="s">
        <v>168</v>
      </c>
      <c r="BK546" s="161">
        <f t="shared" si="219"/>
        <v>0</v>
      </c>
      <c r="BL546" s="14" t="s">
        <v>425</v>
      </c>
      <c r="BM546" s="160" t="s">
        <v>1639</v>
      </c>
    </row>
    <row r="547" spans="1:65" s="2" customFormat="1" ht="24.2" customHeight="1">
      <c r="A547" s="29"/>
      <c r="B547" s="147"/>
      <c r="C547" s="148" t="s">
        <v>1640</v>
      </c>
      <c r="D547" s="148" t="s">
        <v>163</v>
      </c>
      <c r="E547" s="149" t="s">
        <v>1641</v>
      </c>
      <c r="F547" s="150" t="s">
        <v>1642</v>
      </c>
      <c r="G547" s="151" t="s">
        <v>259</v>
      </c>
      <c r="H547" s="152">
        <v>5</v>
      </c>
      <c r="I547" s="153"/>
      <c r="J547" s="154">
        <f t="shared" si="210"/>
        <v>0</v>
      </c>
      <c r="K547" s="155"/>
      <c r="L547" s="30"/>
      <c r="M547" s="156" t="s">
        <v>1</v>
      </c>
      <c r="N547" s="157" t="s">
        <v>40</v>
      </c>
      <c r="O547" s="58"/>
      <c r="P547" s="158">
        <f t="shared" si="211"/>
        <v>0</v>
      </c>
      <c r="Q547" s="158">
        <v>0</v>
      </c>
      <c r="R547" s="158">
        <f t="shared" si="212"/>
        <v>0</v>
      </c>
      <c r="S547" s="158">
        <v>0</v>
      </c>
      <c r="T547" s="159">
        <f t="shared" si="213"/>
        <v>0</v>
      </c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R547" s="160" t="s">
        <v>425</v>
      </c>
      <c r="AT547" s="160" t="s">
        <v>163</v>
      </c>
      <c r="AU547" s="160" t="s">
        <v>168</v>
      </c>
      <c r="AY547" s="14" t="s">
        <v>161</v>
      </c>
      <c r="BE547" s="161">
        <f t="shared" si="214"/>
        <v>0</v>
      </c>
      <c r="BF547" s="161">
        <f t="shared" si="215"/>
        <v>0</v>
      </c>
      <c r="BG547" s="161">
        <f t="shared" si="216"/>
        <v>0</v>
      </c>
      <c r="BH547" s="161">
        <f t="shared" si="217"/>
        <v>0</v>
      </c>
      <c r="BI547" s="161">
        <f t="shared" si="218"/>
        <v>0</v>
      </c>
      <c r="BJ547" s="14" t="s">
        <v>168</v>
      </c>
      <c r="BK547" s="161">
        <f t="shared" si="219"/>
        <v>0</v>
      </c>
      <c r="BL547" s="14" t="s">
        <v>425</v>
      </c>
      <c r="BM547" s="160" t="s">
        <v>1643</v>
      </c>
    </row>
    <row r="548" spans="1:65" s="2" customFormat="1" ht="16.5" customHeight="1">
      <c r="A548" s="29"/>
      <c r="B548" s="147"/>
      <c r="C548" s="162" t="s">
        <v>1644</v>
      </c>
      <c r="D548" s="162" t="s">
        <v>207</v>
      </c>
      <c r="E548" s="163" t="s">
        <v>1645</v>
      </c>
      <c r="F548" s="164" t="s">
        <v>1646</v>
      </c>
      <c r="G548" s="165" t="s">
        <v>259</v>
      </c>
      <c r="H548" s="166">
        <v>5</v>
      </c>
      <c r="I548" s="167"/>
      <c r="J548" s="168">
        <f t="shared" si="210"/>
        <v>0</v>
      </c>
      <c r="K548" s="169"/>
      <c r="L548" s="170"/>
      <c r="M548" s="171" t="s">
        <v>1</v>
      </c>
      <c r="N548" s="172" t="s">
        <v>40</v>
      </c>
      <c r="O548" s="58"/>
      <c r="P548" s="158">
        <f t="shared" si="211"/>
        <v>0</v>
      </c>
      <c r="Q548" s="158">
        <v>6.9999999999999999E-4</v>
      </c>
      <c r="R548" s="158">
        <f t="shared" si="212"/>
        <v>3.5000000000000001E-3</v>
      </c>
      <c r="S548" s="158">
        <v>0</v>
      </c>
      <c r="T548" s="159">
        <f t="shared" si="213"/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60" t="s">
        <v>691</v>
      </c>
      <c r="AT548" s="160" t="s">
        <v>207</v>
      </c>
      <c r="AU548" s="160" t="s">
        <v>168</v>
      </c>
      <c r="AY548" s="14" t="s">
        <v>161</v>
      </c>
      <c r="BE548" s="161">
        <f t="shared" si="214"/>
        <v>0</v>
      </c>
      <c r="BF548" s="161">
        <f t="shared" si="215"/>
        <v>0</v>
      </c>
      <c r="BG548" s="161">
        <f t="shared" si="216"/>
        <v>0</v>
      </c>
      <c r="BH548" s="161">
        <f t="shared" si="217"/>
        <v>0</v>
      </c>
      <c r="BI548" s="161">
        <f t="shared" si="218"/>
        <v>0</v>
      </c>
      <c r="BJ548" s="14" t="s">
        <v>168</v>
      </c>
      <c r="BK548" s="161">
        <f t="shared" si="219"/>
        <v>0</v>
      </c>
      <c r="BL548" s="14" t="s">
        <v>691</v>
      </c>
      <c r="BM548" s="160" t="s">
        <v>1647</v>
      </c>
    </row>
    <row r="549" spans="1:65" s="2" customFormat="1" ht="16.5" customHeight="1">
      <c r="A549" s="29"/>
      <c r="B549" s="147"/>
      <c r="C549" s="148" t="s">
        <v>1648</v>
      </c>
      <c r="D549" s="148" t="s">
        <v>163</v>
      </c>
      <c r="E549" s="149" t="s">
        <v>1649</v>
      </c>
      <c r="F549" s="150" t="s">
        <v>1650</v>
      </c>
      <c r="G549" s="151" t="s">
        <v>259</v>
      </c>
      <c r="H549" s="152">
        <v>27</v>
      </c>
      <c r="I549" s="153"/>
      <c r="J549" s="154">
        <f t="shared" si="210"/>
        <v>0</v>
      </c>
      <c r="K549" s="155"/>
      <c r="L549" s="30"/>
      <c r="M549" s="156" t="s">
        <v>1</v>
      </c>
      <c r="N549" s="157" t="s">
        <v>40</v>
      </c>
      <c r="O549" s="58"/>
      <c r="P549" s="158">
        <f t="shared" si="211"/>
        <v>0</v>
      </c>
      <c r="Q549" s="158">
        <v>0</v>
      </c>
      <c r="R549" s="158">
        <f t="shared" si="212"/>
        <v>0</v>
      </c>
      <c r="S549" s="158">
        <v>0</v>
      </c>
      <c r="T549" s="159">
        <f t="shared" si="213"/>
        <v>0</v>
      </c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R549" s="160" t="s">
        <v>425</v>
      </c>
      <c r="AT549" s="160" t="s">
        <v>163</v>
      </c>
      <c r="AU549" s="160" t="s">
        <v>168</v>
      </c>
      <c r="AY549" s="14" t="s">
        <v>161</v>
      </c>
      <c r="BE549" s="161">
        <f t="shared" si="214"/>
        <v>0</v>
      </c>
      <c r="BF549" s="161">
        <f t="shared" si="215"/>
        <v>0</v>
      </c>
      <c r="BG549" s="161">
        <f t="shared" si="216"/>
        <v>0</v>
      </c>
      <c r="BH549" s="161">
        <f t="shared" si="217"/>
        <v>0</v>
      </c>
      <c r="BI549" s="161">
        <f t="shared" si="218"/>
        <v>0</v>
      </c>
      <c r="BJ549" s="14" t="s">
        <v>168</v>
      </c>
      <c r="BK549" s="161">
        <f t="shared" si="219"/>
        <v>0</v>
      </c>
      <c r="BL549" s="14" t="s">
        <v>425</v>
      </c>
      <c r="BM549" s="160" t="s">
        <v>1651</v>
      </c>
    </row>
    <row r="550" spans="1:65" s="2" customFormat="1" ht="16.5" customHeight="1">
      <c r="A550" s="29"/>
      <c r="B550" s="147"/>
      <c r="C550" s="162" t="s">
        <v>1652</v>
      </c>
      <c r="D550" s="162" t="s">
        <v>207</v>
      </c>
      <c r="E550" s="163" t="s">
        <v>1653</v>
      </c>
      <c r="F550" s="164" t="s">
        <v>1654</v>
      </c>
      <c r="G550" s="165" t="s">
        <v>259</v>
      </c>
      <c r="H550" s="166">
        <v>3</v>
      </c>
      <c r="I550" s="167"/>
      <c r="J550" s="168">
        <f t="shared" si="210"/>
        <v>0</v>
      </c>
      <c r="K550" s="169"/>
      <c r="L550" s="170"/>
      <c r="M550" s="171" t="s">
        <v>1</v>
      </c>
      <c r="N550" s="172" t="s">
        <v>40</v>
      </c>
      <c r="O550" s="58"/>
      <c r="P550" s="158">
        <f t="shared" si="211"/>
        <v>0</v>
      </c>
      <c r="Q550" s="158">
        <v>6.4999999999999997E-3</v>
      </c>
      <c r="R550" s="158">
        <f t="shared" si="212"/>
        <v>1.95E-2</v>
      </c>
      <c r="S550" s="158">
        <v>0</v>
      </c>
      <c r="T550" s="159">
        <f t="shared" si="213"/>
        <v>0</v>
      </c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R550" s="160" t="s">
        <v>691</v>
      </c>
      <c r="AT550" s="160" t="s">
        <v>207</v>
      </c>
      <c r="AU550" s="160" t="s">
        <v>168</v>
      </c>
      <c r="AY550" s="14" t="s">
        <v>161</v>
      </c>
      <c r="BE550" s="161">
        <f t="shared" si="214"/>
        <v>0</v>
      </c>
      <c r="BF550" s="161">
        <f t="shared" si="215"/>
        <v>0</v>
      </c>
      <c r="BG550" s="161">
        <f t="shared" si="216"/>
        <v>0</v>
      </c>
      <c r="BH550" s="161">
        <f t="shared" si="217"/>
        <v>0</v>
      </c>
      <c r="BI550" s="161">
        <f t="shared" si="218"/>
        <v>0</v>
      </c>
      <c r="BJ550" s="14" t="s">
        <v>168</v>
      </c>
      <c r="BK550" s="161">
        <f t="shared" si="219"/>
        <v>0</v>
      </c>
      <c r="BL550" s="14" t="s">
        <v>691</v>
      </c>
      <c r="BM550" s="160" t="s">
        <v>1655</v>
      </c>
    </row>
    <row r="551" spans="1:65" s="2" customFormat="1" ht="16.5" customHeight="1">
      <c r="A551" s="29"/>
      <c r="B551" s="147"/>
      <c r="C551" s="162" t="s">
        <v>1656</v>
      </c>
      <c r="D551" s="162" t="s">
        <v>207</v>
      </c>
      <c r="E551" s="163" t="s">
        <v>1657</v>
      </c>
      <c r="F551" s="164" t="s">
        <v>1658</v>
      </c>
      <c r="G551" s="165" t="s">
        <v>259</v>
      </c>
      <c r="H551" s="166">
        <v>21</v>
      </c>
      <c r="I551" s="167"/>
      <c r="J551" s="168">
        <f t="shared" si="210"/>
        <v>0</v>
      </c>
      <c r="K551" s="169"/>
      <c r="L551" s="170"/>
      <c r="M551" s="171" t="s">
        <v>1</v>
      </c>
      <c r="N551" s="172" t="s">
        <v>40</v>
      </c>
      <c r="O551" s="58"/>
      <c r="P551" s="158">
        <f t="shared" si="211"/>
        <v>0</v>
      </c>
      <c r="Q551" s="158">
        <v>6.4999999999999997E-3</v>
      </c>
      <c r="R551" s="158">
        <f t="shared" si="212"/>
        <v>0.13649999999999998</v>
      </c>
      <c r="S551" s="158">
        <v>0</v>
      </c>
      <c r="T551" s="159">
        <f t="shared" si="213"/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60" t="s">
        <v>691</v>
      </c>
      <c r="AT551" s="160" t="s">
        <v>207</v>
      </c>
      <c r="AU551" s="160" t="s">
        <v>168</v>
      </c>
      <c r="AY551" s="14" t="s">
        <v>161</v>
      </c>
      <c r="BE551" s="161">
        <f t="shared" si="214"/>
        <v>0</v>
      </c>
      <c r="BF551" s="161">
        <f t="shared" si="215"/>
        <v>0</v>
      </c>
      <c r="BG551" s="161">
        <f t="shared" si="216"/>
        <v>0</v>
      </c>
      <c r="BH551" s="161">
        <f t="shared" si="217"/>
        <v>0</v>
      </c>
      <c r="BI551" s="161">
        <f t="shared" si="218"/>
        <v>0</v>
      </c>
      <c r="BJ551" s="14" t="s">
        <v>168</v>
      </c>
      <c r="BK551" s="161">
        <f t="shared" si="219"/>
        <v>0</v>
      </c>
      <c r="BL551" s="14" t="s">
        <v>691</v>
      </c>
      <c r="BM551" s="160" t="s">
        <v>1659</v>
      </c>
    </row>
    <row r="552" spans="1:65" s="2" customFormat="1" ht="16.5" customHeight="1">
      <c r="A552" s="29"/>
      <c r="B552" s="147"/>
      <c r="C552" s="162" t="s">
        <v>1660</v>
      </c>
      <c r="D552" s="162" t="s">
        <v>207</v>
      </c>
      <c r="E552" s="163" t="s">
        <v>1661</v>
      </c>
      <c r="F552" s="164" t="s">
        <v>1662</v>
      </c>
      <c r="G552" s="165" t="s">
        <v>259</v>
      </c>
      <c r="H552" s="166">
        <v>3</v>
      </c>
      <c r="I552" s="167"/>
      <c r="J552" s="168">
        <f t="shared" si="210"/>
        <v>0</v>
      </c>
      <c r="K552" s="169"/>
      <c r="L552" s="170"/>
      <c r="M552" s="171" t="s">
        <v>1</v>
      </c>
      <c r="N552" s="172" t="s">
        <v>40</v>
      </c>
      <c r="O552" s="58"/>
      <c r="P552" s="158">
        <f t="shared" si="211"/>
        <v>0</v>
      </c>
      <c r="Q552" s="158">
        <v>6.4999999999999997E-3</v>
      </c>
      <c r="R552" s="158">
        <f t="shared" si="212"/>
        <v>1.95E-2</v>
      </c>
      <c r="S552" s="158">
        <v>0</v>
      </c>
      <c r="T552" s="159">
        <f t="shared" si="213"/>
        <v>0</v>
      </c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R552" s="160" t="s">
        <v>691</v>
      </c>
      <c r="AT552" s="160" t="s">
        <v>207</v>
      </c>
      <c r="AU552" s="160" t="s">
        <v>168</v>
      </c>
      <c r="AY552" s="14" t="s">
        <v>161</v>
      </c>
      <c r="BE552" s="161">
        <f t="shared" si="214"/>
        <v>0</v>
      </c>
      <c r="BF552" s="161">
        <f t="shared" si="215"/>
        <v>0</v>
      </c>
      <c r="BG552" s="161">
        <f t="shared" si="216"/>
        <v>0</v>
      </c>
      <c r="BH552" s="161">
        <f t="shared" si="217"/>
        <v>0</v>
      </c>
      <c r="BI552" s="161">
        <f t="shared" si="218"/>
        <v>0</v>
      </c>
      <c r="BJ552" s="14" t="s">
        <v>168</v>
      </c>
      <c r="BK552" s="161">
        <f t="shared" si="219"/>
        <v>0</v>
      </c>
      <c r="BL552" s="14" t="s">
        <v>691</v>
      </c>
      <c r="BM552" s="160" t="s">
        <v>1663</v>
      </c>
    </row>
    <row r="553" spans="1:65" s="2" customFormat="1" ht="24.2" customHeight="1">
      <c r="A553" s="29"/>
      <c r="B553" s="147"/>
      <c r="C553" s="148" t="s">
        <v>1664</v>
      </c>
      <c r="D553" s="148" t="s">
        <v>163</v>
      </c>
      <c r="E553" s="149" t="s">
        <v>1665</v>
      </c>
      <c r="F553" s="150" t="s">
        <v>1666</v>
      </c>
      <c r="G553" s="151" t="s">
        <v>214</v>
      </c>
      <c r="H553" s="152">
        <v>200</v>
      </c>
      <c r="I553" s="153"/>
      <c r="J553" s="154">
        <f t="shared" si="210"/>
        <v>0</v>
      </c>
      <c r="K553" s="155"/>
      <c r="L553" s="30"/>
      <c r="M553" s="156" t="s">
        <v>1</v>
      </c>
      <c r="N553" s="157" t="s">
        <v>40</v>
      </c>
      <c r="O553" s="58"/>
      <c r="P553" s="158">
        <f t="shared" si="211"/>
        <v>0</v>
      </c>
      <c r="Q553" s="158">
        <v>0</v>
      </c>
      <c r="R553" s="158">
        <f t="shared" si="212"/>
        <v>0</v>
      </c>
      <c r="S553" s="158">
        <v>0</v>
      </c>
      <c r="T553" s="159">
        <f t="shared" si="213"/>
        <v>0</v>
      </c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R553" s="160" t="s">
        <v>425</v>
      </c>
      <c r="AT553" s="160" t="s">
        <v>163</v>
      </c>
      <c r="AU553" s="160" t="s">
        <v>168</v>
      </c>
      <c r="AY553" s="14" t="s">
        <v>161</v>
      </c>
      <c r="BE553" s="161">
        <f t="shared" si="214"/>
        <v>0</v>
      </c>
      <c r="BF553" s="161">
        <f t="shared" si="215"/>
        <v>0</v>
      </c>
      <c r="BG553" s="161">
        <f t="shared" si="216"/>
        <v>0</v>
      </c>
      <c r="BH553" s="161">
        <f t="shared" si="217"/>
        <v>0</v>
      </c>
      <c r="BI553" s="161">
        <f t="shared" si="218"/>
        <v>0</v>
      </c>
      <c r="BJ553" s="14" t="s">
        <v>168</v>
      </c>
      <c r="BK553" s="161">
        <f t="shared" si="219"/>
        <v>0</v>
      </c>
      <c r="BL553" s="14" t="s">
        <v>425</v>
      </c>
      <c r="BM553" s="160" t="s">
        <v>1667</v>
      </c>
    </row>
    <row r="554" spans="1:65" s="2" customFormat="1" ht="16.5" customHeight="1">
      <c r="A554" s="29"/>
      <c r="B554" s="147"/>
      <c r="C554" s="162" t="s">
        <v>1668</v>
      </c>
      <c r="D554" s="162" t="s">
        <v>207</v>
      </c>
      <c r="E554" s="163" t="s">
        <v>1669</v>
      </c>
      <c r="F554" s="164" t="s">
        <v>1670</v>
      </c>
      <c r="G554" s="165" t="s">
        <v>1413</v>
      </c>
      <c r="H554" s="166">
        <v>80</v>
      </c>
      <c r="I554" s="167"/>
      <c r="J554" s="168">
        <f t="shared" si="210"/>
        <v>0</v>
      </c>
      <c r="K554" s="169"/>
      <c r="L554" s="170"/>
      <c r="M554" s="171" t="s">
        <v>1</v>
      </c>
      <c r="N554" s="172" t="s">
        <v>40</v>
      </c>
      <c r="O554" s="58"/>
      <c r="P554" s="158">
        <f t="shared" si="211"/>
        <v>0</v>
      </c>
      <c r="Q554" s="158">
        <v>1E-3</v>
      </c>
      <c r="R554" s="158">
        <f t="shared" si="212"/>
        <v>0.08</v>
      </c>
      <c r="S554" s="158">
        <v>0</v>
      </c>
      <c r="T554" s="159">
        <f t="shared" si="213"/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60" t="s">
        <v>691</v>
      </c>
      <c r="AT554" s="160" t="s">
        <v>207</v>
      </c>
      <c r="AU554" s="160" t="s">
        <v>168</v>
      </c>
      <c r="AY554" s="14" t="s">
        <v>161</v>
      </c>
      <c r="BE554" s="161">
        <f t="shared" si="214"/>
        <v>0</v>
      </c>
      <c r="BF554" s="161">
        <f t="shared" si="215"/>
        <v>0</v>
      </c>
      <c r="BG554" s="161">
        <f t="shared" si="216"/>
        <v>0</v>
      </c>
      <c r="BH554" s="161">
        <f t="shared" si="217"/>
        <v>0</v>
      </c>
      <c r="BI554" s="161">
        <f t="shared" si="218"/>
        <v>0</v>
      </c>
      <c r="BJ554" s="14" t="s">
        <v>168</v>
      </c>
      <c r="BK554" s="161">
        <f t="shared" si="219"/>
        <v>0</v>
      </c>
      <c r="BL554" s="14" t="s">
        <v>691</v>
      </c>
      <c r="BM554" s="160" t="s">
        <v>1671</v>
      </c>
    </row>
    <row r="555" spans="1:65" s="2" customFormat="1" ht="24.2" customHeight="1">
      <c r="A555" s="29"/>
      <c r="B555" s="147"/>
      <c r="C555" s="148" t="s">
        <v>1672</v>
      </c>
      <c r="D555" s="148" t="s">
        <v>163</v>
      </c>
      <c r="E555" s="149" t="s">
        <v>1673</v>
      </c>
      <c r="F555" s="150" t="s">
        <v>1674</v>
      </c>
      <c r="G555" s="151" t="s">
        <v>214</v>
      </c>
      <c r="H555" s="152">
        <v>100</v>
      </c>
      <c r="I555" s="153"/>
      <c r="J555" s="154">
        <f t="shared" si="210"/>
        <v>0</v>
      </c>
      <c r="K555" s="155"/>
      <c r="L555" s="30"/>
      <c r="M555" s="156" t="s">
        <v>1</v>
      </c>
      <c r="N555" s="157" t="s">
        <v>40</v>
      </c>
      <c r="O555" s="58"/>
      <c r="P555" s="158">
        <f t="shared" si="211"/>
        <v>0</v>
      </c>
      <c r="Q555" s="158">
        <v>0</v>
      </c>
      <c r="R555" s="158">
        <f t="shared" si="212"/>
        <v>0</v>
      </c>
      <c r="S555" s="158">
        <v>0</v>
      </c>
      <c r="T555" s="159">
        <f t="shared" si="213"/>
        <v>0</v>
      </c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R555" s="160" t="s">
        <v>425</v>
      </c>
      <c r="AT555" s="160" t="s">
        <v>163</v>
      </c>
      <c r="AU555" s="160" t="s">
        <v>168</v>
      </c>
      <c r="AY555" s="14" t="s">
        <v>161</v>
      </c>
      <c r="BE555" s="161">
        <f t="shared" si="214"/>
        <v>0</v>
      </c>
      <c r="BF555" s="161">
        <f t="shared" si="215"/>
        <v>0</v>
      </c>
      <c r="BG555" s="161">
        <f t="shared" si="216"/>
        <v>0</v>
      </c>
      <c r="BH555" s="161">
        <f t="shared" si="217"/>
        <v>0</v>
      </c>
      <c r="BI555" s="161">
        <f t="shared" si="218"/>
        <v>0</v>
      </c>
      <c r="BJ555" s="14" t="s">
        <v>168</v>
      </c>
      <c r="BK555" s="161">
        <f t="shared" si="219"/>
        <v>0</v>
      </c>
      <c r="BL555" s="14" t="s">
        <v>425</v>
      </c>
      <c r="BM555" s="160" t="s">
        <v>1675</v>
      </c>
    </row>
    <row r="556" spans="1:65" s="2" customFormat="1" ht="16.5" customHeight="1">
      <c r="A556" s="29"/>
      <c r="B556" s="147"/>
      <c r="C556" s="162" t="s">
        <v>1676</v>
      </c>
      <c r="D556" s="162" t="s">
        <v>207</v>
      </c>
      <c r="E556" s="163" t="s">
        <v>1677</v>
      </c>
      <c r="F556" s="164" t="s">
        <v>1678</v>
      </c>
      <c r="G556" s="165" t="s">
        <v>1413</v>
      </c>
      <c r="H556" s="166">
        <v>95</v>
      </c>
      <c r="I556" s="167"/>
      <c r="J556" s="168">
        <f t="shared" si="210"/>
        <v>0</v>
      </c>
      <c r="K556" s="169"/>
      <c r="L556" s="170"/>
      <c r="M556" s="171" t="s">
        <v>1</v>
      </c>
      <c r="N556" s="172" t="s">
        <v>40</v>
      </c>
      <c r="O556" s="58"/>
      <c r="P556" s="158">
        <f t="shared" si="211"/>
        <v>0</v>
      </c>
      <c r="Q556" s="158">
        <v>1E-3</v>
      </c>
      <c r="R556" s="158">
        <f t="shared" si="212"/>
        <v>9.5000000000000001E-2</v>
      </c>
      <c r="S556" s="158">
        <v>0</v>
      </c>
      <c r="T556" s="159">
        <f t="shared" si="213"/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60" t="s">
        <v>691</v>
      </c>
      <c r="AT556" s="160" t="s">
        <v>207</v>
      </c>
      <c r="AU556" s="160" t="s">
        <v>168</v>
      </c>
      <c r="AY556" s="14" t="s">
        <v>161</v>
      </c>
      <c r="BE556" s="161">
        <f t="shared" si="214"/>
        <v>0</v>
      </c>
      <c r="BF556" s="161">
        <f t="shared" si="215"/>
        <v>0</v>
      </c>
      <c r="BG556" s="161">
        <f t="shared" si="216"/>
        <v>0</v>
      </c>
      <c r="BH556" s="161">
        <f t="shared" si="217"/>
        <v>0</v>
      </c>
      <c r="BI556" s="161">
        <f t="shared" si="218"/>
        <v>0</v>
      </c>
      <c r="BJ556" s="14" t="s">
        <v>168</v>
      </c>
      <c r="BK556" s="161">
        <f t="shared" si="219"/>
        <v>0</v>
      </c>
      <c r="BL556" s="14" t="s">
        <v>691</v>
      </c>
      <c r="BM556" s="160" t="s">
        <v>1679</v>
      </c>
    </row>
    <row r="557" spans="1:65" s="2" customFormat="1" ht="24.2" customHeight="1">
      <c r="A557" s="29"/>
      <c r="B557" s="147"/>
      <c r="C557" s="148" t="s">
        <v>1680</v>
      </c>
      <c r="D557" s="148" t="s">
        <v>163</v>
      </c>
      <c r="E557" s="149" t="s">
        <v>1681</v>
      </c>
      <c r="F557" s="150" t="s">
        <v>1682</v>
      </c>
      <c r="G557" s="151" t="s">
        <v>214</v>
      </c>
      <c r="H557" s="152">
        <v>50</v>
      </c>
      <c r="I557" s="153"/>
      <c r="J557" s="154">
        <f t="shared" si="210"/>
        <v>0</v>
      </c>
      <c r="K557" s="155"/>
      <c r="L557" s="30"/>
      <c r="M557" s="156" t="s">
        <v>1</v>
      </c>
      <c r="N557" s="157" t="s">
        <v>40</v>
      </c>
      <c r="O557" s="58"/>
      <c r="P557" s="158">
        <f t="shared" si="211"/>
        <v>0</v>
      </c>
      <c r="Q557" s="158">
        <v>0</v>
      </c>
      <c r="R557" s="158">
        <f t="shared" si="212"/>
        <v>0</v>
      </c>
      <c r="S557" s="158">
        <v>0</v>
      </c>
      <c r="T557" s="159">
        <f t="shared" si="213"/>
        <v>0</v>
      </c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R557" s="160" t="s">
        <v>425</v>
      </c>
      <c r="AT557" s="160" t="s">
        <v>163</v>
      </c>
      <c r="AU557" s="160" t="s">
        <v>168</v>
      </c>
      <c r="AY557" s="14" t="s">
        <v>161</v>
      </c>
      <c r="BE557" s="161">
        <f t="shared" si="214"/>
        <v>0</v>
      </c>
      <c r="BF557" s="161">
        <f t="shared" si="215"/>
        <v>0</v>
      </c>
      <c r="BG557" s="161">
        <f t="shared" si="216"/>
        <v>0</v>
      </c>
      <c r="BH557" s="161">
        <f t="shared" si="217"/>
        <v>0</v>
      </c>
      <c r="BI557" s="161">
        <f t="shared" si="218"/>
        <v>0</v>
      </c>
      <c r="BJ557" s="14" t="s">
        <v>168</v>
      </c>
      <c r="BK557" s="161">
        <f t="shared" si="219"/>
        <v>0</v>
      </c>
      <c r="BL557" s="14" t="s">
        <v>425</v>
      </c>
      <c r="BM557" s="160" t="s">
        <v>1683</v>
      </c>
    </row>
    <row r="558" spans="1:65" s="2" customFormat="1" ht="16.5" customHeight="1">
      <c r="A558" s="29"/>
      <c r="B558" s="147"/>
      <c r="C558" s="162" t="s">
        <v>1684</v>
      </c>
      <c r="D558" s="162" t="s">
        <v>207</v>
      </c>
      <c r="E558" s="163" t="s">
        <v>1685</v>
      </c>
      <c r="F558" s="164" t="s">
        <v>1686</v>
      </c>
      <c r="G558" s="165" t="s">
        <v>1413</v>
      </c>
      <c r="H558" s="166">
        <v>10.417</v>
      </c>
      <c r="I558" s="167"/>
      <c r="J558" s="168">
        <f t="shared" si="210"/>
        <v>0</v>
      </c>
      <c r="K558" s="169"/>
      <c r="L558" s="170"/>
      <c r="M558" s="171" t="s">
        <v>1</v>
      </c>
      <c r="N558" s="172" t="s">
        <v>40</v>
      </c>
      <c r="O558" s="58"/>
      <c r="P558" s="158">
        <f t="shared" si="211"/>
        <v>0</v>
      </c>
      <c r="Q558" s="158">
        <v>1E-3</v>
      </c>
      <c r="R558" s="158">
        <f t="shared" si="212"/>
        <v>1.0416999999999999E-2</v>
      </c>
      <c r="S558" s="158">
        <v>0</v>
      </c>
      <c r="T558" s="159">
        <f t="shared" si="213"/>
        <v>0</v>
      </c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R558" s="160" t="s">
        <v>691</v>
      </c>
      <c r="AT558" s="160" t="s">
        <v>207</v>
      </c>
      <c r="AU558" s="160" t="s">
        <v>168</v>
      </c>
      <c r="AY558" s="14" t="s">
        <v>161</v>
      </c>
      <c r="BE558" s="161">
        <f t="shared" si="214"/>
        <v>0</v>
      </c>
      <c r="BF558" s="161">
        <f t="shared" si="215"/>
        <v>0</v>
      </c>
      <c r="BG558" s="161">
        <f t="shared" si="216"/>
        <v>0</v>
      </c>
      <c r="BH558" s="161">
        <f t="shared" si="217"/>
        <v>0</v>
      </c>
      <c r="BI558" s="161">
        <f t="shared" si="218"/>
        <v>0</v>
      </c>
      <c r="BJ558" s="14" t="s">
        <v>168</v>
      </c>
      <c r="BK558" s="161">
        <f t="shared" si="219"/>
        <v>0</v>
      </c>
      <c r="BL558" s="14" t="s">
        <v>691</v>
      </c>
      <c r="BM558" s="160" t="s">
        <v>1687</v>
      </c>
    </row>
    <row r="559" spans="1:65" s="2" customFormat="1" ht="24.2" customHeight="1">
      <c r="A559" s="29"/>
      <c r="B559" s="147"/>
      <c r="C559" s="148" t="s">
        <v>1688</v>
      </c>
      <c r="D559" s="148" t="s">
        <v>163</v>
      </c>
      <c r="E559" s="149" t="s">
        <v>1689</v>
      </c>
      <c r="F559" s="150" t="s">
        <v>1690</v>
      </c>
      <c r="G559" s="151" t="s">
        <v>259</v>
      </c>
      <c r="H559" s="152">
        <v>1</v>
      </c>
      <c r="I559" s="153"/>
      <c r="J559" s="154">
        <f t="shared" si="210"/>
        <v>0</v>
      </c>
      <c r="K559" s="155"/>
      <c r="L559" s="30"/>
      <c r="M559" s="156" t="s">
        <v>1</v>
      </c>
      <c r="N559" s="157" t="s">
        <v>40</v>
      </c>
      <c r="O559" s="58"/>
      <c r="P559" s="158">
        <f t="shared" si="211"/>
        <v>0</v>
      </c>
      <c r="Q559" s="158">
        <v>0</v>
      </c>
      <c r="R559" s="158">
        <f t="shared" si="212"/>
        <v>0</v>
      </c>
      <c r="S559" s="158">
        <v>0</v>
      </c>
      <c r="T559" s="159">
        <f t="shared" si="213"/>
        <v>0</v>
      </c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R559" s="160" t="s">
        <v>425</v>
      </c>
      <c r="AT559" s="160" t="s">
        <v>163</v>
      </c>
      <c r="AU559" s="160" t="s">
        <v>168</v>
      </c>
      <c r="AY559" s="14" t="s">
        <v>161</v>
      </c>
      <c r="BE559" s="161">
        <f t="shared" si="214"/>
        <v>0</v>
      </c>
      <c r="BF559" s="161">
        <f t="shared" si="215"/>
        <v>0</v>
      </c>
      <c r="BG559" s="161">
        <f t="shared" si="216"/>
        <v>0</v>
      </c>
      <c r="BH559" s="161">
        <f t="shared" si="217"/>
        <v>0</v>
      </c>
      <c r="BI559" s="161">
        <f t="shared" si="218"/>
        <v>0</v>
      </c>
      <c r="BJ559" s="14" t="s">
        <v>168</v>
      </c>
      <c r="BK559" s="161">
        <f t="shared" si="219"/>
        <v>0</v>
      </c>
      <c r="BL559" s="14" t="s">
        <v>425</v>
      </c>
      <c r="BM559" s="160" t="s">
        <v>1691</v>
      </c>
    </row>
    <row r="560" spans="1:65" s="2" customFormat="1" ht="24.2" customHeight="1">
      <c r="A560" s="29"/>
      <c r="B560" s="147"/>
      <c r="C560" s="162" t="s">
        <v>1692</v>
      </c>
      <c r="D560" s="162" t="s">
        <v>207</v>
      </c>
      <c r="E560" s="163" t="s">
        <v>1693</v>
      </c>
      <c r="F560" s="164" t="s">
        <v>1694</v>
      </c>
      <c r="G560" s="165" t="s">
        <v>259</v>
      </c>
      <c r="H560" s="166">
        <v>1</v>
      </c>
      <c r="I560" s="167"/>
      <c r="J560" s="168">
        <f t="shared" si="210"/>
        <v>0</v>
      </c>
      <c r="K560" s="169"/>
      <c r="L560" s="170"/>
      <c r="M560" s="171" t="s">
        <v>1</v>
      </c>
      <c r="N560" s="172" t="s">
        <v>40</v>
      </c>
      <c r="O560" s="58"/>
      <c r="P560" s="158">
        <f t="shared" si="211"/>
        <v>0</v>
      </c>
      <c r="Q560" s="158">
        <v>2.7999999999999998E-4</v>
      </c>
      <c r="R560" s="158">
        <f t="shared" si="212"/>
        <v>2.7999999999999998E-4</v>
      </c>
      <c r="S560" s="158">
        <v>0</v>
      </c>
      <c r="T560" s="159">
        <f t="shared" si="213"/>
        <v>0</v>
      </c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R560" s="160" t="s">
        <v>691</v>
      </c>
      <c r="AT560" s="160" t="s">
        <v>207</v>
      </c>
      <c r="AU560" s="160" t="s">
        <v>168</v>
      </c>
      <c r="AY560" s="14" t="s">
        <v>161</v>
      </c>
      <c r="BE560" s="161">
        <f t="shared" si="214"/>
        <v>0</v>
      </c>
      <c r="BF560" s="161">
        <f t="shared" si="215"/>
        <v>0</v>
      </c>
      <c r="BG560" s="161">
        <f t="shared" si="216"/>
        <v>0</v>
      </c>
      <c r="BH560" s="161">
        <f t="shared" si="217"/>
        <v>0</v>
      </c>
      <c r="BI560" s="161">
        <f t="shared" si="218"/>
        <v>0</v>
      </c>
      <c r="BJ560" s="14" t="s">
        <v>168</v>
      </c>
      <c r="BK560" s="161">
        <f t="shared" si="219"/>
        <v>0</v>
      </c>
      <c r="BL560" s="14" t="s">
        <v>691</v>
      </c>
      <c r="BM560" s="160" t="s">
        <v>1695</v>
      </c>
    </row>
    <row r="561" spans="1:65" s="2" customFormat="1" ht="16.5" customHeight="1">
      <c r="A561" s="29"/>
      <c r="B561" s="147"/>
      <c r="C561" s="162" t="s">
        <v>1696</v>
      </c>
      <c r="D561" s="162" t="s">
        <v>207</v>
      </c>
      <c r="E561" s="163" t="s">
        <v>1697</v>
      </c>
      <c r="F561" s="164" t="s">
        <v>1698</v>
      </c>
      <c r="G561" s="165" t="s">
        <v>259</v>
      </c>
      <c r="H561" s="166">
        <v>1</v>
      </c>
      <c r="I561" s="167"/>
      <c r="J561" s="168">
        <f t="shared" si="210"/>
        <v>0</v>
      </c>
      <c r="K561" s="169"/>
      <c r="L561" s="170"/>
      <c r="M561" s="171" t="s">
        <v>1</v>
      </c>
      <c r="N561" s="172" t="s">
        <v>40</v>
      </c>
      <c r="O561" s="58"/>
      <c r="P561" s="158">
        <f t="shared" si="211"/>
        <v>0</v>
      </c>
      <c r="Q561" s="158">
        <v>2.4000000000000001E-4</v>
      </c>
      <c r="R561" s="158">
        <f t="shared" si="212"/>
        <v>2.4000000000000001E-4</v>
      </c>
      <c r="S561" s="158">
        <v>0</v>
      </c>
      <c r="T561" s="159">
        <f t="shared" si="213"/>
        <v>0</v>
      </c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R561" s="160" t="s">
        <v>691</v>
      </c>
      <c r="AT561" s="160" t="s">
        <v>207</v>
      </c>
      <c r="AU561" s="160" t="s">
        <v>168</v>
      </c>
      <c r="AY561" s="14" t="s">
        <v>161</v>
      </c>
      <c r="BE561" s="161">
        <f t="shared" si="214"/>
        <v>0</v>
      </c>
      <c r="BF561" s="161">
        <f t="shared" si="215"/>
        <v>0</v>
      </c>
      <c r="BG561" s="161">
        <f t="shared" si="216"/>
        <v>0</v>
      </c>
      <c r="BH561" s="161">
        <f t="shared" si="217"/>
        <v>0</v>
      </c>
      <c r="BI561" s="161">
        <f t="shared" si="218"/>
        <v>0</v>
      </c>
      <c r="BJ561" s="14" t="s">
        <v>168</v>
      </c>
      <c r="BK561" s="161">
        <f t="shared" si="219"/>
        <v>0</v>
      </c>
      <c r="BL561" s="14" t="s">
        <v>691</v>
      </c>
      <c r="BM561" s="160" t="s">
        <v>1699</v>
      </c>
    </row>
    <row r="562" spans="1:65" s="2" customFormat="1" ht="24.2" customHeight="1">
      <c r="A562" s="29"/>
      <c r="B562" s="147"/>
      <c r="C562" s="148" t="s">
        <v>1700</v>
      </c>
      <c r="D562" s="148" t="s">
        <v>163</v>
      </c>
      <c r="E562" s="149" t="s">
        <v>1701</v>
      </c>
      <c r="F562" s="150" t="s">
        <v>1702</v>
      </c>
      <c r="G562" s="151" t="s">
        <v>259</v>
      </c>
      <c r="H562" s="152">
        <v>10</v>
      </c>
      <c r="I562" s="153"/>
      <c r="J562" s="154">
        <f t="shared" si="210"/>
        <v>0</v>
      </c>
      <c r="K562" s="155"/>
      <c r="L562" s="30"/>
      <c r="M562" s="156" t="s">
        <v>1</v>
      </c>
      <c r="N562" s="157" t="s">
        <v>40</v>
      </c>
      <c r="O562" s="58"/>
      <c r="P562" s="158">
        <f t="shared" si="211"/>
        <v>0</v>
      </c>
      <c r="Q562" s="158">
        <v>0</v>
      </c>
      <c r="R562" s="158">
        <f t="shared" si="212"/>
        <v>0</v>
      </c>
      <c r="S562" s="158">
        <v>0</v>
      </c>
      <c r="T562" s="159">
        <f t="shared" si="213"/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60" t="s">
        <v>425</v>
      </c>
      <c r="AT562" s="160" t="s">
        <v>163</v>
      </c>
      <c r="AU562" s="160" t="s">
        <v>168</v>
      </c>
      <c r="AY562" s="14" t="s">
        <v>161</v>
      </c>
      <c r="BE562" s="161">
        <f t="shared" si="214"/>
        <v>0</v>
      </c>
      <c r="BF562" s="161">
        <f t="shared" si="215"/>
        <v>0</v>
      </c>
      <c r="BG562" s="161">
        <f t="shared" si="216"/>
        <v>0</v>
      </c>
      <c r="BH562" s="161">
        <f t="shared" si="217"/>
        <v>0</v>
      </c>
      <c r="BI562" s="161">
        <f t="shared" si="218"/>
        <v>0</v>
      </c>
      <c r="BJ562" s="14" t="s">
        <v>168</v>
      </c>
      <c r="BK562" s="161">
        <f t="shared" si="219"/>
        <v>0</v>
      </c>
      <c r="BL562" s="14" t="s">
        <v>425</v>
      </c>
      <c r="BM562" s="160" t="s">
        <v>1703</v>
      </c>
    </row>
    <row r="563" spans="1:65" s="2" customFormat="1" ht="24.2" customHeight="1">
      <c r="A563" s="29"/>
      <c r="B563" s="147"/>
      <c r="C563" s="162" t="s">
        <v>1704</v>
      </c>
      <c r="D563" s="162" t="s">
        <v>207</v>
      </c>
      <c r="E563" s="163" t="s">
        <v>1705</v>
      </c>
      <c r="F563" s="164" t="s">
        <v>1706</v>
      </c>
      <c r="G563" s="165" t="s">
        <v>259</v>
      </c>
      <c r="H563" s="166">
        <v>10</v>
      </c>
      <c r="I563" s="167"/>
      <c r="J563" s="168">
        <f t="shared" si="210"/>
        <v>0</v>
      </c>
      <c r="K563" s="169"/>
      <c r="L563" s="170"/>
      <c r="M563" s="171" t="s">
        <v>1</v>
      </c>
      <c r="N563" s="172" t="s">
        <v>40</v>
      </c>
      <c r="O563" s="58"/>
      <c r="P563" s="158">
        <f t="shared" si="211"/>
        <v>0</v>
      </c>
      <c r="Q563" s="158">
        <v>1.06E-3</v>
      </c>
      <c r="R563" s="158">
        <f t="shared" si="212"/>
        <v>1.06E-2</v>
      </c>
      <c r="S563" s="158">
        <v>0</v>
      </c>
      <c r="T563" s="159">
        <f t="shared" si="213"/>
        <v>0</v>
      </c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R563" s="160" t="s">
        <v>691</v>
      </c>
      <c r="AT563" s="160" t="s">
        <v>207</v>
      </c>
      <c r="AU563" s="160" t="s">
        <v>168</v>
      </c>
      <c r="AY563" s="14" t="s">
        <v>161</v>
      </c>
      <c r="BE563" s="161">
        <f t="shared" si="214"/>
        <v>0</v>
      </c>
      <c r="BF563" s="161">
        <f t="shared" si="215"/>
        <v>0</v>
      </c>
      <c r="BG563" s="161">
        <f t="shared" si="216"/>
        <v>0</v>
      </c>
      <c r="BH563" s="161">
        <f t="shared" si="217"/>
        <v>0</v>
      </c>
      <c r="BI563" s="161">
        <f t="shared" si="218"/>
        <v>0</v>
      </c>
      <c r="BJ563" s="14" t="s">
        <v>168</v>
      </c>
      <c r="BK563" s="161">
        <f t="shared" si="219"/>
        <v>0</v>
      </c>
      <c r="BL563" s="14" t="s">
        <v>691</v>
      </c>
      <c r="BM563" s="160" t="s">
        <v>1707</v>
      </c>
    </row>
    <row r="564" spans="1:65" s="2" customFormat="1" ht="24.2" customHeight="1">
      <c r="A564" s="29"/>
      <c r="B564" s="147"/>
      <c r="C564" s="162" t="s">
        <v>1708</v>
      </c>
      <c r="D564" s="162" t="s">
        <v>207</v>
      </c>
      <c r="E564" s="163" t="s">
        <v>1709</v>
      </c>
      <c r="F564" s="164" t="s">
        <v>1710</v>
      </c>
      <c r="G564" s="165" t="s">
        <v>259</v>
      </c>
      <c r="H564" s="166">
        <v>10</v>
      </c>
      <c r="I564" s="167"/>
      <c r="J564" s="168">
        <f t="shared" si="210"/>
        <v>0</v>
      </c>
      <c r="K564" s="169"/>
      <c r="L564" s="170"/>
      <c r="M564" s="171" t="s">
        <v>1</v>
      </c>
      <c r="N564" s="172" t="s">
        <v>40</v>
      </c>
      <c r="O564" s="58"/>
      <c r="P564" s="158">
        <f t="shared" si="211"/>
        <v>0</v>
      </c>
      <c r="Q564" s="158">
        <v>1E-4</v>
      </c>
      <c r="R564" s="158">
        <f t="shared" si="212"/>
        <v>1E-3</v>
      </c>
      <c r="S564" s="158">
        <v>0</v>
      </c>
      <c r="T564" s="159">
        <f t="shared" si="213"/>
        <v>0</v>
      </c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R564" s="160" t="s">
        <v>691</v>
      </c>
      <c r="AT564" s="160" t="s">
        <v>207</v>
      </c>
      <c r="AU564" s="160" t="s">
        <v>168</v>
      </c>
      <c r="AY564" s="14" t="s">
        <v>161</v>
      </c>
      <c r="BE564" s="161">
        <f t="shared" si="214"/>
        <v>0</v>
      </c>
      <c r="BF564" s="161">
        <f t="shared" si="215"/>
        <v>0</v>
      </c>
      <c r="BG564" s="161">
        <f t="shared" si="216"/>
        <v>0</v>
      </c>
      <c r="BH564" s="161">
        <f t="shared" si="217"/>
        <v>0</v>
      </c>
      <c r="BI564" s="161">
        <f t="shared" si="218"/>
        <v>0</v>
      </c>
      <c r="BJ564" s="14" t="s">
        <v>168</v>
      </c>
      <c r="BK564" s="161">
        <f t="shared" si="219"/>
        <v>0</v>
      </c>
      <c r="BL564" s="14" t="s">
        <v>691</v>
      </c>
      <c r="BM564" s="160" t="s">
        <v>1711</v>
      </c>
    </row>
    <row r="565" spans="1:65" s="2" customFormat="1" ht="24.2" customHeight="1">
      <c r="A565" s="29"/>
      <c r="B565" s="147"/>
      <c r="C565" s="148" t="s">
        <v>1712</v>
      </c>
      <c r="D565" s="148" t="s">
        <v>163</v>
      </c>
      <c r="E565" s="149" t="s">
        <v>1713</v>
      </c>
      <c r="F565" s="150" t="s">
        <v>1714</v>
      </c>
      <c r="G565" s="151" t="s">
        <v>259</v>
      </c>
      <c r="H565" s="152">
        <v>100</v>
      </c>
      <c r="I565" s="153"/>
      <c r="J565" s="154">
        <f t="shared" si="210"/>
        <v>0</v>
      </c>
      <c r="K565" s="155"/>
      <c r="L565" s="30"/>
      <c r="M565" s="156" t="s">
        <v>1</v>
      </c>
      <c r="N565" s="157" t="s">
        <v>40</v>
      </c>
      <c r="O565" s="58"/>
      <c r="P565" s="158">
        <f t="shared" si="211"/>
        <v>0</v>
      </c>
      <c r="Q565" s="158">
        <v>0</v>
      </c>
      <c r="R565" s="158">
        <f t="shared" si="212"/>
        <v>0</v>
      </c>
      <c r="S565" s="158">
        <v>0</v>
      </c>
      <c r="T565" s="159">
        <f t="shared" si="213"/>
        <v>0</v>
      </c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R565" s="160" t="s">
        <v>425</v>
      </c>
      <c r="AT565" s="160" t="s">
        <v>163</v>
      </c>
      <c r="AU565" s="160" t="s">
        <v>168</v>
      </c>
      <c r="AY565" s="14" t="s">
        <v>161</v>
      </c>
      <c r="BE565" s="161">
        <f t="shared" si="214"/>
        <v>0</v>
      </c>
      <c r="BF565" s="161">
        <f t="shared" si="215"/>
        <v>0</v>
      </c>
      <c r="BG565" s="161">
        <f t="shared" si="216"/>
        <v>0</v>
      </c>
      <c r="BH565" s="161">
        <f t="shared" si="217"/>
        <v>0</v>
      </c>
      <c r="BI565" s="161">
        <f t="shared" si="218"/>
        <v>0</v>
      </c>
      <c r="BJ565" s="14" t="s">
        <v>168</v>
      </c>
      <c r="BK565" s="161">
        <f t="shared" si="219"/>
        <v>0</v>
      </c>
      <c r="BL565" s="14" t="s">
        <v>425</v>
      </c>
      <c r="BM565" s="160" t="s">
        <v>1715</v>
      </c>
    </row>
    <row r="566" spans="1:65" s="2" customFormat="1" ht="24.2" customHeight="1">
      <c r="A566" s="29"/>
      <c r="B566" s="147"/>
      <c r="C566" s="162" t="s">
        <v>1716</v>
      </c>
      <c r="D566" s="162" t="s">
        <v>207</v>
      </c>
      <c r="E566" s="163" t="s">
        <v>1717</v>
      </c>
      <c r="F566" s="164" t="s">
        <v>1718</v>
      </c>
      <c r="G566" s="165" t="s">
        <v>259</v>
      </c>
      <c r="H566" s="166">
        <v>100</v>
      </c>
      <c r="I566" s="167"/>
      <c r="J566" s="168">
        <f t="shared" si="210"/>
        <v>0</v>
      </c>
      <c r="K566" s="169"/>
      <c r="L566" s="170"/>
      <c r="M566" s="171" t="s">
        <v>1</v>
      </c>
      <c r="N566" s="172" t="s">
        <v>40</v>
      </c>
      <c r="O566" s="58"/>
      <c r="P566" s="158">
        <f t="shared" si="211"/>
        <v>0</v>
      </c>
      <c r="Q566" s="158">
        <v>3.3E-4</v>
      </c>
      <c r="R566" s="158">
        <f t="shared" si="212"/>
        <v>3.3000000000000002E-2</v>
      </c>
      <c r="S566" s="158">
        <v>0</v>
      </c>
      <c r="T566" s="159">
        <f t="shared" si="213"/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60" t="s">
        <v>691</v>
      </c>
      <c r="AT566" s="160" t="s">
        <v>207</v>
      </c>
      <c r="AU566" s="160" t="s">
        <v>168</v>
      </c>
      <c r="AY566" s="14" t="s">
        <v>161</v>
      </c>
      <c r="BE566" s="161">
        <f t="shared" si="214"/>
        <v>0</v>
      </c>
      <c r="BF566" s="161">
        <f t="shared" si="215"/>
        <v>0</v>
      </c>
      <c r="BG566" s="161">
        <f t="shared" si="216"/>
        <v>0</v>
      </c>
      <c r="BH566" s="161">
        <f t="shared" si="217"/>
        <v>0</v>
      </c>
      <c r="BI566" s="161">
        <f t="shared" si="218"/>
        <v>0</v>
      </c>
      <c r="BJ566" s="14" t="s">
        <v>168</v>
      </c>
      <c r="BK566" s="161">
        <f t="shared" si="219"/>
        <v>0</v>
      </c>
      <c r="BL566" s="14" t="s">
        <v>691</v>
      </c>
      <c r="BM566" s="160" t="s">
        <v>1719</v>
      </c>
    </row>
    <row r="567" spans="1:65" s="2" customFormat="1" ht="24.2" customHeight="1">
      <c r="A567" s="29"/>
      <c r="B567" s="147"/>
      <c r="C567" s="148" t="s">
        <v>1720</v>
      </c>
      <c r="D567" s="148" t="s">
        <v>163</v>
      </c>
      <c r="E567" s="149" t="s">
        <v>1721</v>
      </c>
      <c r="F567" s="150" t="s">
        <v>1722</v>
      </c>
      <c r="G567" s="151" t="s">
        <v>259</v>
      </c>
      <c r="H567" s="152">
        <v>50</v>
      </c>
      <c r="I567" s="153"/>
      <c r="J567" s="154">
        <f t="shared" si="210"/>
        <v>0</v>
      </c>
      <c r="K567" s="155"/>
      <c r="L567" s="30"/>
      <c r="M567" s="156" t="s">
        <v>1</v>
      </c>
      <c r="N567" s="157" t="s">
        <v>40</v>
      </c>
      <c r="O567" s="58"/>
      <c r="P567" s="158">
        <f t="shared" si="211"/>
        <v>0</v>
      </c>
      <c r="Q567" s="158">
        <v>0</v>
      </c>
      <c r="R567" s="158">
        <f t="shared" si="212"/>
        <v>0</v>
      </c>
      <c r="S567" s="158">
        <v>0</v>
      </c>
      <c r="T567" s="159">
        <f t="shared" si="213"/>
        <v>0</v>
      </c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R567" s="160" t="s">
        <v>425</v>
      </c>
      <c r="AT567" s="160" t="s">
        <v>163</v>
      </c>
      <c r="AU567" s="160" t="s">
        <v>168</v>
      </c>
      <c r="AY567" s="14" t="s">
        <v>161</v>
      </c>
      <c r="BE567" s="161">
        <f t="shared" si="214"/>
        <v>0</v>
      </c>
      <c r="BF567" s="161">
        <f t="shared" si="215"/>
        <v>0</v>
      </c>
      <c r="BG567" s="161">
        <f t="shared" si="216"/>
        <v>0</v>
      </c>
      <c r="BH567" s="161">
        <f t="shared" si="217"/>
        <v>0</v>
      </c>
      <c r="BI567" s="161">
        <f t="shared" si="218"/>
        <v>0</v>
      </c>
      <c r="BJ567" s="14" t="s">
        <v>168</v>
      </c>
      <c r="BK567" s="161">
        <f t="shared" si="219"/>
        <v>0</v>
      </c>
      <c r="BL567" s="14" t="s">
        <v>425</v>
      </c>
      <c r="BM567" s="160" t="s">
        <v>1723</v>
      </c>
    </row>
    <row r="568" spans="1:65" s="2" customFormat="1" ht="24.2" customHeight="1">
      <c r="A568" s="29"/>
      <c r="B568" s="147"/>
      <c r="C568" s="162" t="s">
        <v>1724</v>
      </c>
      <c r="D568" s="162" t="s">
        <v>207</v>
      </c>
      <c r="E568" s="163" t="s">
        <v>1725</v>
      </c>
      <c r="F568" s="164" t="s">
        <v>1726</v>
      </c>
      <c r="G568" s="165" t="s">
        <v>259</v>
      </c>
      <c r="H568" s="166">
        <v>50</v>
      </c>
      <c r="I568" s="167"/>
      <c r="J568" s="168">
        <f t="shared" si="210"/>
        <v>0</v>
      </c>
      <c r="K568" s="169"/>
      <c r="L568" s="170"/>
      <c r="M568" s="171" t="s">
        <v>1</v>
      </c>
      <c r="N568" s="172" t="s">
        <v>40</v>
      </c>
      <c r="O568" s="58"/>
      <c r="P568" s="158">
        <f t="shared" si="211"/>
        <v>0</v>
      </c>
      <c r="Q568" s="158">
        <v>2.9E-4</v>
      </c>
      <c r="R568" s="158">
        <f t="shared" si="212"/>
        <v>1.4500000000000001E-2</v>
      </c>
      <c r="S568" s="158">
        <v>0</v>
      </c>
      <c r="T568" s="159">
        <f t="shared" si="213"/>
        <v>0</v>
      </c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R568" s="160" t="s">
        <v>691</v>
      </c>
      <c r="AT568" s="160" t="s">
        <v>207</v>
      </c>
      <c r="AU568" s="160" t="s">
        <v>168</v>
      </c>
      <c r="AY568" s="14" t="s">
        <v>161</v>
      </c>
      <c r="BE568" s="161">
        <f t="shared" si="214"/>
        <v>0</v>
      </c>
      <c r="BF568" s="161">
        <f t="shared" si="215"/>
        <v>0</v>
      </c>
      <c r="BG568" s="161">
        <f t="shared" si="216"/>
        <v>0</v>
      </c>
      <c r="BH568" s="161">
        <f t="shared" si="217"/>
        <v>0</v>
      </c>
      <c r="BI568" s="161">
        <f t="shared" si="218"/>
        <v>0</v>
      </c>
      <c r="BJ568" s="14" t="s">
        <v>168</v>
      </c>
      <c r="BK568" s="161">
        <f t="shared" si="219"/>
        <v>0</v>
      </c>
      <c r="BL568" s="14" t="s">
        <v>691</v>
      </c>
      <c r="BM568" s="160" t="s">
        <v>1727</v>
      </c>
    </row>
    <row r="569" spans="1:65" s="2" customFormat="1" ht="24.2" customHeight="1">
      <c r="A569" s="29"/>
      <c r="B569" s="147"/>
      <c r="C569" s="148" t="s">
        <v>1728</v>
      </c>
      <c r="D569" s="148" t="s">
        <v>163</v>
      </c>
      <c r="E569" s="149" t="s">
        <v>1729</v>
      </c>
      <c r="F569" s="150" t="s">
        <v>1730</v>
      </c>
      <c r="G569" s="151" t="s">
        <v>259</v>
      </c>
      <c r="H569" s="152">
        <v>3</v>
      </c>
      <c r="I569" s="153"/>
      <c r="J569" s="154">
        <f t="shared" si="210"/>
        <v>0</v>
      </c>
      <c r="K569" s="155"/>
      <c r="L569" s="30"/>
      <c r="M569" s="156" t="s">
        <v>1</v>
      </c>
      <c r="N569" s="157" t="s">
        <v>40</v>
      </c>
      <c r="O569" s="58"/>
      <c r="P569" s="158">
        <f t="shared" si="211"/>
        <v>0</v>
      </c>
      <c r="Q569" s="158">
        <v>0</v>
      </c>
      <c r="R569" s="158">
        <f t="shared" si="212"/>
        <v>0</v>
      </c>
      <c r="S569" s="158">
        <v>0</v>
      </c>
      <c r="T569" s="159">
        <f t="shared" si="213"/>
        <v>0</v>
      </c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R569" s="160" t="s">
        <v>425</v>
      </c>
      <c r="AT569" s="160" t="s">
        <v>163</v>
      </c>
      <c r="AU569" s="160" t="s">
        <v>168</v>
      </c>
      <c r="AY569" s="14" t="s">
        <v>161</v>
      </c>
      <c r="BE569" s="161">
        <f t="shared" si="214"/>
        <v>0</v>
      </c>
      <c r="BF569" s="161">
        <f t="shared" si="215"/>
        <v>0</v>
      </c>
      <c r="BG569" s="161">
        <f t="shared" si="216"/>
        <v>0</v>
      </c>
      <c r="BH569" s="161">
        <f t="shared" si="217"/>
        <v>0</v>
      </c>
      <c r="BI569" s="161">
        <f t="shared" si="218"/>
        <v>0</v>
      </c>
      <c r="BJ569" s="14" t="s">
        <v>168</v>
      </c>
      <c r="BK569" s="161">
        <f t="shared" si="219"/>
        <v>0</v>
      </c>
      <c r="BL569" s="14" t="s">
        <v>425</v>
      </c>
      <c r="BM569" s="160" t="s">
        <v>1731</v>
      </c>
    </row>
    <row r="570" spans="1:65" s="2" customFormat="1" ht="24.2" customHeight="1">
      <c r="A570" s="29"/>
      <c r="B570" s="147"/>
      <c r="C570" s="162" t="s">
        <v>1732</v>
      </c>
      <c r="D570" s="162" t="s">
        <v>207</v>
      </c>
      <c r="E570" s="163" t="s">
        <v>1733</v>
      </c>
      <c r="F570" s="164" t="s">
        <v>1734</v>
      </c>
      <c r="G570" s="165" t="s">
        <v>259</v>
      </c>
      <c r="H570" s="166">
        <v>3</v>
      </c>
      <c r="I570" s="167"/>
      <c r="J570" s="168">
        <f t="shared" si="210"/>
        <v>0</v>
      </c>
      <c r="K570" s="169"/>
      <c r="L570" s="170"/>
      <c r="M570" s="171" t="s">
        <v>1</v>
      </c>
      <c r="N570" s="172" t="s">
        <v>40</v>
      </c>
      <c r="O570" s="58"/>
      <c r="P570" s="158">
        <f t="shared" si="211"/>
        <v>0</v>
      </c>
      <c r="Q570" s="158">
        <v>3.1199999999999999E-3</v>
      </c>
      <c r="R570" s="158">
        <f t="shared" si="212"/>
        <v>9.3600000000000003E-3</v>
      </c>
      <c r="S570" s="158">
        <v>0</v>
      </c>
      <c r="T570" s="159">
        <f t="shared" si="213"/>
        <v>0</v>
      </c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R570" s="160" t="s">
        <v>691</v>
      </c>
      <c r="AT570" s="160" t="s">
        <v>207</v>
      </c>
      <c r="AU570" s="160" t="s">
        <v>168</v>
      </c>
      <c r="AY570" s="14" t="s">
        <v>161</v>
      </c>
      <c r="BE570" s="161">
        <f t="shared" si="214"/>
        <v>0</v>
      </c>
      <c r="BF570" s="161">
        <f t="shared" si="215"/>
        <v>0</v>
      </c>
      <c r="BG570" s="161">
        <f t="shared" si="216"/>
        <v>0</v>
      </c>
      <c r="BH570" s="161">
        <f t="shared" si="217"/>
        <v>0</v>
      </c>
      <c r="BI570" s="161">
        <f t="shared" si="218"/>
        <v>0</v>
      </c>
      <c r="BJ570" s="14" t="s">
        <v>168</v>
      </c>
      <c r="BK570" s="161">
        <f t="shared" si="219"/>
        <v>0</v>
      </c>
      <c r="BL570" s="14" t="s">
        <v>691</v>
      </c>
      <c r="BM570" s="160" t="s">
        <v>1735</v>
      </c>
    </row>
    <row r="571" spans="1:65" s="2" customFormat="1" ht="16.5" customHeight="1">
      <c r="A571" s="29"/>
      <c r="B571" s="147"/>
      <c r="C571" s="148" t="s">
        <v>1736</v>
      </c>
      <c r="D571" s="148" t="s">
        <v>163</v>
      </c>
      <c r="E571" s="149" t="s">
        <v>1737</v>
      </c>
      <c r="F571" s="150" t="s">
        <v>1738</v>
      </c>
      <c r="G571" s="151" t="s">
        <v>259</v>
      </c>
      <c r="H571" s="152">
        <v>30</v>
      </c>
      <c r="I571" s="153"/>
      <c r="J571" s="154">
        <f t="shared" si="210"/>
        <v>0</v>
      </c>
      <c r="K571" s="155"/>
      <c r="L571" s="30"/>
      <c r="M571" s="156" t="s">
        <v>1</v>
      </c>
      <c r="N571" s="157" t="s">
        <v>40</v>
      </c>
      <c r="O571" s="58"/>
      <c r="P571" s="158">
        <f t="shared" si="211"/>
        <v>0</v>
      </c>
      <c r="Q571" s="158">
        <v>0</v>
      </c>
      <c r="R571" s="158">
        <f t="shared" si="212"/>
        <v>0</v>
      </c>
      <c r="S571" s="158">
        <v>0</v>
      </c>
      <c r="T571" s="159">
        <f t="shared" si="213"/>
        <v>0</v>
      </c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R571" s="160" t="s">
        <v>425</v>
      </c>
      <c r="AT571" s="160" t="s">
        <v>163</v>
      </c>
      <c r="AU571" s="160" t="s">
        <v>168</v>
      </c>
      <c r="AY571" s="14" t="s">
        <v>161</v>
      </c>
      <c r="BE571" s="161">
        <f t="shared" si="214"/>
        <v>0</v>
      </c>
      <c r="BF571" s="161">
        <f t="shared" si="215"/>
        <v>0</v>
      </c>
      <c r="BG571" s="161">
        <f t="shared" si="216"/>
        <v>0</v>
      </c>
      <c r="BH571" s="161">
        <f t="shared" si="217"/>
        <v>0</v>
      </c>
      <c r="BI571" s="161">
        <f t="shared" si="218"/>
        <v>0</v>
      </c>
      <c r="BJ571" s="14" t="s">
        <v>168</v>
      </c>
      <c r="BK571" s="161">
        <f t="shared" si="219"/>
        <v>0</v>
      </c>
      <c r="BL571" s="14" t="s">
        <v>425</v>
      </c>
      <c r="BM571" s="160" t="s">
        <v>1739</v>
      </c>
    </row>
    <row r="572" spans="1:65" s="2" customFormat="1" ht="24.2" customHeight="1">
      <c r="A572" s="29"/>
      <c r="B572" s="147"/>
      <c r="C572" s="162" t="s">
        <v>1740</v>
      </c>
      <c r="D572" s="162" t="s">
        <v>207</v>
      </c>
      <c r="E572" s="163" t="s">
        <v>1741</v>
      </c>
      <c r="F572" s="164" t="s">
        <v>1742</v>
      </c>
      <c r="G572" s="165" t="s">
        <v>259</v>
      </c>
      <c r="H572" s="166">
        <v>30</v>
      </c>
      <c r="I572" s="167"/>
      <c r="J572" s="168">
        <f t="shared" si="210"/>
        <v>0</v>
      </c>
      <c r="K572" s="169"/>
      <c r="L572" s="170"/>
      <c r="M572" s="171" t="s">
        <v>1</v>
      </c>
      <c r="N572" s="172" t="s">
        <v>40</v>
      </c>
      <c r="O572" s="58"/>
      <c r="P572" s="158">
        <f t="shared" si="211"/>
        <v>0</v>
      </c>
      <c r="Q572" s="158">
        <v>1.6000000000000001E-4</v>
      </c>
      <c r="R572" s="158">
        <f t="shared" si="212"/>
        <v>4.8000000000000004E-3</v>
      </c>
      <c r="S572" s="158">
        <v>0</v>
      </c>
      <c r="T572" s="159">
        <f t="shared" si="213"/>
        <v>0</v>
      </c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R572" s="160" t="s">
        <v>691</v>
      </c>
      <c r="AT572" s="160" t="s">
        <v>207</v>
      </c>
      <c r="AU572" s="160" t="s">
        <v>168</v>
      </c>
      <c r="AY572" s="14" t="s">
        <v>161</v>
      </c>
      <c r="BE572" s="161">
        <f t="shared" si="214"/>
        <v>0</v>
      </c>
      <c r="BF572" s="161">
        <f t="shared" si="215"/>
        <v>0</v>
      </c>
      <c r="BG572" s="161">
        <f t="shared" si="216"/>
        <v>0</v>
      </c>
      <c r="BH572" s="161">
        <f t="shared" si="217"/>
        <v>0</v>
      </c>
      <c r="BI572" s="161">
        <f t="shared" si="218"/>
        <v>0</v>
      </c>
      <c r="BJ572" s="14" t="s">
        <v>168</v>
      </c>
      <c r="BK572" s="161">
        <f t="shared" si="219"/>
        <v>0</v>
      </c>
      <c r="BL572" s="14" t="s">
        <v>691</v>
      </c>
      <c r="BM572" s="160" t="s">
        <v>1743</v>
      </c>
    </row>
    <row r="573" spans="1:65" s="2" customFormat="1" ht="24.2" customHeight="1">
      <c r="A573" s="29"/>
      <c r="B573" s="147"/>
      <c r="C573" s="148" t="s">
        <v>1744</v>
      </c>
      <c r="D573" s="148" t="s">
        <v>163</v>
      </c>
      <c r="E573" s="149" t="s">
        <v>1745</v>
      </c>
      <c r="F573" s="150" t="s">
        <v>1746</v>
      </c>
      <c r="G573" s="151" t="s">
        <v>259</v>
      </c>
      <c r="H573" s="152">
        <v>6</v>
      </c>
      <c r="I573" s="153"/>
      <c r="J573" s="154">
        <f t="shared" si="210"/>
        <v>0</v>
      </c>
      <c r="K573" s="155"/>
      <c r="L573" s="30"/>
      <c r="M573" s="156" t="s">
        <v>1</v>
      </c>
      <c r="N573" s="157" t="s">
        <v>40</v>
      </c>
      <c r="O573" s="58"/>
      <c r="P573" s="158">
        <f t="shared" si="211"/>
        <v>0</v>
      </c>
      <c r="Q573" s="158">
        <v>0</v>
      </c>
      <c r="R573" s="158">
        <f t="shared" si="212"/>
        <v>0</v>
      </c>
      <c r="S573" s="158">
        <v>0</v>
      </c>
      <c r="T573" s="159">
        <f t="shared" si="213"/>
        <v>0</v>
      </c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R573" s="160" t="s">
        <v>425</v>
      </c>
      <c r="AT573" s="160" t="s">
        <v>163</v>
      </c>
      <c r="AU573" s="160" t="s">
        <v>168</v>
      </c>
      <c r="AY573" s="14" t="s">
        <v>161</v>
      </c>
      <c r="BE573" s="161">
        <f t="shared" si="214"/>
        <v>0</v>
      </c>
      <c r="BF573" s="161">
        <f t="shared" si="215"/>
        <v>0</v>
      </c>
      <c r="BG573" s="161">
        <f t="shared" si="216"/>
        <v>0</v>
      </c>
      <c r="BH573" s="161">
        <f t="shared" si="217"/>
        <v>0</v>
      </c>
      <c r="BI573" s="161">
        <f t="shared" si="218"/>
        <v>0</v>
      </c>
      <c r="BJ573" s="14" t="s">
        <v>168</v>
      </c>
      <c r="BK573" s="161">
        <f t="shared" si="219"/>
        <v>0</v>
      </c>
      <c r="BL573" s="14" t="s">
        <v>425</v>
      </c>
      <c r="BM573" s="160" t="s">
        <v>1747</v>
      </c>
    </row>
    <row r="574" spans="1:65" s="2" customFormat="1" ht="16.5" customHeight="1">
      <c r="A574" s="29"/>
      <c r="B574" s="147"/>
      <c r="C574" s="162" t="s">
        <v>1748</v>
      </c>
      <c r="D574" s="162" t="s">
        <v>207</v>
      </c>
      <c r="E574" s="163" t="s">
        <v>1749</v>
      </c>
      <c r="F574" s="164" t="s">
        <v>1750</v>
      </c>
      <c r="G574" s="165" t="s">
        <v>259</v>
      </c>
      <c r="H574" s="166">
        <v>6</v>
      </c>
      <c r="I574" s="167"/>
      <c r="J574" s="168">
        <f t="shared" si="210"/>
        <v>0</v>
      </c>
      <c r="K574" s="169"/>
      <c r="L574" s="170"/>
      <c r="M574" s="171" t="s">
        <v>1</v>
      </c>
      <c r="N574" s="172" t="s">
        <v>40</v>
      </c>
      <c r="O574" s="58"/>
      <c r="P574" s="158">
        <f t="shared" si="211"/>
        <v>0</v>
      </c>
      <c r="Q574" s="158">
        <v>2.9E-4</v>
      </c>
      <c r="R574" s="158">
        <f t="shared" si="212"/>
        <v>1.74E-3</v>
      </c>
      <c r="S574" s="158">
        <v>0</v>
      </c>
      <c r="T574" s="159">
        <f t="shared" si="213"/>
        <v>0</v>
      </c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R574" s="160" t="s">
        <v>691</v>
      </c>
      <c r="AT574" s="160" t="s">
        <v>207</v>
      </c>
      <c r="AU574" s="160" t="s">
        <v>168</v>
      </c>
      <c r="AY574" s="14" t="s">
        <v>161</v>
      </c>
      <c r="BE574" s="161">
        <f t="shared" si="214"/>
        <v>0</v>
      </c>
      <c r="BF574" s="161">
        <f t="shared" si="215"/>
        <v>0</v>
      </c>
      <c r="BG574" s="161">
        <f t="shared" si="216"/>
        <v>0</v>
      </c>
      <c r="BH574" s="161">
        <f t="shared" si="217"/>
        <v>0</v>
      </c>
      <c r="BI574" s="161">
        <f t="shared" si="218"/>
        <v>0</v>
      </c>
      <c r="BJ574" s="14" t="s">
        <v>168</v>
      </c>
      <c r="BK574" s="161">
        <f t="shared" si="219"/>
        <v>0</v>
      </c>
      <c r="BL574" s="14" t="s">
        <v>691</v>
      </c>
      <c r="BM574" s="160" t="s">
        <v>1751</v>
      </c>
    </row>
    <row r="575" spans="1:65" s="2" customFormat="1" ht="16.5" customHeight="1">
      <c r="A575" s="29"/>
      <c r="B575" s="147"/>
      <c r="C575" s="148" t="s">
        <v>1752</v>
      </c>
      <c r="D575" s="148" t="s">
        <v>163</v>
      </c>
      <c r="E575" s="149" t="s">
        <v>1753</v>
      </c>
      <c r="F575" s="150" t="s">
        <v>1754</v>
      </c>
      <c r="G575" s="151" t="s">
        <v>259</v>
      </c>
      <c r="H575" s="152">
        <v>6</v>
      </c>
      <c r="I575" s="153"/>
      <c r="J575" s="154">
        <f t="shared" si="210"/>
        <v>0</v>
      </c>
      <c r="K575" s="155"/>
      <c r="L575" s="30"/>
      <c r="M575" s="156" t="s">
        <v>1</v>
      </c>
      <c r="N575" s="157" t="s">
        <v>40</v>
      </c>
      <c r="O575" s="58"/>
      <c r="P575" s="158">
        <f t="shared" si="211"/>
        <v>0</v>
      </c>
      <c r="Q575" s="158">
        <v>0</v>
      </c>
      <c r="R575" s="158">
        <f t="shared" si="212"/>
        <v>0</v>
      </c>
      <c r="S575" s="158">
        <v>0</v>
      </c>
      <c r="T575" s="159">
        <f t="shared" si="213"/>
        <v>0</v>
      </c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R575" s="160" t="s">
        <v>425</v>
      </c>
      <c r="AT575" s="160" t="s">
        <v>163</v>
      </c>
      <c r="AU575" s="160" t="s">
        <v>168</v>
      </c>
      <c r="AY575" s="14" t="s">
        <v>161</v>
      </c>
      <c r="BE575" s="161">
        <f t="shared" si="214"/>
        <v>0</v>
      </c>
      <c r="BF575" s="161">
        <f t="shared" si="215"/>
        <v>0</v>
      </c>
      <c r="BG575" s="161">
        <f t="shared" si="216"/>
        <v>0</v>
      </c>
      <c r="BH575" s="161">
        <f t="shared" si="217"/>
        <v>0</v>
      </c>
      <c r="BI575" s="161">
        <f t="shared" si="218"/>
        <v>0</v>
      </c>
      <c r="BJ575" s="14" t="s">
        <v>168</v>
      </c>
      <c r="BK575" s="161">
        <f t="shared" si="219"/>
        <v>0</v>
      </c>
      <c r="BL575" s="14" t="s">
        <v>425</v>
      </c>
      <c r="BM575" s="160" t="s">
        <v>1755</v>
      </c>
    </row>
    <row r="576" spans="1:65" s="2" customFormat="1" ht="16.5" customHeight="1">
      <c r="A576" s="29"/>
      <c r="B576" s="147"/>
      <c r="C576" s="162" t="s">
        <v>1756</v>
      </c>
      <c r="D576" s="162" t="s">
        <v>207</v>
      </c>
      <c r="E576" s="163" t="s">
        <v>1757</v>
      </c>
      <c r="F576" s="164" t="s">
        <v>1758</v>
      </c>
      <c r="G576" s="165" t="s">
        <v>259</v>
      </c>
      <c r="H576" s="166">
        <v>6</v>
      </c>
      <c r="I576" s="167"/>
      <c r="J576" s="168">
        <f t="shared" ref="J576:J607" si="220">ROUND(I576*H576,2)</f>
        <v>0</v>
      </c>
      <c r="K576" s="169"/>
      <c r="L576" s="170"/>
      <c r="M576" s="171" t="s">
        <v>1</v>
      </c>
      <c r="N576" s="172" t="s">
        <v>40</v>
      </c>
      <c r="O576" s="58"/>
      <c r="P576" s="158">
        <f t="shared" ref="P576:P607" si="221">O576*H576</f>
        <v>0</v>
      </c>
      <c r="Q576" s="158">
        <v>1.7000000000000001E-4</v>
      </c>
      <c r="R576" s="158">
        <f t="shared" ref="R576:R607" si="222">Q576*H576</f>
        <v>1.0200000000000001E-3</v>
      </c>
      <c r="S576" s="158">
        <v>0</v>
      </c>
      <c r="T576" s="159">
        <f t="shared" ref="T576:T607" si="223">S576*H576</f>
        <v>0</v>
      </c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R576" s="160" t="s">
        <v>691</v>
      </c>
      <c r="AT576" s="160" t="s">
        <v>207</v>
      </c>
      <c r="AU576" s="160" t="s">
        <v>168</v>
      </c>
      <c r="AY576" s="14" t="s">
        <v>161</v>
      </c>
      <c r="BE576" s="161">
        <f t="shared" ref="BE576:BE602" si="224">IF(N576="základná",J576,0)</f>
        <v>0</v>
      </c>
      <c r="BF576" s="161">
        <f t="shared" ref="BF576:BF602" si="225">IF(N576="znížená",J576,0)</f>
        <v>0</v>
      </c>
      <c r="BG576" s="161">
        <f t="shared" ref="BG576:BG602" si="226">IF(N576="zákl. prenesená",J576,0)</f>
        <v>0</v>
      </c>
      <c r="BH576" s="161">
        <f t="shared" ref="BH576:BH602" si="227">IF(N576="zníž. prenesená",J576,0)</f>
        <v>0</v>
      </c>
      <c r="BI576" s="161">
        <f t="shared" ref="BI576:BI602" si="228">IF(N576="nulová",J576,0)</f>
        <v>0</v>
      </c>
      <c r="BJ576" s="14" t="s">
        <v>168</v>
      </c>
      <c r="BK576" s="161">
        <f t="shared" ref="BK576:BK602" si="229">ROUND(I576*H576,2)</f>
        <v>0</v>
      </c>
      <c r="BL576" s="14" t="s">
        <v>691</v>
      </c>
      <c r="BM576" s="160" t="s">
        <v>1759</v>
      </c>
    </row>
    <row r="577" spans="1:65" s="2" customFormat="1" ht="16.5" customHeight="1">
      <c r="A577" s="29"/>
      <c r="B577" s="147"/>
      <c r="C577" s="148" t="s">
        <v>1760</v>
      </c>
      <c r="D577" s="148" t="s">
        <v>163</v>
      </c>
      <c r="E577" s="149" t="s">
        <v>1761</v>
      </c>
      <c r="F577" s="150" t="s">
        <v>1762</v>
      </c>
      <c r="G577" s="151" t="s">
        <v>214</v>
      </c>
      <c r="H577" s="152">
        <v>10</v>
      </c>
      <c r="I577" s="153"/>
      <c r="J577" s="154">
        <f t="shared" si="220"/>
        <v>0</v>
      </c>
      <c r="K577" s="155"/>
      <c r="L577" s="30"/>
      <c r="M577" s="156" t="s">
        <v>1</v>
      </c>
      <c r="N577" s="157" t="s">
        <v>40</v>
      </c>
      <c r="O577" s="58"/>
      <c r="P577" s="158">
        <f t="shared" si="221"/>
        <v>0</v>
      </c>
      <c r="Q577" s="158">
        <v>0</v>
      </c>
      <c r="R577" s="158">
        <f t="shared" si="222"/>
        <v>0</v>
      </c>
      <c r="S577" s="158">
        <v>0</v>
      </c>
      <c r="T577" s="159">
        <f t="shared" si="223"/>
        <v>0</v>
      </c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R577" s="160" t="s">
        <v>425</v>
      </c>
      <c r="AT577" s="160" t="s">
        <v>163</v>
      </c>
      <c r="AU577" s="160" t="s">
        <v>168</v>
      </c>
      <c r="AY577" s="14" t="s">
        <v>161</v>
      </c>
      <c r="BE577" s="161">
        <f t="shared" si="224"/>
        <v>0</v>
      </c>
      <c r="BF577" s="161">
        <f t="shared" si="225"/>
        <v>0</v>
      </c>
      <c r="BG577" s="161">
        <f t="shared" si="226"/>
        <v>0</v>
      </c>
      <c r="BH577" s="161">
        <f t="shared" si="227"/>
        <v>0</v>
      </c>
      <c r="BI577" s="161">
        <f t="shared" si="228"/>
        <v>0</v>
      </c>
      <c r="BJ577" s="14" t="s">
        <v>168</v>
      </c>
      <c r="BK577" s="161">
        <f t="shared" si="229"/>
        <v>0</v>
      </c>
      <c r="BL577" s="14" t="s">
        <v>425</v>
      </c>
      <c r="BM577" s="160" t="s">
        <v>1763</v>
      </c>
    </row>
    <row r="578" spans="1:65" s="2" customFormat="1" ht="16.5" customHeight="1">
      <c r="A578" s="29"/>
      <c r="B578" s="147"/>
      <c r="C578" s="162" t="s">
        <v>1764</v>
      </c>
      <c r="D578" s="162" t="s">
        <v>207</v>
      </c>
      <c r="E578" s="163" t="s">
        <v>1765</v>
      </c>
      <c r="F578" s="164" t="s">
        <v>1766</v>
      </c>
      <c r="G578" s="165" t="s">
        <v>259</v>
      </c>
      <c r="H578" s="166">
        <v>5</v>
      </c>
      <c r="I578" s="167"/>
      <c r="J578" s="168">
        <f t="shared" si="220"/>
        <v>0</v>
      </c>
      <c r="K578" s="169"/>
      <c r="L578" s="170"/>
      <c r="M578" s="171" t="s">
        <v>1</v>
      </c>
      <c r="N578" s="172" t="s">
        <v>40</v>
      </c>
      <c r="O578" s="58"/>
      <c r="P578" s="158">
        <f t="shared" si="221"/>
        <v>0</v>
      </c>
      <c r="Q578" s="158">
        <v>7.9299999999999995E-3</v>
      </c>
      <c r="R578" s="158">
        <f t="shared" si="222"/>
        <v>3.9649999999999998E-2</v>
      </c>
      <c r="S578" s="158">
        <v>0</v>
      </c>
      <c r="T578" s="159">
        <f t="shared" si="223"/>
        <v>0</v>
      </c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R578" s="160" t="s">
        <v>691</v>
      </c>
      <c r="AT578" s="160" t="s">
        <v>207</v>
      </c>
      <c r="AU578" s="160" t="s">
        <v>168</v>
      </c>
      <c r="AY578" s="14" t="s">
        <v>161</v>
      </c>
      <c r="BE578" s="161">
        <f t="shared" si="224"/>
        <v>0</v>
      </c>
      <c r="BF578" s="161">
        <f t="shared" si="225"/>
        <v>0</v>
      </c>
      <c r="BG578" s="161">
        <f t="shared" si="226"/>
        <v>0</v>
      </c>
      <c r="BH578" s="161">
        <f t="shared" si="227"/>
        <v>0</v>
      </c>
      <c r="BI578" s="161">
        <f t="shared" si="228"/>
        <v>0</v>
      </c>
      <c r="BJ578" s="14" t="s">
        <v>168</v>
      </c>
      <c r="BK578" s="161">
        <f t="shared" si="229"/>
        <v>0</v>
      </c>
      <c r="BL578" s="14" t="s">
        <v>691</v>
      </c>
      <c r="BM578" s="160" t="s">
        <v>1767</v>
      </c>
    </row>
    <row r="579" spans="1:65" s="2" customFormat="1" ht="21.75" customHeight="1">
      <c r="A579" s="29"/>
      <c r="B579" s="147"/>
      <c r="C579" s="148" t="s">
        <v>1768</v>
      </c>
      <c r="D579" s="148" t="s">
        <v>163</v>
      </c>
      <c r="E579" s="149" t="s">
        <v>1769</v>
      </c>
      <c r="F579" s="150" t="s">
        <v>1770</v>
      </c>
      <c r="G579" s="151" t="s">
        <v>214</v>
      </c>
      <c r="H579" s="152">
        <v>800</v>
      </c>
      <c r="I579" s="153"/>
      <c r="J579" s="154">
        <f t="shared" si="220"/>
        <v>0</v>
      </c>
      <c r="K579" s="155"/>
      <c r="L579" s="30"/>
      <c r="M579" s="156" t="s">
        <v>1</v>
      </c>
      <c r="N579" s="157" t="s">
        <v>40</v>
      </c>
      <c r="O579" s="58"/>
      <c r="P579" s="158">
        <f t="shared" si="221"/>
        <v>0</v>
      </c>
      <c r="Q579" s="158">
        <v>0</v>
      </c>
      <c r="R579" s="158">
        <f t="shared" si="222"/>
        <v>0</v>
      </c>
      <c r="S579" s="158">
        <v>0</v>
      </c>
      <c r="T579" s="159">
        <f t="shared" si="223"/>
        <v>0</v>
      </c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R579" s="160" t="s">
        <v>425</v>
      </c>
      <c r="AT579" s="160" t="s">
        <v>163</v>
      </c>
      <c r="AU579" s="160" t="s">
        <v>168</v>
      </c>
      <c r="AY579" s="14" t="s">
        <v>161</v>
      </c>
      <c r="BE579" s="161">
        <f t="shared" si="224"/>
        <v>0</v>
      </c>
      <c r="BF579" s="161">
        <f t="shared" si="225"/>
        <v>0</v>
      </c>
      <c r="BG579" s="161">
        <f t="shared" si="226"/>
        <v>0</v>
      </c>
      <c r="BH579" s="161">
        <f t="shared" si="227"/>
        <v>0</v>
      </c>
      <c r="BI579" s="161">
        <f t="shared" si="228"/>
        <v>0</v>
      </c>
      <c r="BJ579" s="14" t="s">
        <v>168</v>
      </c>
      <c r="BK579" s="161">
        <f t="shared" si="229"/>
        <v>0</v>
      </c>
      <c r="BL579" s="14" t="s">
        <v>425</v>
      </c>
      <c r="BM579" s="160" t="s">
        <v>1771</v>
      </c>
    </row>
    <row r="580" spans="1:65" s="2" customFormat="1" ht="16.5" customHeight="1">
      <c r="A580" s="29"/>
      <c r="B580" s="147"/>
      <c r="C580" s="162" t="s">
        <v>1772</v>
      </c>
      <c r="D580" s="162" t="s">
        <v>207</v>
      </c>
      <c r="E580" s="163" t="s">
        <v>1773</v>
      </c>
      <c r="F580" s="164" t="s">
        <v>1774</v>
      </c>
      <c r="G580" s="165" t="s">
        <v>214</v>
      </c>
      <c r="H580" s="166">
        <v>600</v>
      </c>
      <c r="I580" s="167"/>
      <c r="J580" s="168">
        <f t="shared" si="220"/>
        <v>0</v>
      </c>
      <c r="K580" s="169"/>
      <c r="L580" s="170"/>
      <c r="M580" s="171" t="s">
        <v>1</v>
      </c>
      <c r="N580" s="172" t="s">
        <v>40</v>
      </c>
      <c r="O580" s="58"/>
      <c r="P580" s="158">
        <f t="shared" si="221"/>
        <v>0</v>
      </c>
      <c r="Q580" s="158">
        <v>0</v>
      </c>
      <c r="R580" s="158">
        <f t="shared" si="222"/>
        <v>0</v>
      </c>
      <c r="S580" s="158">
        <v>0</v>
      </c>
      <c r="T580" s="159">
        <f t="shared" si="223"/>
        <v>0</v>
      </c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R580" s="160" t="s">
        <v>691</v>
      </c>
      <c r="AT580" s="160" t="s">
        <v>207</v>
      </c>
      <c r="AU580" s="160" t="s">
        <v>168</v>
      </c>
      <c r="AY580" s="14" t="s">
        <v>161</v>
      </c>
      <c r="BE580" s="161">
        <f t="shared" si="224"/>
        <v>0</v>
      </c>
      <c r="BF580" s="161">
        <f t="shared" si="225"/>
        <v>0</v>
      </c>
      <c r="BG580" s="161">
        <f t="shared" si="226"/>
        <v>0</v>
      </c>
      <c r="BH580" s="161">
        <f t="shared" si="227"/>
        <v>0</v>
      </c>
      <c r="BI580" s="161">
        <f t="shared" si="228"/>
        <v>0</v>
      </c>
      <c r="BJ580" s="14" t="s">
        <v>168</v>
      </c>
      <c r="BK580" s="161">
        <f t="shared" si="229"/>
        <v>0</v>
      </c>
      <c r="BL580" s="14" t="s">
        <v>691</v>
      </c>
      <c r="BM580" s="160" t="s">
        <v>1775</v>
      </c>
    </row>
    <row r="581" spans="1:65" s="2" customFormat="1" ht="16.5" customHeight="1">
      <c r="A581" s="29"/>
      <c r="B581" s="147"/>
      <c r="C581" s="162" t="s">
        <v>1776</v>
      </c>
      <c r="D581" s="162" t="s">
        <v>207</v>
      </c>
      <c r="E581" s="163" t="s">
        <v>1777</v>
      </c>
      <c r="F581" s="164" t="s">
        <v>1778</v>
      </c>
      <c r="G581" s="165" t="s">
        <v>214</v>
      </c>
      <c r="H581" s="166">
        <v>200</v>
      </c>
      <c r="I581" s="167"/>
      <c r="J581" s="168">
        <f t="shared" si="220"/>
        <v>0</v>
      </c>
      <c r="K581" s="169"/>
      <c r="L581" s="170"/>
      <c r="M581" s="171" t="s">
        <v>1</v>
      </c>
      <c r="N581" s="172" t="s">
        <v>40</v>
      </c>
      <c r="O581" s="58"/>
      <c r="P581" s="158">
        <f t="shared" si="221"/>
        <v>0</v>
      </c>
      <c r="Q581" s="158">
        <v>0</v>
      </c>
      <c r="R581" s="158">
        <f t="shared" si="222"/>
        <v>0</v>
      </c>
      <c r="S581" s="158">
        <v>0</v>
      </c>
      <c r="T581" s="159">
        <f t="shared" si="223"/>
        <v>0</v>
      </c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R581" s="160" t="s">
        <v>691</v>
      </c>
      <c r="AT581" s="160" t="s">
        <v>207</v>
      </c>
      <c r="AU581" s="160" t="s">
        <v>168</v>
      </c>
      <c r="AY581" s="14" t="s">
        <v>161</v>
      </c>
      <c r="BE581" s="161">
        <f t="shared" si="224"/>
        <v>0</v>
      </c>
      <c r="BF581" s="161">
        <f t="shared" si="225"/>
        <v>0</v>
      </c>
      <c r="BG581" s="161">
        <f t="shared" si="226"/>
        <v>0</v>
      </c>
      <c r="BH581" s="161">
        <f t="shared" si="227"/>
        <v>0</v>
      </c>
      <c r="BI581" s="161">
        <f t="shared" si="228"/>
        <v>0</v>
      </c>
      <c r="BJ581" s="14" t="s">
        <v>168</v>
      </c>
      <c r="BK581" s="161">
        <f t="shared" si="229"/>
        <v>0</v>
      </c>
      <c r="BL581" s="14" t="s">
        <v>691</v>
      </c>
      <c r="BM581" s="160" t="s">
        <v>1779</v>
      </c>
    </row>
    <row r="582" spans="1:65" s="2" customFormat="1" ht="21.75" customHeight="1">
      <c r="A582" s="29"/>
      <c r="B582" s="147"/>
      <c r="C582" s="148" t="s">
        <v>1780</v>
      </c>
      <c r="D582" s="148" t="s">
        <v>163</v>
      </c>
      <c r="E582" s="149" t="s">
        <v>1781</v>
      </c>
      <c r="F582" s="150" t="s">
        <v>1782</v>
      </c>
      <c r="G582" s="151" t="s">
        <v>214</v>
      </c>
      <c r="H582" s="152">
        <v>600</v>
      </c>
      <c r="I582" s="153"/>
      <c r="J582" s="154">
        <f t="shared" si="220"/>
        <v>0</v>
      </c>
      <c r="K582" s="155"/>
      <c r="L582" s="30"/>
      <c r="M582" s="156" t="s">
        <v>1</v>
      </c>
      <c r="N582" s="157" t="s">
        <v>40</v>
      </c>
      <c r="O582" s="58"/>
      <c r="P582" s="158">
        <f t="shared" si="221"/>
        <v>0</v>
      </c>
      <c r="Q582" s="158">
        <v>0</v>
      </c>
      <c r="R582" s="158">
        <f t="shared" si="222"/>
        <v>0</v>
      </c>
      <c r="S582" s="158">
        <v>0</v>
      </c>
      <c r="T582" s="159">
        <f t="shared" si="223"/>
        <v>0</v>
      </c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R582" s="160" t="s">
        <v>425</v>
      </c>
      <c r="AT582" s="160" t="s">
        <v>163</v>
      </c>
      <c r="AU582" s="160" t="s">
        <v>168</v>
      </c>
      <c r="AY582" s="14" t="s">
        <v>161</v>
      </c>
      <c r="BE582" s="161">
        <f t="shared" si="224"/>
        <v>0</v>
      </c>
      <c r="BF582" s="161">
        <f t="shared" si="225"/>
        <v>0</v>
      </c>
      <c r="BG582" s="161">
        <f t="shared" si="226"/>
        <v>0</v>
      </c>
      <c r="BH582" s="161">
        <f t="shared" si="227"/>
        <v>0</v>
      </c>
      <c r="BI582" s="161">
        <f t="shared" si="228"/>
        <v>0</v>
      </c>
      <c r="BJ582" s="14" t="s">
        <v>168</v>
      </c>
      <c r="BK582" s="161">
        <f t="shared" si="229"/>
        <v>0</v>
      </c>
      <c r="BL582" s="14" t="s">
        <v>425</v>
      </c>
      <c r="BM582" s="160" t="s">
        <v>1783</v>
      </c>
    </row>
    <row r="583" spans="1:65" s="2" customFormat="1" ht="16.5" customHeight="1">
      <c r="A583" s="29"/>
      <c r="B583" s="147"/>
      <c r="C583" s="162" t="s">
        <v>1784</v>
      </c>
      <c r="D583" s="162" t="s">
        <v>207</v>
      </c>
      <c r="E583" s="163" t="s">
        <v>1785</v>
      </c>
      <c r="F583" s="164" t="s">
        <v>1786</v>
      </c>
      <c r="G583" s="165" t="s">
        <v>214</v>
      </c>
      <c r="H583" s="166">
        <v>600</v>
      </c>
      <c r="I583" s="167"/>
      <c r="J583" s="168">
        <f t="shared" si="220"/>
        <v>0</v>
      </c>
      <c r="K583" s="169"/>
      <c r="L583" s="170"/>
      <c r="M583" s="171" t="s">
        <v>1</v>
      </c>
      <c r="N583" s="172" t="s">
        <v>40</v>
      </c>
      <c r="O583" s="58"/>
      <c r="P583" s="158">
        <f t="shared" si="221"/>
        <v>0</v>
      </c>
      <c r="Q583" s="158">
        <v>1.9000000000000001E-4</v>
      </c>
      <c r="R583" s="158">
        <f t="shared" si="222"/>
        <v>0.114</v>
      </c>
      <c r="S583" s="158">
        <v>0</v>
      </c>
      <c r="T583" s="159">
        <f t="shared" si="223"/>
        <v>0</v>
      </c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R583" s="160" t="s">
        <v>691</v>
      </c>
      <c r="AT583" s="160" t="s">
        <v>207</v>
      </c>
      <c r="AU583" s="160" t="s">
        <v>168</v>
      </c>
      <c r="AY583" s="14" t="s">
        <v>161</v>
      </c>
      <c r="BE583" s="161">
        <f t="shared" si="224"/>
        <v>0</v>
      </c>
      <c r="BF583" s="161">
        <f t="shared" si="225"/>
        <v>0</v>
      </c>
      <c r="BG583" s="161">
        <f t="shared" si="226"/>
        <v>0</v>
      </c>
      <c r="BH583" s="161">
        <f t="shared" si="227"/>
        <v>0</v>
      </c>
      <c r="BI583" s="161">
        <f t="shared" si="228"/>
        <v>0</v>
      </c>
      <c r="BJ583" s="14" t="s">
        <v>168</v>
      </c>
      <c r="BK583" s="161">
        <f t="shared" si="229"/>
        <v>0</v>
      </c>
      <c r="BL583" s="14" t="s">
        <v>691</v>
      </c>
      <c r="BM583" s="160" t="s">
        <v>1787</v>
      </c>
    </row>
    <row r="584" spans="1:65" s="2" customFormat="1" ht="21.75" customHeight="1">
      <c r="A584" s="29"/>
      <c r="B584" s="147"/>
      <c r="C584" s="148" t="s">
        <v>1788</v>
      </c>
      <c r="D584" s="148" t="s">
        <v>163</v>
      </c>
      <c r="E584" s="149" t="s">
        <v>1789</v>
      </c>
      <c r="F584" s="150" t="s">
        <v>1790</v>
      </c>
      <c r="G584" s="151" t="s">
        <v>214</v>
      </c>
      <c r="H584" s="152">
        <v>130</v>
      </c>
      <c r="I584" s="153"/>
      <c r="J584" s="154">
        <f t="shared" si="220"/>
        <v>0</v>
      </c>
      <c r="K584" s="155"/>
      <c r="L584" s="30"/>
      <c r="M584" s="156" t="s">
        <v>1</v>
      </c>
      <c r="N584" s="157" t="s">
        <v>40</v>
      </c>
      <c r="O584" s="58"/>
      <c r="P584" s="158">
        <f t="shared" si="221"/>
        <v>0</v>
      </c>
      <c r="Q584" s="158">
        <v>0</v>
      </c>
      <c r="R584" s="158">
        <f t="shared" si="222"/>
        <v>0</v>
      </c>
      <c r="S584" s="158">
        <v>0</v>
      </c>
      <c r="T584" s="159">
        <f t="shared" si="223"/>
        <v>0</v>
      </c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R584" s="160" t="s">
        <v>425</v>
      </c>
      <c r="AT584" s="160" t="s">
        <v>163</v>
      </c>
      <c r="AU584" s="160" t="s">
        <v>168</v>
      </c>
      <c r="AY584" s="14" t="s">
        <v>161</v>
      </c>
      <c r="BE584" s="161">
        <f t="shared" si="224"/>
        <v>0</v>
      </c>
      <c r="BF584" s="161">
        <f t="shared" si="225"/>
        <v>0</v>
      </c>
      <c r="BG584" s="161">
        <f t="shared" si="226"/>
        <v>0</v>
      </c>
      <c r="BH584" s="161">
        <f t="shared" si="227"/>
        <v>0</v>
      </c>
      <c r="BI584" s="161">
        <f t="shared" si="228"/>
        <v>0</v>
      </c>
      <c r="BJ584" s="14" t="s">
        <v>168</v>
      </c>
      <c r="BK584" s="161">
        <f t="shared" si="229"/>
        <v>0</v>
      </c>
      <c r="BL584" s="14" t="s">
        <v>425</v>
      </c>
      <c r="BM584" s="160" t="s">
        <v>1791</v>
      </c>
    </row>
    <row r="585" spans="1:65" s="2" customFormat="1" ht="16.5" customHeight="1">
      <c r="A585" s="29"/>
      <c r="B585" s="147"/>
      <c r="C585" s="162" t="s">
        <v>1792</v>
      </c>
      <c r="D585" s="162" t="s">
        <v>207</v>
      </c>
      <c r="E585" s="163" t="s">
        <v>1793</v>
      </c>
      <c r="F585" s="164" t="s">
        <v>1794</v>
      </c>
      <c r="G585" s="165" t="s">
        <v>214</v>
      </c>
      <c r="H585" s="166">
        <v>80</v>
      </c>
      <c r="I585" s="167"/>
      <c r="J585" s="168">
        <f t="shared" si="220"/>
        <v>0</v>
      </c>
      <c r="K585" s="169"/>
      <c r="L585" s="170"/>
      <c r="M585" s="171" t="s">
        <v>1</v>
      </c>
      <c r="N585" s="172" t="s">
        <v>40</v>
      </c>
      <c r="O585" s="58"/>
      <c r="P585" s="158">
        <f t="shared" si="221"/>
        <v>0</v>
      </c>
      <c r="Q585" s="158">
        <v>2.7999999999999998E-4</v>
      </c>
      <c r="R585" s="158">
        <f t="shared" si="222"/>
        <v>2.2399999999999996E-2</v>
      </c>
      <c r="S585" s="158">
        <v>0</v>
      </c>
      <c r="T585" s="159">
        <f t="shared" si="223"/>
        <v>0</v>
      </c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R585" s="160" t="s">
        <v>691</v>
      </c>
      <c r="AT585" s="160" t="s">
        <v>207</v>
      </c>
      <c r="AU585" s="160" t="s">
        <v>168</v>
      </c>
      <c r="AY585" s="14" t="s">
        <v>161</v>
      </c>
      <c r="BE585" s="161">
        <f t="shared" si="224"/>
        <v>0</v>
      </c>
      <c r="BF585" s="161">
        <f t="shared" si="225"/>
        <v>0</v>
      </c>
      <c r="BG585" s="161">
        <f t="shared" si="226"/>
        <v>0</v>
      </c>
      <c r="BH585" s="161">
        <f t="shared" si="227"/>
        <v>0</v>
      </c>
      <c r="BI585" s="161">
        <f t="shared" si="228"/>
        <v>0</v>
      </c>
      <c r="BJ585" s="14" t="s">
        <v>168</v>
      </c>
      <c r="BK585" s="161">
        <f t="shared" si="229"/>
        <v>0</v>
      </c>
      <c r="BL585" s="14" t="s">
        <v>691</v>
      </c>
      <c r="BM585" s="160" t="s">
        <v>1795</v>
      </c>
    </row>
    <row r="586" spans="1:65" s="2" customFormat="1" ht="16.5" customHeight="1">
      <c r="A586" s="29"/>
      <c r="B586" s="147"/>
      <c r="C586" s="148" t="s">
        <v>1796</v>
      </c>
      <c r="D586" s="148" t="s">
        <v>163</v>
      </c>
      <c r="E586" s="149" t="s">
        <v>1797</v>
      </c>
      <c r="F586" s="150" t="s">
        <v>1798</v>
      </c>
      <c r="G586" s="151" t="s">
        <v>214</v>
      </c>
      <c r="H586" s="152">
        <v>30</v>
      </c>
      <c r="I586" s="153"/>
      <c r="J586" s="154">
        <f t="shared" si="220"/>
        <v>0</v>
      </c>
      <c r="K586" s="155"/>
      <c r="L586" s="30"/>
      <c r="M586" s="156" t="s">
        <v>1</v>
      </c>
      <c r="N586" s="157" t="s">
        <v>40</v>
      </c>
      <c r="O586" s="58"/>
      <c r="P586" s="158">
        <f t="shared" si="221"/>
        <v>0</v>
      </c>
      <c r="Q586" s="158">
        <v>0</v>
      </c>
      <c r="R586" s="158">
        <f t="shared" si="222"/>
        <v>0</v>
      </c>
      <c r="S586" s="158">
        <v>0</v>
      </c>
      <c r="T586" s="159">
        <f t="shared" si="223"/>
        <v>0</v>
      </c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R586" s="160" t="s">
        <v>425</v>
      </c>
      <c r="AT586" s="160" t="s">
        <v>163</v>
      </c>
      <c r="AU586" s="160" t="s">
        <v>168</v>
      </c>
      <c r="AY586" s="14" t="s">
        <v>161</v>
      </c>
      <c r="BE586" s="161">
        <f t="shared" si="224"/>
        <v>0</v>
      </c>
      <c r="BF586" s="161">
        <f t="shared" si="225"/>
        <v>0</v>
      </c>
      <c r="BG586" s="161">
        <f t="shared" si="226"/>
        <v>0</v>
      </c>
      <c r="BH586" s="161">
        <f t="shared" si="227"/>
        <v>0</v>
      </c>
      <c r="BI586" s="161">
        <f t="shared" si="228"/>
        <v>0</v>
      </c>
      <c r="BJ586" s="14" t="s">
        <v>168</v>
      </c>
      <c r="BK586" s="161">
        <f t="shared" si="229"/>
        <v>0</v>
      </c>
      <c r="BL586" s="14" t="s">
        <v>425</v>
      </c>
      <c r="BM586" s="160" t="s">
        <v>1799</v>
      </c>
    </row>
    <row r="587" spans="1:65" s="2" customFormat="1" ht="16.5" customHeight="1">
      <c r="A587" s="29"/>
      <c r="B587" s="147"/>
      <c r="C587" s="162" t="s">
        <v>1800</v>
      </c>
      <c r="D587" s="162" t="s">
        <v>207</v>
      </c>
      <c r="E587" s="163" t="s">
        <v>1801</v>
      </c>
      <c r="F587" s="164" t="s">
        <v>1802</v>
      </c>
      <c r="G587" s="165" t="s">
        <v>214</v>
      </c>
      <c r="H587" s="166">
        <v>30</v>
      </c>
      <c r="I587" s="167"/>
      <c r="J587" s="168">
        <f t="shared" si="220"/>
        <v>0</v>
      </c>
      <c r="K587" s="169"/>
      <c r="L587" s="170"/>
      <c r="M587" s="171" t="s">
        <v>1</v>
      </c>
      <c r="N587" s="172" t="s">
        <v>40</v>
      </c>
      <c r="O587" s="58"/>
      <c r="P587" s="158">
        <f t="shared" si="221"/>
        <v>0</v>
      </c>
      <c r="Q587" s="158">
        <v>4.8000000000000001E-4</v>
      </c>
      <c r="R587" s="158">
        <f t="shared" si="222"/>
        <v>1.44E-2</v>
      </c>
      <c r="S587" s="158">
        <v>0</v>
      </c>
      <c r="T587" s="159">
        <f t="shared" si="223"/>
        <v>0</v>
      </c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R587" s="160" t="s">
        <v>691</v>
      </c>
      <c r="AT587" s="160" t="s">
        <v>207</v>
      </c>
      <c r="AU587" s="160" t="s">
        <v>168</v>
      </c>
      <c r="AY587" s="14" t="s">
        <v>161</v>
      </c>
      <c r="BE587" s="161">
        <f t="shared" si="224"/>
        <v>0</v>
      </c>
      <c r="BF587" s="161">
        <f t="shared" si="225"/>
        <v>0</v>
      </c>
      <c r="BG587" s="161">
        <f t="shared" si="226"/>
        <v>0</v>
      </c>
      <c r="BH587" s="161">
        <f t="shared" si="227"/>
        <v>0</v>
      </c>
      <c r="BI587" s="161">
        <f t="shared" si="228"/>
        <v>0</v>
      </c>
      <c r="BJ587" s="14" t="s">
        <v>168</v>
      </c>
      <c r="BK587" s="161">
        <f t="shared" si="229"/>
        <v>0</v>
      </c>
      <c r="BL587" s="14" t="s">
        <v>691</v>
      </c>
      <c r="BM587" s="160" t="s">
        <v>1803</v>
      </c>
    </row>
    <row r="588" spans="1:65" s="2" customFormat="1" ht="21.75" customHeight="1">
      <c r="A588" s="29"/>
      <c r="B588" s="147"/>
      <c r="C588" s="148" t="s">
        <v>1804</v>
      </c>
      <c r="D588" s="148" t="s">
        <v>163</v>
      </c>
      <c r="E588" s="149" t="s">
        <v>1805</v>
      </c>
      <c r="F588" s="150" t="s">
        <v>1806</v>
      </c>
      <c r="G588" s="151" t="s">
        <v>214</v>
      </c>
      <c r="H588" s="152">
        <v>40</v>
      </c>
      <c r="I588" s="153"/>
      <c r="J588" s="154">
        <f t="shared" si="220"/>
        <v>0</v>
      </c>
      <c r="K588" s="155"/>
      <c r="L588" s="30"/>
      <c r="M588" s="156" t="s">
        <v>1</v>
      </c>
      <c r="N588" s="157" t="s">
        <v>40</v>
      </c>
      <c r="O588" s="58"/>
      <c r="P588" s="158">
        <f t="shared" si="221"/>
        <v>0</v>
      </c>
      <c r="Q588" s="158">
        <v>0</v>
      </c>
      <c r="R588" s="158">
        <f t="shared" si="222"/>
        <v>0</v>
      </c>
      <c r="S588" s="158">
        <v>0</v>
      </c>
      <c r="T588" s="159">
        <f t="shared" si="223"/>
        <v>0</v>
      </c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R588" s="160" t="s">
        <v>425</v>
      </c>
      <c r="AT588" s="160" t="s">
        <v>163</v>
      </c>
      <c r="AU588" s="160" t="s">
        <v>168</v>
      </c>
      <c r="AY588" s="14" t="s">
        <v>161</v>
      </c>
      <c r="BE588" s="161">
        <f t="shared" si="224"/>
        <v>0</v>
      </c>
      <c r="BF588" s="161">
        <f t="shared" si="225"/>
        <v>0</v>
      </c>
      <c r="BG588" s="161">
        <f t="shared" si="226"/>
        <v>0</v>
      </c>
      <c r="BH588" s="161">
        <f t="shared" si="227"/>
        <v>0</v>
      </c>
      <c r="BI588" s="161">
        <f t="shared" si="228"/>
        <v>0</v>
      </c>
      <c r="BJ588" s="14" t="s">
        <v>168</v>
      </c>
      <c r="BK588" s="161">
        <f t="shared" si="229"/>
        <v>0</v>
      </c>
      <c r="BL588" s="14" t="s">
        <v>425</v>
      </c>
      <c r="BM588" s="160" t="s">
        <v>1807</v>
      </c>
    </row>
    <row r="589" spans="1:65" s="2" customFormat="1" ht="16.5" customHeight="1">
      <c r="A589" s="29"/>
      <c r="B589" s="147"/>
      <c r="C589" s="162" t="s">
        <v>1808</v>
      </c>
      <c r="D589" s="162" t="s">
        <v>207</v>
      </c>
      <c r="E589" s="163" t="s">
        <v>1809</v>
      </c>
      <c r="F589" s="164" t="s">
        <v>1810</v>
      </c>
      <c r="G589" s="165" t="s">
        <v>214</v>
      </c>
      <c r="H589" s="166">
        <v>40</v>
      </c>
      <c r="I589" s="167"/>
      <c r="J589" s="168">
        <f t="shared" si="220"/>
        <v>0</v>
      </c>
      <c r="K589" s="169"/>
      <c r="L589" s="170"/>
      <c r="M589" s="171" t="s">
        <v>1</v>
      </c>
      <c r="N589" s="172" t="s">
        <v>40</v>
      </c>
      <c r="O589" s="58"/>
      <c r="P589" s="158">
        <f t="shared" si="221"/>
        <v>0</v>
      </c>
      <c r="Q589" s="158">
        <v>1.0499999999999999E-3</v>
      </c>
      <c r="R589" s="158">
        <f t="shared" si="222"/>
        <v>4.1999999999999996E-2</v>
      </c>
      <c r="S589" s="158">
        <v>0</v>
      </c>
      <c r="T589" s="159">
        <f t="shared" si="223"/>
        <v>0</v>
      </c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R589" s="160" t="s">
        <v>691</v>
      </c>
      <c r="AT589" s="160" t="s">
        <v>207</v>
      </c>
      <c r="AU589" s="160" t="s">
        <v>168</v>
      </c>
      <c r="AY589" s="14" t="s">
        <v>161</v>
      </c>
      <c r="BE589" s="161">
        <f t="shared" si="224"/>
        <v>0</v>
      </c>
      <c r="BF589" s="161">
        <f t="shared" si="225"/>
        <v>0</v>
      </c>
      <c r="BG589" s="161">
        <f t="shared" si="226"/>
        <v>0</v>
      </c>
      <c r="BH589" s="161">
        <f t="shared" si="227"/>
        <v>0</v>
      </c>
      <c r="BI589" s="161">
        <f t="shared" si="228"/>
        <v>0</v>
      </c>
      <c r="BJ589" s="14" t="s">
        <v>168</v>
      </c>
      <c r="BK589" s="161">
        <f t="shared" si="229"/>
        <v>0</v>
      </c>
      <c r="BL589" s="14" t="s">
        <v>691</v>
      </c>
      <c r="BM589" s="160" t="s">
        <v>1811</v>
      </c>
    </row>
    <row r="590" spans="1:65" s="2" customFormat="1" ht="24.2" customHeight="1">
      <c r="A590" s="29"/>
      <c r="B590" s="147"/>
      <c r="C590" s="148" t="s">
        <v>1812</v>
      </c>
      <c r="D590" s="148" t="s">
        <v>163</v>
      </c>
      <c r="E590" s="149" t="s">
        <v>1813</v>
      </c>
      <c r="F590" s="150" t="s">
        <v>1814</v>
      </c>
      <c r="G590" s="151" t="s">
        <v>214</v>
      </c>
      <c r="H590" s="152">
        <v>10</v>
      </c>
      <c r="I590" s="153"/>
      <c r="J590" s="154">
        <f t="shared" si="220"/>
        <v>0</v>
      </c>
      <c r="K590" s="155"/>
      <c r="L590" s="30"/>
      <c r="M590" s="156" t="s">
        <v>1</v>
      </c>
      <c r="N590" s="157" t="s">
        <v>40</v>
      </c>
      <c r="O590" s="58"/>
      <c r="P590" s="158">
        <f t="shared" si="221"/>
        <v>0</v>
      </c>
      <c r="Q590" s="158">
        <v>0</v>
      </c>
      <c r="R590" s="158">
        <f t="shared" si="222"/>
        <v>0</v>
      </c>
      <c r="S590" s="158">
        <v>0</v>
      </c>
      <c r="T590" s="159">
        <f t="shared" si="223"/>
        <v>0</v>
      </c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R590" s="160" t="s">
        <v>425</v>
      </c>
      <c r="AT590" s="160" t="s">
        <v>163</v>
      </c>
      <c r="AU590" s="160" t="s">
        <v>168</v>
      </c>
      <c r="AY590" s="14" t="s">
        <v>161</v>
      </c>
      <c r="BE590" s="161">
        <f t="shared" si="224"/>
        <v>0</v>
      </c>
      <c r="BF590" s="161">
        <f t="shared" si="225"/>
        <v>0</v>
      </c>
      <c r="BG590" s="161">
        <f t="shared" si="226"/>
        <v>0</v>
      </c>
      <c r="BH590" s="161">
        <f t="shared" si="227"/>
        <v>0</v>
      </c>
      <c r="BI590" s="161">
        <f t="shared" si="228"/>
        <v>0</v>
      </c>
      <c r="BJ590" s="14" t="s">
        <v>168</v>
      </c>
      <c r="BK590" s="161">
        <f t="shared" si="229"/>
        <v>0</v>
      </c>
      <c r="BL590" s="14" t="s">
        <v>425</v>
      </c>
      <c r="BM590" s="160" t="s">
        <v>1815</v>
      </c>
    </row>
    <row r="591" spans="1:65" s="2" customFormat="1" ht="16.5" customHeight="1">
      <c r="A591" s="29"/>
      <c r="B591" s="147"/>
      <c r="C591" s="162" t="s">
        <v>1816</v>
      </c>
      <c r="D591" s="162" t="s">
        <v>207</v>
      </c>
      <c r="E591" s="163" t="s">
        <v>1817</v>
      </c>
      <c r="F591" s="164" t="s">
        <v>1818</v>
      </c>
      <c r="G591" s="165" t="s">
        <v>214</v>
      </c>
      <c r="H591" s="166">
        <v>10</v>
      </c>
      <c r="I591" s="167"/>
      <c r="J591" s="168">
        <f t="shared" si="220"/>
        <v>0</v>
      </c>
      <c r="K591" s="169"/>
      <c r="L591" s="170"/>
      <c r="M591" s="171" t="s">
        <v>1</v>
      </c>
      <c r="N591" s="172" t="s">
        <v>40</v>
      </c>
      <c r="O591" s="58"/>
      <c r="P591" s="158">
        <f t="shared" si="221"/>
        <v>0</v>
      </c>
      <c r="Q591" s="158">
        <v>6.9999999999999994E-5</v>
      </c>
      <c r="R591" s="158">
        <f t="shared" si="222"/>
        <v>6.9999999999999988E-4</v>
      </c>
      <c r="S591" s="158">
        <v>0</v>
      </c>
      <c r="T591" s="159">
        <f t="shared" si="223"/>
        <v>0</v>
      </c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R591" s="160" t="s">
        <v>691</v>
      </c>
      <c r="AT591" s="160" t="s">
        <v>207</v>
      </c>
      <c r="AU591" s="160" t="s">
        <v>168</v>
      </c>
      <c r="AY591" s="14" t="s">
        <v>161</v>
      </c>
      <c r="BE591" s="161">
        <f t="shared" si="224"/>
        <v>0</v>
      </c>
      <c r="BF591" s="161">
        <f t="shared" si="225"/>
        <v>0</v>
      </c>
      <c r="BG591" s="161">
        <f t="shared" si="226"/>
        <v>0</v>
      </c>
      <c r="BH591" s="161">
        <f t="shared" si="227"/>
        <v>0</v>
      </c>
      <c r="BI591" s="161">
        <f t="shared" si="228"/>
        <v>0</v>
      </c>
      <c r="BJ591" s="14" t="s">
        <v>168</v>
      </c>
      <c r="BK591" s="161">
        <f t="shared" si="229"/>
        <v>0</v>
      </c>
      <c r="BL591" s="14" t="s">
        <v>691</v>
      </c>
      <c r="BM591" s="160" t="s">
        <v>1819</v>
      </c>
    </row>
    <row r="592" spans="1:65" s="2" customFormat="1" ht="24.2" customHeight="1">
      <c r="A592" s="29"/>
      <c r="B592" s="147"/>
      <c r="C592" s="148" t="s">
        <v>1820</v>
      </c>
      <c r="D592" s="148" t="s">
        <v>163</v>
      </c>
      <c r="E592" s="149" t="s">
        <v>1821</v>
      </c>
      <c r="F592" s="150" t="s">
        <v>1822</v>
      </c>
      <c r="G592" s="151" t="s">
        <v>214</v>
      </c>
      <c r="H592" s="152">
        <v>50</v>
      </c>
      <c r="I592" s="153"/>
      <c r="J592" s="154">
        <f t="shared" si="220"/>
        <v>0</v>
      </c>
      <c r="K592" s="155"/>
      <c r="L592" s="30"/>
      <c r="M592" s="156" t="s">
        <v>1</v>
      </c>
      <c r="N592" s="157" t="s">
        <v>40</v>
      </c>
      <c r="O592" s="58"/>
      <c r="P592" s="158">
        <f t="shared" si="221"/>
        <v>0</v>
      </c>
      <c r="Q592" s="158">
        <v>0</v>
      </c>
      <c r="R592" s="158">
        <f t="shared" si="222"/>
        <v>0</v>
      </c>
      <c r="S592" s="158">
        <v>0</v>
      </c>
      <c r="T592" s="159">
        <f t="shared" si="223"/>
        <v>0</v>
      </c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R592" s="160" t="s">
        <v>425</v>
      </c>
      <c r="AT592" s="160" t="s">
        <v>163</v>
      </c>
      <c r="AU592" s="160" t="s">
        <v>168</v>
      </c>
      <c r="AY592" s="14" t="s">
        <v>161</v>
      </c>
      <c r="BE592" s="161">
        <f t="shared" si="224"/>
        <v>0</v>
      </c>
      <c r="BF592" s="161">
        <f t="shared" si="225"/>
        <v>0</v>
      </c>
      <c r="BG592" s="161">
        <f t="shared" si="226"/>
        <v>0</v>
      </c>
      <c r="BH592" s="161">
        <f t="shared" si="227"/>
        <v>0</v>
      </c>
      <c r="BI592" s="161">
        <f t="shared" si="228"/>
        <v>0</v>
      </c>
      <c r="BJ592" s="14" t="s">
        <v>168</v>
      </c>
      <c r="BK592" s="161">
        <f t="shared" si="229"/>
        <v>0</v>
      </c>
      <c r="BL592" s="14" t="s">
        <v>425</v>
      </c>
      <c r="BM592" s="160" t="s">
        <v>1823</v>
      </c>
    </row>
    <row r="593" spans="1:65" s="2" customFormat="1" ht="16.5" customHeight="1">
      <c r="A593" s="29"/>
      <c r="B593" s="147"/>
      <c r="C593" s="162" t="s">
        <v>1824</v>
      </c>
      <c r="D593" s="162" t="s">
        <v>207</v>
      </c>
      <c r="E593" s="163" t="s">
        <v>1825</v>
      </c>
      <c r="F593" s="164" t="s">
        <v>1826</v>
      </c>
      <c r="G593" s="165" t="s">
        <v>214</v>
      </c>
      <c r="H593" s="166">
        <v>50</v>
      </c>
      <c r="I593" s="167"/>
      <c r="J593" s="168">
        <f t="shared" si="220"/>
        <v>0</v>
      </c>
      <c r="K593" s="169"/>
      <c r="L593" s="170"/>
      <c r="M593" s="171" t="s">
        <v>1</v>
      </c>
      <c r="N593" s="172" t="s">
        <v>40</v>
      </c>
      <c r="O593" s="58"/>
      <c r="P593" s="158">
        <f t="shared" si="221"/>
        <v>0</v>
      </c>
      <c r="Q593" s="158">
        <v>1.2E-4</v>
      </c>
      <c r="R593" s="158">
        <f t="shared" si="222"/>
        <v>6.0000000000000001E-3</v>
      </c>
      <c r="S593" s="158">
        <v>0</v>
      </c>
      <c r="T593" s="159">
        <f t="shared" si="223"/>
        <v>0</v>
      </c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R593" s="160" t="s">
        <v>691</v>
      </c>
      <c r="AT593" s="160" t="s">
        <v>207</v>
      </c>
      <c r="AU593" s="160" t="s">
        <v>168</v>
      </c>
      <c r="AY593" s="14" t="s">
        <v>161</v>
      </c>
      <c r="BE593" s="161">
        <f t="shared" si="224"/>
        <v>0</v>
      </c>
      <c r="BF593" s="161">
        <f t="shared" si="225"/>
        <v>0</v>
      </c>
      <c r="BG593" s="161">
        <f t="shared" si="226"/>
        <v>0</v>
      </c>
      <c r="BH593" s="161">
        <f t="shared" si="227"/>
        <v>0</v>
      </c>
      <c r="BI593" s="161">
        <f t="shared" si="228"/>
        <v>0</v>
      </c>
      <c r="BJ593" s="14" t="s">
        <v>168</v>
      </c>
      <c r="BK593" s="161">
        <f t="shared" si="229"/>
        <v>0</v>
      </c>
      <c r="BL593" s="14" t="s">
        <v>691</v>
      </c>
      <c r="BM593" s="160" t="s">
        <v>1827</v>
      </c>
    </row>
    <row r="594" spans="1:65" s="2" customFormat="1" ht="24.2" customHeight="1">
      <c r="A594" s="29"/>
      <c r="B594" s="147"/>
      <c r="C594" s="148" t="s">
        <v>1828</v>
      </c>
      <c r="D594" s="148" t="s">
        <v>163</v>
      </c>
      <c r="E594" s="149" t="s">
        <v>1829</v>
      </c>
      <c r="F594" s="150" t="s">
        <v>1830</v>
      </c>
      <c r="G594" s="151" t="s">
        <v>214</v>
      </c>
      <c r="H594" s="152">
        <v>50</v>
      </c>
      <c r="I594" s="153"/>
      <c r="J594" s="154">
        <f t="shared" si="220"/>
        <v>0</v>
      </c>
      <c r="K594" s="155"/>
      <c r="L594" s="30"/>
      <c r="M594" s="156" t="s">
        <v>1</v>
      </c>
      <c r="N594" s="157" t="s">
        <v>40</v>
      </c>
      <c r="O594" s="58"/>
      <c r="P594" s="158">
        <f t="shared" si="221"/>
        <v>0</v>
      </c>
      <c r="Q594" s="158">
        <v>0</v>
      </c>
      <c r="R594" s="158">
        <f t="shared" si="222"/>
        <v>0</v>
      </c>
      <c r="S594" s="158">
        <v>0</v>
      </c>
      <c r="T594" s="159">
        <f t="shared" si="223"/>
        <v>0</v>
      </c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R594" s="160" t="s">
        <v>425</v>
      </c>
      <c r="AT594" s="160" t="s">
        <v>163</v>
      </c>
      <c r="AU594" s="160" t="s">
        <v>168</v>
      </c>
      <c r="AY594" s="14" t="s">
        <v>161</v>
      </c>
      <c r="BE594" s="161">
        <f t="shared" si="224"/>
        <v>0</v>
      </c>
      <c r="BF594" s="161">
        <f t="shared" si="225"/>
        <v>0</v>
      </c>
      <c r="BG594" s="161">
        <f t="shared" si="226"/>
        <v>0</v>
      </c>
      <c r="BH594" s="161">
        <f t="shared" si="227"/>
        <v>0</v>
      </c>
      <c r="BI594" s="161">
        <f t="shared" si="228"/>
        <v>0</v>
      </c>
      <c r="BJ594" s="14" t="s">
        <v>168</v>
      </c>
      <c r="BK594" s="161">
        <f t="shared" si="229"/>
        <v>0</v>
      </c>
      <c r="BL594" s="14" t="s">
        <v>425</v>
      </c>
      <c r="BM594" s="160" t="s">
        <v>1831</v>
      </c>
    </row>
    <row r="595" spans="1:65" s="2" customFormat="1" ht="16.5" customHeight="1">
      <c r="A595" s="29"/>
      <c r="B595" s="147"/>
      <c r="C595" s="162" t="s">
        <v>1832</v>
      </c>
      <c r="D595" s="162" t="s">
        <v>207</v>
      </c>
      <c r="E595" s="163" t="s">
        <v>1833</v>
      </c>
      <c r="F595" s="164" t="s">
        <v>1834</v>
      </c>
      <c r="G595" s="165" t="s">
        <v>214</v>
      </c>
      <c r="H595" s="166">
        <v>50</v>
      </c>
      <c r="I595" s="167"/>
      <c r="J595" s="168">
        <f t="shared" si="220"/>
        <v>0</v>
      </c>
      <c r="K595" s="169"/>
      <c r="L595" s="170"/>
      <c r="M595" s="171" t="s">
        <v>1</v>
      </c>
      <c r="N595" s="172" t="s">
        <v>40</v>
      </c>
      <c r="O595" s="58"/>
      <c r="P595" s="158">
        <f t="shared" si="221"/>
        <v>0</v>
      </c>
      <c r="Q595" s="158">
        <v>1.4999999999999999E-4</v>
      </c>
      <c r="R595" s="158">
        <f t="shared" si="222"/>
        <v>7.4999999999999997E-3</v>
      </c>
      <c r="S595" s="158">
        <v>0</v>
      </c>
      <c r="T595" s="159">
        <f t="shared" si="223"/>
        <v>0</v>
      </c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R595" s="160" t="s">
        <v>691</v>
      </c>
      <c r="AT595" s="160" t="s">
        <v>207</v>
      </c>
      <c r="AU595" s="160" t="s">
        <v>168</v>
      </c>
      <c r="AY595" s="14" t="s">
        <v>161</v>
      </c>
      <c r="BE595" s="161">
        <f t="shared" si="224"/>
        <v>0</v>
      </c>
      <c r="BF595" s="161">
        <f t="shared" si="225"/>
        <v>0</v>
      </c>
      <c r="BG595" s="161">
        <f t="shared" si="226"/>
        <v>0</v>
      </c>
      <c r="BH595" s="161">
        <f t="shared" si="227"/>
        <v>0</v>
      </c>
      <c r="BI595" s="161">
        <f t="shared" si="228"/>
        <v>0</v>
      </c>
      <c r="BJ595" s="14" t="s">
        <v>168</v>
      </c>
      <c r="BK595" s="161">
        <f t="shared" si="229"/>
        <v>0</v>
      </c>
      <c r="BL595" s="14" t="s">
        <v>691</v>
      </c>
      <c r="BM595" s="160" t="s">
        <v>1835</v>
      </c>
    </row>
    <row r="596" spans="1:65" s="2" customFormat="1" ht="24.2" customHeight="1">
      <c r="A596" s="29"/>
      <c r="B596" s="147"/>
      <c r="C596" s="148" t="s">
        <v>1836</v>
      </c>
      <c r="D596" s="148" t="s">
        <v>163</v>
      </c>
      <c r="E596" s="149" t="s">
        <v>1837</v>
      </c>
      <c r="F596" s="150" t="s">
        <v>1838</v>
      </c>
      <c r="G596" s="151" t="s">
        <v>214</v>
      </c>
      <c r="H596" s="152">
        <v>20</v>
      </c>
      <c r="I596" s="153"/>
      <c r="J596" s="154">
        <f t="shared" si="220"/>
        <v>0</v>
      </c>
      <c r="K596" s="155"/>
      <c r="L596" s="30"/>
      <c r="M596" s="156" t="s">
        <v>1</v>
      </c>
      <c r="N596" s="157" t="s">
        <v>40</v>
      </c>
      <c r="O596" s="58"/>
      <c r="P596" s="158">
        <f t="shared" si="221"/>
        <v>0</v>
      </c>
      <c r="Q596" s="158">
        <v>0</v>
      </c>
      <c r="R596" s="158">
        <f t="shared" si="222"/>
        <v>0</v>
      </c>
      <c r="S596" s="158">
        <v>0</v>
      </c>
      <c r="T596" s="159">
        <f t="shared" si="223"/>
        <v>0</v>
      </c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R596" s="160" t="s">
        <v>425</v>
      </c>
      <c r="AT596" s="160" t="s">
        <v>163</v>
      </c>
      <c r="AU596" s="160" t="s">
        <v>168</v>
      </c>
      <c r="AY596" s="14" t="s">
        <v>161</v>
      </c>
      <c r="BE596" s="161">
        <f t="shared" si="224"/>
        <v>0</v>
      </c>
      <c r="BF596" s="161">
        <f t="shared" si="225"/>
        <v>0</v>
      </c>
      <c r="BG596" s="161">
        <f t="shared" si="226"/>
        <v>0</v>
      </c>
      <c r="BH596" s="161">
        <f t="shared" si="227"/>
        <v>0</v>
      </c>
      <c r="BI596" s="161">
        <f t="shared" si="228"/>
        <v>0</v>
      </c>
      <c r="BJ596" s="14" t="s">
        <v>168</v>
      </c>
      <c r="BK596" s="161">
        <f t="shared" si="229"/>
        <v>0</v>
      </c>
      <c r="BL596" s="14" t="s">
        <v>425</v>
      </c>
      <c r="BM596" s="160" t="s">
        <v>1839</v>
      </c>
    </row>
    <row r="597" spans="1:65" s="2" customFormat="1" ht="21.75" customHeight="1">
      <c r="A597" s="29"/>
      <c r="B597" s="147"/>
      <c r="C597" s="162" t="s">
        <v>1840</v>
      </c>
      <c r="D597" s="162" t="s">
        <v>207</v>
      </c>
      <c r="E597" s="163" t="s">
        <v>1841</v>
      </c>
      <c r="F597" s="164" t="s">
        <v>1842</v>
      </c>
      <c r="G597" s="165" t="s">
        <v>214</v>
      </c>
      <c r="H597" s="166">
        <v>20</v>
      </c>
      <c r="I597" s="167"/>
      <c r="J597" s="168">
        <f t="shared" si="220"/>
        <v>0</v>
      </c>
      <c r="K597" s="169"/>
      <c r="L597" s="170"/>
      <c r="M597" s="171" t="s">
        <v>1</v>
      </c>
      <c r="N597" s="172" t="s">
        <v>40</v>
      </c>
      <c r="O597" s="58"/>
      <c r="P597" s="158">
        <f t="shared" si="221"/>
        <v>0</v>
      </c>
      <c r="Q597" s="158">
        <v>3.5E-4</v>
      </c>
      <c r="R597" s="158">
        <f t="shared" si="222"/>
        <v>7.0000000000000001E-3</v>
      </c>
      <c r="S597" s="158">
        <v>0</v>
      </c>
      <c r="T597" s="159">
        <f t="shared" si="223"/>
        <v>0</v>
      </c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R597" s="160" t="s">
        <v>691</v>
      </c>
      <c r="AT597" s="160" t="s">
        <v>207</v>
      </c>
      <c r="AU597" s="160" t="s">
        <v>168</v>
      </c>
      <c r="AY597" s="14" t="s">
        <v>161</v>
      </c>
      <c r="BE597" s="161">
        <f t="shared" si="224"/>
        <v>0</v>
      </c>
      <c r="BF597" s="161">
        <f t="shared" si="225"/>
        <v>0</v>
      </c>
      <c r="BG597" s="161">
        <f t="shared" si="226"/>
        <v>0</v>
      </c>
      <c r="BH597" s="161">
        <f t="shared" si="227"/>
        <v>0</v>
      </c>
      <c r="BI597" s="161">
        <f t="shared" si="228"/>
        <v>0</v>
      </c>
      <c r="BJ597" s="14" t="s">
        <v>168</v>
      </c>
      <c r="BK597" s="161">
        <f t="shared" si="229"/>
        <v>0</v>
      </c>
      <c r="BL597" s="14" t="s">
        <v>691</v>
      </c>
      <c r="BM597" s="160" t="s">
        <v>1843</v>
      </c>
    </row>
    <row r="598" spans="1:65" s="2" customFormat="1" ht="24.2" customHeight="1">
      <c r="A598" s="29"/>
      <c r="B598" s="147"/>
      <c r="C598" s="148" t="s">
        <v>1844</v>
      </c>
      <c r="D598" s="148" t="s">
        <v>163</v>
      </c>
      <c r="E598" s="149" t="s">
        <v>1845</v>
      </c>
      <c r="F598" s="150" t="s">
        <v>1846</v>
      </c>
      <c r="G598" s="151" t="s">
        <v>214</v>
      </c>
      <c r="H598" s="152">
        <v>50</v>
      </c>
      <c r="I598" s="153"/>
      <c r="J598" s="154">
        <f t="shared" si="220"/>
        <v>0</v>
      </c>
      <c r="K598" s="155"/>
      <c r="L598" s="30"/>
      <c r="M598" s="156" t="s">
        <v>1</v>
      </c>
      <c r="N598" s="157" t="s">
        <v>40</v>
      </c>
      <c r="O598" s="58"/>
      <c r="P598" s="158">
        <f t="shared" si="221"/>
        <v>0</v>
      </c>
      <c r="Q598" s="158">
        <v>0</v>
      </c>
      <c r="R598" s="158">
        <f t="shared" si="222"/>
        <v>0</v>
      </c>
      <c r="S598" s="158">
        <v>0</v>
      </c>
      <c r="T598" s="159">
        <f t="shared" si="223"/>
        <v>0</v>
      </c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R598" s="160" t="s">
        <v>425</v>
      </c>
      <c r="AT598" s="160" t="s">
        <v>163</v>
      </c>
      <c r="AU598" s="160" t="s">
        <v>168</v>
      </c>
      <c r="AY598" s="14" t="s">
        <v>161</v>
      </c>
      <c r="BE598" s="161">
        <f t="shared" si="224"/>
        <v>0</v>
      </c>
      <c r="BF598" s="161">
        <f t="shared" si="225"/>
        <v>0</v>
      </c>
      <c r="BG598" s="161">
        <f t="shared" si="226"/>
        <v>0</v>
      </c>
      <c r="BH598" s="161">
        <f t="shared" si="227"/>
        <v>0</v>
      </c>
      <c r="BI598" s="161">
        <f t="shared" si="228"/>
        <v>0</v>
      </c>
      <c r="BJ598" s="14" t="s">
        <v>168</v>
      </c>
      <c r="BK598" s="161">
        <f t="shared" si="229"/>
        <v>0</v>
      </c>
      <c r="BL598" s="14" t="s">
        <v>425</v>
      </c>
      <c r="BM598" s="160" t="s">
        <v>1847</v>
      </c>
    </row>
    <row r="599" spans="1:65" s="2" customFormat="1" ht="21.75" customHeight="1">
      <c r="A599" s="29"/>
      <c r="B599" s="147"/>
      <c r="C599" s="162" t="s">
        <v>1848</v>
      </c>
      <c r="D599" s="162" t="s">
        <v>207</v>
      </c>
      <c r="E599" s="163" t="s">
        <v>1849</v>
      </c>
      <c r="F599" s="164" t="s">
        <v>1850</v>
      </c>
      <c r="G599" s="165" t="s">
        <v>214</v>
      </c>
      <c r="H599" s="166">
        <v>50</v>
      </c>
      <c r="I599" s="167"/>
      <c r="J599" s="168">
        <f t="shared" si="220"/>
        <v>0</v>
      </c>
      <c r="K599" s="169"/>
      <c r="L599" s="170"/>
      <c r="M599" s="171" t="s">
        <v>1</v>
      </c>
      <c r="N599" s="172" t="s">
        <v>40</v>
      </c>
      <c r="O599" s="58"/>
      <c r="P599" s="158">
        <f t="shared" si="221"/>
        <v>0</v>
      </c>
      <c r="Q599" s="158">
        <v>4.6999999999999999E-4</v>
      </c>
      <c r="R599" s="158">
        <f t="shared" si="222"/>
        <v>2.35E-2</v>
      </c>
      <c r="S599" s="158">
        <v>0</v>
      </c>
      <c r="T599" s="159">
        <f t="shared" si="223"/>
        <v>0</v>
      </c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R599" s="160" t="s">
        <v>691</v>
      </c>
      <c r="AT599" s="160" t="s">
        <v>207</v>
      </c>
      <c r="AU599" s="160" t="s">
        <v>168</v>
      </c>
      <c r="AY599" s="14" t="s">
        <v>161</v>
      </c>
      <c r="BE599" s="161">
        <f t="shared" si="224"/>
        <v>0</v>
      </c>
      <c r="BF599" s="161">
        <f t="shared" si="225"/>
        <v>0</v>
      </c>
      <c r="BG599" s="161">
        <f t="shared" si="226"/>
        <v>0</v>
      </c>
      <c r="BH599" s="161">
        <f t="shared" si="227"/>
        <v>0</v>
      </c>
      <c r="BI599" s="161">
        <f t="shared" si="228"/>
        <v>0</v>
      </c>
      <c r="BJ599" s="14" t="s">
        <v>168</v>
      </c>
      <c r="BK599" s="161">
        <f t="shared" si="229"/>
        <v>0</v>
      </c>
      <c r="BL599" s="14" t="s">
        <v>691</v>
      </c>
      <c r="BM599" s="160" t="s">
        <v>1851</v>
      </c>
    </row>
    <row r="600" spans="1:65" s="2" customFormat="1" ht="24.2" customHeight="1">
      <c r="A600" s="29"/>
      <c r="B600" s="147"/>
      <c r="C600" s="148" t="s">
        <v>1852</v>
      </c>
      <c r="D600" s="148" t="s">
        <v>163</v>
      </c>
      <c r="E600" s="149" t="s">
        <v>1853</v>
      </c>
      <c r="F600" s="150" t="s">
        <v>1854</v>
      </c>
      <c r="G600" s="151" t="s">
        <v>214</v>
      </c>
      <c r="H600" s="152">
        <v>10</v>
      </c>
      <c r="I600" s="153"/>
      <c r="J600" s="154">
        <f t="shared" si="220"/>
        <v>0</v>
      </c>
      <c r="K600" s="155"/>
      <c r="L600" s="30"/>
      <c r="M600" s="156" t="s">
        <v>1</v>
      </c>
      <c r="N600" s="157" t="s">
        <v>40</v>
      </c>
      <c r="O600" s="58"/>
      <c r="P600" s="158">
        <f t="shared" si="221"/>
        <v>0</v>
      </c>
      <c r="Q600" s="158">
        <v>0</v>
      </c>
      <c r="R600" s="158">
        <f t="shared" si="222"/>
        <v>0</v>
      </c>
      <c r="S600" s="158">
        <v>0</v>
      </c>
      <c r="T600" s="159">
        <f t="shared" si="223"/>
        <v>0</v>
      </c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R600" s="160" t="s">
        <v>425</v>
      </c>
      <c r="AT600" s="160" t="s">
        <v>163</v>
      </c>
      <c r="AU600" s="160" t="s">
        <v>168</v>
      </c>
      <c r="AY600" s="14" t="s">
        <v>161</v>
      </c>
      <c r="BE600" s="161">
        <f t="shared" si="224"/>
        <v>0</v>
      </c>
      <c r="BF600" s="161">
        <f t="shared" si="225"/>
        <v>0</v>
      </c>
      <c r="BG600" s="161">
        <f t="shared" si="226"/>
        <v>0</v>
      </c>
      <c r="BH600" s="161">
        <f t="shared" si="227"/>
        <v>0</v>
      </c>
      <c r="BI600" s="161">
        <f t="shared" si="228"/>
        <v>0</v>
      </c>
      <c r="BJ600" s="14" t="s">
        <v>168</v>
      </c>
      <c r="BK600" s="161">
        <f t="shared" si="229"/>
        <v>0</v>
      </c>
      <c r="BL600" s="14" t="s">
        <v>425</v>
      </c>
      <c r="BM600" s="160" t="s">
        <v>1855</v>
      </c>
    </row>
    <row r="601" spans="1:65" s="2" customFormat="1" ht="16.5" customHeight="1">
      <c r="A601" s="29"/>
      <c r="B601" s="147"/>
      <c r="C601" s="162" t="s">
        <v>1856</v>
      </c>
      <c r="D601" s="162" t="s">
        <v>207</v>
      </c>
      <c r="E601" s="163" t="s">
        <v>1857</v>
      </c>
      <c r="F601" s="164" t="s">
        <v>1858</v>
      </c>
      <c r="G601" s="165" t="s">
        <v>214</v>
      </c>
      <c r="H601" s="166">
        <v>10</v>
      </c>
      <c r="I601" s="167"/>
      <c r="J601" s="168">
        <f t="shared" si="220"/>
        <v>0</v>
      </c>
      <c r="K601" s="169"/>
      <c r="L601" s="170"/>
      <c r="M601" s="171" t="s">
        <v>1</v>
      </c>
      <c r="N601" s="172" t="s">
        <v>40</v>
      </c>
      <c r="O601" s="58"/>
      <c r="P601" s="158">
        <f t="shared" si="221"/>
        <v>0</v>
      </c>
      <c r="Q601" s="158">
        <v>1E-3</v>
      </c>
      <c r="R601" s="158">
        <f t="shared" si="222"/>
        <v>0.01</v>
      </c>
      <c r="S601" s="158">
        <v>0</v>
      </c>
      <c r="T601" s="159">
        <f t="shared" si="223"/>
        <v>0</v>
      </c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R601" s="160" t="s">
        <v>691</v>
      </c>
      <c r="AT601" s="160" t="s">
        <v>207</v>
      </c>
      <c r="AU601" s="160" t="s">
        <v>168</v>
      </c>
      <c r="AY601" s="14" t="s">
        <v>161</v>
      </c>
      <c r="BE601" s="161">
        <f t="shared" si="224"/>
        <v>0</v>
      </c>
      <c r="BF601" s="161">
        <f t="shared" si="225"/>
        <v>0</v>
      </c>
      <c r="BG601" s="161">
        <f t="shared" si="226"/>
        <v>0</v>
      </c>
      <c r="BH601" s="161">
        <f t="shared" si="227"/>
        <v>0</v>
      </c>
      <c r="BI601" s="161">
        <f t="shared" si="228"/>
        <v>0</v>
      </c>
      <c r="BJ601" s="14" t="s">
        <v>168</v>
      </c>
      <c r="BK601" s="161">
        <f t="shared" si="229"/>
        <v>0</v>
      </c>
      <c r="BL601" s="14" t="s">
        <v>691</v>
      </c>
      <c r="BM601" s="160" t="s">
        <v>1859</v>
      </c>
    </row>
    <row r="602" spans="1:65" s="2" customFormat="1" ht="16.5" customHeight="1">
      <c r="A602" s="29"/>
      <c r="B602" s="147"/>
      <c r="C602" s="148" t="s">
        <v>1860</v>
      </c>
      <c r="D602" s="148" t="s">
        <v>163</v>
      </c>
      <c r="E602" s="149" t="s">
        <v>1861</v>
      </c>
      <c r="F602" s="150" t="s">
        <v>1862</v>
      </c>
      <c r="G602" s="151" t="s">
        <v>625</v>
      </c>
      <c r="H602" s="173"/>
      <c r="I602" s="153"/>
      <c r="J602" s="154">
        <f t="shared" si="220"/>
        <v>0</v>
      </c>
      <c r="K602" s="155"/>
      <c r="L602" s="30"/>
      <c r="M602" s="156" t="s">
        <v>1</v>
      </c>
      <c r="N602" s="157" t="s">
        <v>40</v>
      </c>
      <c r="O602" s="58"/>
      <c r="P602" s="158">
        <f t="shared" si="221"/>
        <v>0</v>
      </c>
      <c r="Q602" s="158">
        <v>0</v>
      </c>
      <c r="R602" s="158">
        <f t="shared" si="222"/>
        <v>0</v>
      </c>
      <c r="S602" s="158">
        <v>0</v>
      </c>
      <c r="T602" s="159">
        <f t="shared" si="223"/>
        <v>0</v>
      </c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R602" s="160" t="s">
        <v>425</v>
      </c>
      <c r="AT602" s="160" t="s">
        <v>163</v>
      </c>
      <c r="AU602" s="160" t="s">
        <v>168</v>
      </c>
      <c r="AY602" s="14" t="s">
        <v>161</v>
      </c>
      <c r="BE602" s="161">
        <f t="shared" si="224"/>
        <v>0</v>
      </c>
      <c r="BF602" s="161">
        <f t="shared" si="225"/>
        <v>0</v>
      </c>
      <c r="BG602" s="161">
        <f t="shared" si="226"/>
        <v>0</v>
      </c>
      <c r="BH602" s="161">
        <f t="shared" si="227"/>
        <v>0</v>
      </c>
      <c r="BI602" s="161">
        <f t="shared" si="228"/>
        <v>0</v>
      </c>
      <c r="BJ602" s="14" t="s">
        <v>168</v>
      </c>
      <c r="BK602" s="161">
        <f t="shared" si="229"/>
        <v>0</v>
      </c>
      <c r="BL602" s="14" t="s">
        <v>425</v>
      </c>
      <c r="BM602" s="160" t="s">
        <v>1863</v>
      </c>
    </row>
    <row r="603" spans="1:65" s="12" customFormat="1" ht="22.9" customHeight="1">
      <c r="B603" s="134"/>
      <c r="D603" s="135" t="s">
        <v>73</v>
      </c>
      <c r="E603" s="145" t="s">
        <v>1864</v>
      </c>
      <c r="F603" s="145" t="s">
        <v>1865</v>
      </c>
      <c r="I603" s="137"/>
      <c r="J603" s="146">
        <f>BK603</f>
        <v>0</v>
      </c>
      <c r="L603" s="134"/>
      <c r="M603" s="139"/>
      <c r="N603" s="140"/>
      <c r="O603" s="140"/>
      <c r="P603" s="141">
        <f>SUM(P604:P612)</f>
        <v>0</v>
      </c>
      <c r="Q603" s="140"/>
      <c r="R603" s="141">
        <f>SUM(R604:R612)</f>
        <v>5.5999999999999999E-3</v>
      </c>
      <c r="S603" s="140"/>
      <c r="T603" s="142">
        <f>SUM(T604:T612)</f>
        <v>0</v>
      </c>
      <c r="AR603" s="135" t="s">
        <v>173</v>
      </c>
      <c r="AT603" s="143" t="s">
        <v>73</v>
      </c>
      <c r="AU603" s="143" t="s">
        <v>82</v>
      </c>
      <c r="AY603" s="135" t="s">
        <v>161</v>
      </c>
      <c r="BK603" s="144">
        <f>SUM(BK604:BK612)</f>
        <v>0</v>
      </c>
    </row>
    <row r="604" spans="1:65" s="2" customFormat="1" ht="33" customHeight="1">
      <c r="A604" s="29"/>
      <c r="B604" s="147"/>
      <c r="C604" s="148" t="s">
        <v>1866</v>
      </c>
      <c r="D604" s="148" t="s">
        <v>163</v>
      </c>
      <c r="E604" s="149" t="s">
        <v>1867</v>
      </c>
      <c r="F604" s="150" t="s">
        <v>1868</v>
      </c>
      <c r="G604" s="151" t="s">
        <v>259</v>
      </c>
      <c r="H604" s="152">
        <v>1</v>
      </c>
      <c r="I604" s="153"/>
      <c r="J604" s="154">
        <f t="shared" ref="J604:J612" si="230">ROUND(I604*H604,2)</f>
        <v>0</v>
      </c>
      <c r="K604" s="155"/>
      <c r="L604" s="30"/>
      <c r="M604" s="156" t="s">
        <v>1</v>
      </c>
      <c r="N604" s="157" t="s">
        <v>40</v>
      </c>
      <c r="O604" s="58"/>
      <c r="P604" s="158">
        <f t="shared" ref="P604:P612" si="231">O604*H604</f>
        <v>0</v>
      </c>
      <c r="Q604" s="158">
        <v>0</v>
      </c>
      <c r="R604" s="158">
        <f t="shared" ref="R604:R612" si="232">Q604*H604</f>
        <v>0</v>
      </c>
      <c r="S604" s="158">
        <v>0</v>
      </c>
      <c r="T604" s="159">
        <f t="shared" ref="T604:T612" si="233">S604*H604</f>
        <v>0</v>
      </c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R604" s="160" t="s">
        <v>425</v>
      </c>
      <c r="AT604" s="160" t="s">
        <v>163</v>
      </c>
      <c r="AU604" s="160" t="s">
        <v>168</v>
      </c>
      <c r="AY604" s="14" t="s">
        <v>161</v>
      </c>
      <c r="BE604" s="161">
        <f t="shared" ref="BE604:BE612" si="234">IF(N604="základná",J604,0)</f>
        <v>0</v>
      </c>
      <c r="BF604" s="161">
        <f t="shared" ref="BF604:BF612" si="235">IF(N604="znížená",J604,0)</f>
        <v>0</v>
      </c>
      <c r="BG604" s="161">
        <f t="shared" ref="BG604:BG612" si="236">IF(N604="zákl. prenesená",J604,0)</f>
        <v>0</v>
      </c>
      <c r="BH604" s="161">
        <f t="shared" ref="BH604:BH612" si="237">IF(N604="zníž. prenesená",J604,0)</f>
        <v>0</v>
      </c>
      <c r="BI604" s="161">
        <f t="shared" ref="BI604:BI612" si="238">IF(N604="nulová",J604,0)</f>
        <v>0</v>
      </c>
      <c r="BJ604" s="14" t="s">
        <v>168</v>
      </c>
      <c r="BK604" s="161">
        <f t="shared" ref="BK604:BK612" si="239">ROUND(I604*H604,2)</f>
        <v>0</v>
      </c>
      <c r="BL604" s="14" t="s">
        <v>425</v>
      </c>
      <c r="BM604" s="160" t="s">
        <v>1869</v>
      </c>
    </row>
    <row r="605" spans="1:65" s="2" customFormat="1" ht="16.5" customHeight="1">
      <c r="A605" s="29"/>
      <c r="B605" s="147"/>
      <c r="C605" s="148" t="s">
        <v>1870</v>
      </c>
      <c r="D605" s="148" t="s">
        <v>163</v>
      </c>
      <c r="E605" s="149" t="s">
        <v>1871</v>
      </c>
      <c r="F605" s="150" t="s">
        <v>1872</v>
      </c>
      <c r="G605" s="151" t="s">
        <v>259</v>
      </c>
      <c r="H605" s="152">
        <v>15</v>
      </c>
      <c r="I605" s="153"/>
      <c r="J605" s="154">
        <f t="shared" si="230"/>
        <v>0</v>
      </c>
      <c r="K605" s="155"/>
      <c r="L605" s="30"/>
      <c r="M605" s="156" t="s">
        <v>1</v>
      </c>
      <c r="N605" s="157" t="s">
        <v>40</v>
      </c>
      <c r="O605" s="58"/>
      <c r="P605" s="158">
        <f t="shared" si="231"/>
        <v>0</v>
      </c>
      <c r="Q605" s="158">
        <v>0</v>
      </c>
      <c r="R605" s="158">
        <f t="shared" si="232"/>
        <v>0</v>
      </c>
      <c r="S605" s="158">
        <v>0</v>
      </c>
      <c r="T605" s="159">
        <f t="shared" si="233"/>
        <v>0</v>
      </c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R605" s="160" t="s">
        <v>425</v>
      </c>
      <c r="AT605" s="160" t="s">
        <v>163</v>
      </c>
      <c r="AU605" s="160" t="s">
        <v>168</v>
      </c>
      <c r="AY605" s="14" t="s">
        <v>161</v>
      </c>
      <c r="BE605" s="161">
        <f t="shared" si="234"/>
        <v>0</v>
      </c>
      <c r="BF605" s="161">
        <f t="shared" si="235"/>
        <v>0</v>
      </c>
      <c r="BG605" s="161">
        <f t="shared" si="236"/>
        <v>0</v>
      </c>
      <c r="BH605" s="161">
        <f t="shared" si="237"/>
        <v>0</v>
      </c>
      <c r="BI605" s="161">
        <f t="shared" si="238"/>
        <v>0</v>
      </c>
      <c r="BJ605" s="14" t="s">
        <v>168</v>
      </c>
      <c r="BK605" s="161">
        <f t="shared" si="239"/>
        <v>0</v>
      </c>
      <c r="BL605" s="14" t="s">
        <v>425</v>
      </c>
      <c r="BM605" s="160" t="s">
        <v>1873</v>
      </c>
    </row>
    <row r="606" spans="1:65" s="2" customFormat="1" ht="16.5" customHeight="1">
      <c r="A606" s="29"/>
      <c r="B606" s="147"/>
      <c r="C606" s="162" t="s">
        <v>1874</v>
      </c>
      <c r="D606" s="162" t="s">
        <v>207</v>
      </c>
      <c r="E606" s="163" t="s">
        <v>1875</v>
      </c>
      <c r="F606" s="164" t="s">
        <v>1876</v>
      </c>
      <c r="G606" s="165" t="s">
        <v>259</v>
      </c>
      <c r="H606" s="166">
        <v>15</v>
      </c>
      <c r="I606" s="167"/>
      <c r="J606" s="168">
        <f t="shared" si="230"/>
        <v>0</v>
      </c>
      <c r="K606" s="169"/>
      <c r="L606" s="170"/>
      <c r="M606" s="171" t="s">
        <v>1</v>
      </c>
      <c r="N606" s="172" t="s">
        <v>40</v>
      </c>
      <c r="O606" s="58"/>
      <c r="P606" s="158">
        <f t="shared" si="231"/>
        <v>0</v>
      </c>
      <c r="Q606" s="158">
        <v>4.0000000000000003E-5</v>
      </c>
      <c r="R606" s="158">
        <f t="shared" si="232"/>
        <v>6.0000000000000006E-4</v>
      </c>
      <c r="S606" s="158">
        <v>0</v>
      </c>
      <c r="T606" s="159">
        <f t="shared" si="233"/>
        <v>0</v>
      </c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R606" s="160" t="s">
        <v>691</v>
      </c>
      <c r="AT606" s="160" t="s">
        <v>207</v>
      </c>
      <c r="AU606" s="160" t="s">
        <v>168</v>
      </c>
      <c r="AY606" s="14" t="s">
        <v>161</v>
      </c>
      <c r="BE606" s="161">
        <f t="shared" si="234"/>
        <v>0</v>
      </c>
      <c r="BF606" s="161">
        <f t="shared" si="235"/>
        <v>0</v>
      </c>
      <c r="BG606" s="161">
        <f t="shared" si="236"/>
        <v>0</v>
      </c>
      <c r="BH606" s="161">
        <f t="shared" si="237"/>
        <v>0</v>
      </c>
      <c r="BI606" s="161">
        <f t="shared" si="238"/>
        <v>0</v>
      </c>
      <c r="BJ606" s="14" t="s">
        <v>168</v>
      </c>
      <c r="BK606" s="161">
        <f t="shared" si="239"/>
        <v>0</v>
      </c>
      <c r="BL606" s="14" t="s">
        <v>691</v>
      </c>
      <c r="BM606" s="160" t="s">
        <v>1877</v>
      </c>
    </row>
    <row r="607" spans="1:65" s="2" customFormat="1" ht="16.5" customHeight="1">
      <c r="A607" s="29"/>
      <c r="B607" s="147"/>
      <c r="C607" s="148" t="s">
        <v>1878</v>
      </c>
      <c r="D607" s="148" t="s">
        <v>163</v>
      </c>
      <c r="E607" s="149" t="s">
        <v>1879</v>
      </c>
      <c r="F607" s="150" t="s">
        <v>1880</v>
      </c>
      <c r="G607" s="151" t="s">
        <v>259</v>
      </c>
      <c r="H607" s="152">
        <v>15</v>
      </c>
      <c r="I607" s="153"/>
      <c r="J607" s="154">
        <f t="shared" si="230"/>
        <v>0</v>
      </c>
      <c r="K607" s="155"/>
      <c r="L607" s="30"/>
      <c r="M607" s="156" t="s">
        <v>1</v>
      </c>
      <c r="N607" s="157" t="s">
        <v>40</v>
      </c>
      <c r="O607" s="58"/>
      <c r="P607" s="158">
        <f t="shared" si="231"/>
        <v>0</v>
      </c>
      <c r="Q607" s="158">
        <v>0</v>
      </c>
      <c r="R607" s="158">
        <f t="shared" si="232"/>
        <v>0</v>
      </c>
      <c r="S607" s="158">
        <v>0</v>
      </c>
      <c r="T607" s="159">
        <f t="shared" si="233"/>
        <v>0</v>
      </c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R607" s="160" t="s">
        <v>425</v>
      </c>
      <c r="AT607" s="160" t="s">
        <v>163</v>
      </c>
      <c r="AU607" s="160" t="s">
        <v>168</v>
      </c>
      <c r="AY607" s="14" t="s">
        <v>161</v>
      </c>
      <c r="BE607" s="161">
        <f t="shared" si="234"/>
        <v>0</v>
      </c>
      <c r="BF607" s="161">
        <f t="shared" si="235"/>
        <v>0</v>
      </c>
      <c r="BG607" s="161">
        <f t="shared" si="236"/>
        <v>0</v>
      </c>
      <c r="BH607" s="161">
        <f t="shared" si="237"/>
        <v>0</v>
      </c>
      <c r="BI607" s="161">
        <f t="shared" si="238"/>
        <v>0</v>
      </c>
      <c r="BJ607" s="14" t="s">
        <v>168</v>
      </c>
      <c r="BK607" s="161">
        <f t="shared" si="239"/>
        <v>0</v>
      </c>
      <c r="BL607" s="14" t="s">
        <v>425</v>
      </c>
      <c r="BM607" s="160" t="s">
        <v>1881</v>
      </c>
    </row>
    <row r="608" spans="1:65" s="2" customFormat="1" ht="16.5" customHeight="1">
      <c r="A608" s="29"/>
      <c r="B608" s="147"/>
      <c r="C608" s="148" t="s">
        <v>1882</v>
      </c>
      <c r="D608" s="148" t="s">
        <v>163</v>
      </c>
      <c r="E608" s="149" t="s">
        <v>1883</v>
      </c>
      <c r="F608" s="150" t="s">
        <v>1884</v>
      </c>
      <c r="G608" s="151" t="s">
        <v>214</v>
      </c>
      <c r="H608" s="152">
        <v>115</v>
      </c>
      <c r="I608" s="153"/>
      <c r="J608" s="154">
        <f t="shared" si="230"/>
        <v>0</v>
      </c>
      <c r="K608" s="155"/>
      <c r="L608" s="30"/>
      <c r="M608" s="156" t="s">
        <v>1</v>
      </c>
      <c r="N608" s="157" t="s">
        <v>40</v>
      </c>
      <c r="O608" s="58"/>
      <c r="P608" s="158">
        <f t="shared" si="231"/>
        <v>0</v>
      </c>
      <c r="Q608" s="158">
        <v>0</v>
      </c>
      <c r="R608" s="158">
        <f t="shared" si="232"/>
        <v>0</v>
      </c>
      <c r="S608" s="158">
        <v>0</v>
      </c>
      <c r="T608" s="159">
        <f t="shared" si="233"/>
        <v>0</v>
      </c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R608" s="160" t="s">
        <v>425</v>
      </c>
      <c r="AT608" s="160" t="s">
        <v>163</v>
      </c>
      <c r="AU608" s="160" t="s">
        <v>168</v>
      </c>
      <c r="AY608" s="14" t="s">
        <v>161</v>
      </c>
      <c r="BE608" s="161">
        <f t="shared" si="234"/>
        <v>0</v>
      </c>
      <c r="BF608" s="161">
        <f t="shared" si="235"/>
        <v>0</v>
      </c>
      <c r="BG608" s="161">
        <f t="shared" si="236"/>
        <v>0</v>
      </c>
      <c r="BH608" s="161">
        <f t="shared" si="237"/>
        <v>0</v>
      </c>
      <c r="BI608" s="161">
        <f t="shared" si="238"/>
        <v>0</v>
      </c>
      <c r="BJ608" s="14" t="s">
        <v>168</v>
      </c>
      <c r="BK608" s="161">
        <f t="shared" si="239"/>
        <v>0</v>
      </c>
      <c r="BL608" s="14" t="s">
        <v>425</v>
      </c>
      <c r="BM608" s="160" t="s">
        <v>1885</v>
      </c>
    </row>
    <row r="609" spans="1:65" s="2" customFormat="1" ht="16.5" customHeight="1">
      <c r="A609" s="29"/>
      <c r="B609" s="147"/>
      <c r="C609" s="162" t="s">
        <v>1886</v>
      </c>
      <c r="D609" s="162" t="s">
        <v>207</v>
      </c>
      <c r="E609" s="163" t="s">
        <v>1887</v>
      </c>
      <c r="F609" s="164" t="s">
        <v>1888</v>
      </c>
      <c r="G609" s="165" t="s">
        <v>214</v>
      </c>
      <c r="H609" s="166">
        <v>100</v>
      </c>
      <c r="I609" s="167"/>
      <c r="J609" s="168">
        <f t="shared" si="230"/>
        <v>0</v>
      </c>
      <c r="K609" s="169"/>
      <c r="L609" s="170"/>
      <c r="M609" s="171" t="s">
        <v>1</v>
      </c>
      <c r="N609" s="172" t="s">
        <v>40</v>
      </c>
      <c r="O609" s="58"/>
      <c r="P609" s="158">
        <f t="shared" si="231"/>
        <v>0</v>
      </c>
      <c r="Q609" s="158">
        <v>5.0000000000000002E-5</v>
      </c>
      <c r="R609" s="158">
        <f t="shared" si="232"/>
        <v>5.0000000000000001E-3</v>
      </c>
      <c r="S609" s="158">
        <v>0</v>
      </c>
      <c r="T609" s="159">
        <f t="shared" si="233"/>
        <v>0</v>
      </c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R609" s="160" t="s">
        <v>691</v>
      </c>
      <c r="AT609" s="160" t="s">
        <v>207</v>
      </c>
      <c r="AU609" s="160" t="s">
        <v>168</v>
      </c>
      <c r="AY609" s="14" t="s">
        <v>161</v>
      </c>
      <c r="BE609" s="161">
        <f t="shared" si="234"/>
        <v>0</v>
      </c>
      <c r="BF609" s="161">
        <f t="shared" si="235"/>
        <v>0</v>
      </c>
      <c r="BG609" s="161">
        <f t="shared" si="236"/>
        <v>0</v>
      </c>
      <c r="BH609" s="161">
        <f t="shared" si="237"/>
        <v>0</v>
      </c>
      <c r="BI609" s="161">
        <f t="shared" si="238"/>
        <v>0</v>
      </c>
      <c r="BJ609" s="14" t="s">
        <v>168</v>
      </c>
      <c r="BK609" s="161">
        <f t="shared" si="239"/>
        <v>0</v>
      </c>
      <c r="BL609" s="14" t="s">
        <v>691</v>
      </c>
      <c r="BM609" s="160" t="s">
        <v>1889</v>
      </c>
    </row>
    <row r="610" spans="1:65" s="2" customFormat="1" ht="16.5" customHeight="1">
      <c r="A610" s="29"/>
      <c r="B610" s="147"/>
      <c r="C610" s="162" t="s">
        <v>1890</v>
      </c>
      <c r="D610" s="162" t="s">
        <v>207</v>
      </c>
      <c r="E610" s="163" t="s">
        <v>1891</v>
      </c>
      <c r="F610" s="164" t="s">
        <v>1892</v>
      </c>
      <c r="G610" s="165" t="s">
        <v>259</v>
      </c>
      <c r="H610" s="166">
        <v>5</v>
      </c>
      <c r="I610" s="167"/>
      <c r="J610" s="168">
        <f t="shared" si="230"/>
        <v>0</v>
      </c>
      <c r="K610" s="169"/>
      <c r="L610" s="170"/>
      <c r="M610" s="171" t="s">
        <v>1</v>
      </c>
      <c r="N610" s="172" t="s">
        <v>40</v>
      </c>
      <c r="O610" s="58"/>
      <c r="P610" s="158">
        <f t="shared" si="231"/>
        <v>0</v>
      </c>
      <c r="Q610" s="158">
        <v>0</v>
      </c>
      <c r="R610" s="158">
        <f t="shared" si="232"/>
        <v>0</v>
      </c>
      <c r="S610" s="158">
        <v>0</v>
      </c>
      <c r="T610" s="159">
        <f t="shared" si="233"/>
        <v>0</v>
      </c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R610" s="160" t="s">
        <v>691</v>
      </c>
      <c r="AT610" s="160" t="s">
        <v>207</v>
      </c>
      <c r="AU610" s="160" t="s">
        <v>168</v>
      </c>
      <c r="AY610" s="14" t="s">
        <v>161</v>
      </c>
      <c r="BE610" s="161">
        <f t="shared" si="234"/>
        <v>0</v>
      </c>
      <c r="BF610" s="161">
        <f t="shared" si="235"/>
        <v>0</v>
      </c>
      <c r="BG610" s="161">
        <f t="shared" si="236"/>
        <v>0</v>
      </c>
      <c r="BH610" s="161">
        <f t="shared" si="237"/>
        <v>0</v>
      </c>
      <c r="BI610" s="161">
        <f t="shared" si="238"/>
        <v>0</v>
      </c>
      <c r="BJ610" s="14" t="s">
        <v>168</v>
      </c>
      <c r="BK610" s="161">
        <f t="shared" si="239"/>
        <v>0</v>
      </c>
      <c r="BL610" s="14" t="s">
        <v>691</v>
      </c>
      <c r="BM610" s="160" t="s">
        <v>1893</v>
      </c>
    </row>
    <row r="611" spans="1:65" s="2" customFormat="1" ht="16.5" customHeight="1">
      <c r="A611" s="29"/>
      <c r="B611" s="147"/>
      <c r="C611" s="148" t="s">
        <v>1894</v>
      </c>
      <c r="D611" s="148" t="s">
        <v>163</v>
      </c>
      <c r="E611" s="149" t="s">
        <v>1895</v>
      </c>
      <c r="F611" s="150" t="s">
        <v>1896</v>
      </c>
      <c r="G611" s="151" t="s">
        <v>259</v>
      </c>
      <c r="H611" s="152">
        <v>15</v>
      </c>
      <c r="I611" s="153"/>
      <c r="J611" s="154">
        <f t="shared" si="230"/>
        <v>0</v>
      </c>
      <c r="K611" s="155"/>
      <c r="L611" s="30"/>
      <c r="M611" s="156" t="s">
        <v>1</v>
      </c>
      <c r="N611" s="157" t="s">
        <v>40</v>
      </c>
      <c r="O611" s="58"/>
      <c r="P611" s="158">
        <f t="shared" si="231"/>
        <v>0</v>
      </c>
      <c r="Q611" s="158">
        <v>0</v>
      </c>
      <c r="R611" s="158">
        <f t="shared" si="232"/>
        <v>0</v>
      </c>
      <c r="S611" s="158">
        <v>0</v>
      </c>
      <c r="T611" s="159">
        <f t="shared" si="233"/>
        <v>0</v>
      </c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R611" s="160" t="s">
        <v>425</v>
      </c>
      <c r="AT611" s="160" t="s">
        <v>163</v>
      </c>
      <c r="AU611" s="160" t="s">
        <v>168</v>
      </c>
      <c r="AY611" s="14" t="s">
        <v>161</v>
      </c>
      <c r="BE611" s="161">
        <f t="shared" si="234"/>
        <v>0</v>
      </c>
      <c r="BF611" s="161">
        <f t="shared" si="235"/>
        <v>0</v>
      </c>
      <c r="BG611" s="161">
        <f t="shared" si="236"/>
        <v>0</v>
      </c>
      <c r="BH611" s="161">
        <f t="shared" si="237"/>
        <v>0</v>
      </c>
      <c r="BI611" s="161">
        <f t="shared" si="238"/>
        <v>0</v>
      </c>
      <c r="BJ611" s="14" t="s">
        <v>168</v>
      </c>
      <c r="BK611" s="161">
        <f t="shared" si="239"/>
        <v>0</v>
      </c>
      <c r="BL611" s="14" t="s">
        <v>425</v>
      </c>
      <c r="BM611" s="160" t="s">
        <v>1897</v>
      </c>
    </row>
    <row r="612" spans="1:65" s="2" customFormat="1" ht="24.2" customHeight="1">
      <c r="A612" s="29"/>
      <c r="B612" s="147"/>
      <c r="C612" s="148" t="s">
        <v>1898</v>
      </c>
      <c r="D612" s="148" t="s">
        <v>163</v>
      </c>
      <c r="E612" s="149" t="s">
        <v>1899</v>
      </c>
      <c r="F612" s="150" t="s">
        <v>1900</v>
      </c>
      <c r="G612" s="151" t="s">
        <v>259</v>
      </c>
      <c r="H612" s="152">
        <v>1</v>
      </c>
      <c r="I612" s="153"/>
      <c r="J612" s="154">
        <f t="shared" si="230"/>
        <v>0</v>
      </c>
      <c r="K612" s="155"/>
      <c r="L612" s="30"/>
      <c r="M612" s="156" t="s">
        <v>1</v>
      </c>
      <c r="N612" s="157" t="s">
        <v>40</v>
      </c>
      <c r="O612" s="58"/>
      <c r="P612" s="158">
        <f t="shared" si="231"/>
        <v>0</v>
      </c>
      <c r="Q612" s="158">
        <v>0</v>
      </c>
      <c r="R612" s="158">
        <f t="shared" si="232"/>
        <v>0</v>
      </c>
      <c r="S612" s="158">
        <v>0</v>
      </c>
      <c r="T612" s="159">
        <f t="shared" si="233"/>
        <v>0</v>
      </c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R612" s="160" t="s">
        <v>425</v>
      </c>
      <c r="AT612" s="160" t="s">
        <v>163</v>
      </c>
      <c r="AU612" s="160" t="s">
        <v>168</v>
      </c>
      <c r="AY612" s="14" t="s">
        <v>161</v>
      </c>
      <c r="BE612" s="161">
        <f t="shared" si="234"/>
        <v>0</v>
      </c>
      <c r="BF612" s="161">
        <f t="shared" si="235"/>
        <v>0</v>
      </c>
      <c r="BG612" s="161">
        <f t="shared" si="236"/>
        <v>0</v>
      </c>
      <c r="BH612" s="161">
        <f t="shared" si="237"/>
        <v>0</v>
      </c>
      <c r="BI612" s="161">
        <f t="shared" si="238"/>
        <v>0</v>
      </c>
      <c r="BJ612" s="14" t="s">
        <v>168</v>
      </c>
      <c r="BK612" s="161">
        <f t="shared" si="239"/>
        <v>0</v>
      </c>
      <c r="BL612" s="14" t="s">
        <v>425</v>
      </c>
      <c r="BM612" s="160" t="s">
        <v>1901</v>
      </c>
    </row>
    <row r="613" spans="1:65" s="12" customFormat="1" ht="22.9" customHeight="1">
      <c r="B613" s="134"/>
      <c r="D613" s="135" t="s">
        <v>73</v>
      </c>
      <c r="E613" s="145" t="s">
        <v>1902</v>
      </c>
      <c r="F613" s="145" t="s">
        <v>1903</v>
      </c>
      <c r="I613" s="137"/>
      <c r="J613" s="146">
        <f>BK613</f>
        <v>0</v>
      </c>
      <c r="L613" s="134"/>
      <c r="M613" s="139"/>
      <c r="N613" s="140"/>
      <c r="O613" s="140"/>
      <c r="P613" s="141">
        <f>SUM(P614:P615)</f>
        <v>0</v>
      </c>
      <c r="Q613" s="140"/>
      <c r="R613" s="141">
        <f>SUM(R614:R615)</f>
        <v>6.9999999999999999E-4</v>
      </c>
      <c r="S613" s="140"/>
      <c r="T613" s="142">
        <f>SUM(T614:T615)</f>
        <v>0</v>
      </c>
      <c r="AR613" s="135" t="s">
        <v>173</v>
      </c>
      <c r="AT613" s="143" t="s">
        <v>73</v>
      </c>
      <c r="AU613" s="143" t="s">
        <v>82</v>
      </c>
      <c r="AY613" s="135" t="s">
        <v>161</v>
      </c>
      <c r="BK613" s="144">
        <f>SUM(BK614:BK615)</f>
        <v>0</v>
      </c>
    </row>
    <row r="614" spans="1:65" s="2" customFormat="1" ht="24.2" customHeight="1">
      <c r="A614" s="29"/>
      <c r="B614" s="147"/>
      <c r="C614" s="148" t="s">
        <v>1904</v>
      </c>
      <c r="D614" s="148" t="s">
        <v>163</v>
      </c>
      <c r="E614" s="149" t="s">
        <v>1905</v>
      </c>
      <c r="F614" s="150" t="s">
        <v>1906</v>
      </c>
      <c r="G614" s="151" t="s">
        <v>259</v>
      </c>
      <c r="H614" s="152">
        <v>1</v>
      </c>
      <c r="I614" s="153"/>
      <c r="J614" s="154">
        <f>ROUND(I614*H614,2)</f>
        <v>0</v>
      </c>
      <c r="K614" s="155"/>
      <c r="L614" s="30"/>
      <c r="M614" s="156" t="s">
        <v>1</v>
      </c>
      <c r="N614" s="157" t="s">
        <v>40</v>
      </c>
      <c r="O614" s="58"/>
      <c r="P614" s="158">
        <f>O614*H614</f>
        <v>0</v>
      </c>
      <c r="Q614" s="158">
        <v>0</v>
      </c>
      <c r="R614" s="158">
        <f>Q614*H614</f>
        <v>0</v>
      </c>
      <c r="S614" s="158">
        <v>0</v>
      </c>
      <c r="T614" s="159">
        <f>S614*H614</f>
        <v>0</v>
      </c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R614" s="160" t="s">
        <v>425</v>
      </c>
      <c r="AT614" s="160" t="s">
        <v>163</v>
      </c>
      <c r="AU614" s="160" t="s">
        <v>168</v>
      </c>
      <c r="AY614" s="14" t="s">
        <v>161</v>
      </c>
      <c r="BE614" s="161">
        <f>IF(N614="základná",J614,0)</f>
        <v>0</v>
      </c>
      <c r="BF614" s="161">
        <f>IF(N614="znížená",J614,0)</f>
        <v>0</v>
      </c>
      <c r="BG614" s="161">
        <f>IF(N614="zákl. prenesená",J614,0)</f>
        <v>0</v>
      </c>
      <c r="BH614" s="161">
        <f>IF(N614="zníž. prenesená",J614,0)</f>
        <v>0</v>
      </c>
      <c r="BI614" s="161">
        <f>IF(N614="nulová",J614,0)</f>
        <v>0</v>
      </c>
      <c r="BJ614" s="14" t="s">
        <v>168</v>
      </c>
      <c r="BK614" s="161">
        <f>ROUND(I614*H614,2)</f>
        <v>0</v>
      </c>
      <c r="BL614" s="14" t="s">
        <v>425</v>
      </c>
      <c r="BM614" s="160" t="s">
        <v>1907</v>
      </c>
    </row>
    <row r="615" spans="1:65" s="2" customFormat="1" ht="24.2" customHeight="1">
      <c r="A615" s="29"/>
      <c r="B615" s="147"/>
      <c r="C615" s="162" t="s">
        <v>1908</v>
      </c>
      <c r="D615" s="162" t="s">
        <v>207</v>
      </c>
      <c r="E615" s="163" t="s">
        <v>1909</v>
      </c>
      <c r="F615" s="164" t="s">
        <v>1910</v>
      </c>
      <c r="G615" s="165" t="s">
        <v>259</v>
      </c>
      <c r="H615" s="166">
        <v>1</v>
      </c>
      <c r="I615" s="167"/>
      <c r="J615" s="168">
        <f>ROUND(I615*H615,2)</f>
        <v>0</v>
      </c>
      <c r="K615" s="169"/>
      <c r="L615" s="170"/>
      <c r="M615" s="171" t="s">
        <v>1</v>
      </c>
      <c r="N615" s="172" t="s">
        <v>40</v>
      </c>
      <c r="O615" s="58"/>
      <c r="P615" s="158">
        <f>O615*H615</f>
        <v>0</v>
      </c>
      <c r="Q615" s="158">
        <v>6.9999999999999999E-4</v>
      </c>
      <c r="R615" s="158">
        <f>Q615*H615</f>
        <v>6.9999999999999999E-4</v>
      </c>
      <c r="S615" s="158">
        <v>0</v>
      </c>
      <c r="T615" s="159">
        <f>S615*H615</f>
        <v>0</v>
      </c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R615" s="160" t="s">
        <v>691</v>
      </c>
      <c r="AT615" s="160" t="s">
        <v>207</v>
      </c>
      <c r="AU615" s="160" t="s">
        <v>168</v>
      </c>
      <c r="AY615" s="14" t="s">
        <v>161</v>
      </c>
      <c r="BE615" s="161">
        <f>IF(N615="základná",J615,0)</f>
        <v>0</v>
      </c>
      <c r="BF615" s="161">
        <f>IF(N615="znížená",J615,0)</f>
        <v>0</v>
      </c>
      <c r="BG615" s="161">
        <f>IF(N615="zákl. prenesená",J615,0)</f>
        <v>0</v>
      </c>
      <c r="BH615" s="161">
        <f>IF(N615="zníž. prenesená",J615,0)</f>
        <v>0</v>
      </c>
      <c r="BI615" s="161">
        <f>IF(N615="nulová",J615,0)</f>
        <v>0</v>
      </c>
      <c r="BJ615" s="14" t="s">
        <v>168</v>
      </c>
      <c r="BK615" s="161">
        <f>ROUND(I615*H615,2)</f>
        <v>0</v>
      </c>
      <c r="BL615" s="14" t="s">
        <v>691</v>
      </c>
      <c r="BM615" s="160" t="s">
        <v>1911</v>
      </c>
    </row>
    <row r="616" spans="1:65" s="12" customFormat="1" ht="22.9" customHeight="1">
      <c r="B616" s="134"/>
      <c r="D616" s="135" t="s">
        <v>73</v>
      </c>
      <c r="E616" s="145" t="s">
        <v>1912</v>
      </c>
      <c r="F616" s="145" t="s">
        <v>1913</v>
      </c>
      <c r="I616" s="137"/>
      <c r="J616" s="146">
        <f>BK616</f>
        <v>0</v>
      </c>
      <c r="L616" s="134"/>
      <c r="M616" s="139"/>
      <c r="N616" s="140"/>
      <c r="O616" s="140"/>
      <c r="P616" s="141">
        <f>SUM(P617:P619)</f>
        <v>0</v>
      </c>
      <c r="Q616" s="140"/>
      <c r="R616" s="141">
        <f>SUM(R617:R619)</f>
        <v>0</v>
      </c>
      <c r="S616" s="140"/>
      <c r="T616" s="142">
        <f>SUM(T617:T619)</f>
        <v>0</v>
      </c>
      <c r="AR616" s="135" t="s">
        <v>173</v>
      </c>
      <c r="AT616" s="143" t="s">
        <v>73</v>
      </c>
      <c r="AU616" s="143" t="s">
        <v>82</v>
      </c>
      <c r="AY616" s="135" t="s">
        <v>161</v>
      </c>
      <c r="BK616" s="144">
        <f>SUM(BK617:BK619)</f>
        <v>0</v>
      </c>
    </row>
    <row r="617" spans="1:65" s="2" customFormat="1" ht="24.2" customHeight="1">
      <c r="A617" s="29"/>
      <c r="B617" s="147"/>
      <c r="C617" s="148" t="s">
        <v>1914</v>
      </c>
      <c r="D617" s="148" t="s">
        <v>163</v>
      </c>
      <c r="E617" s="149" t="s">
        <v>1915</v>
      </c>
      <c r="F617" s="150" t="s">
        <v>1916</v>
      </c>
      <c r="G617" s="151" t="s">
        <v>214</v>
      </c>
      <c r="H617" s="152">
        <v>10</v>
      </c>
      <c r="I617" s="153"/>
      <c r="J617" s="154">
        <f>ROUND(I617*H617,2)</f>
        <v>0</v>
      </c>
      <c r="K617" s="155"/>
      <c r="L617" s="30"/>
      <c r="M617" s="156" t="s">
        <v>1</v>
      </c>
      <c r="N617" s="157" t="s">
        <v>40</v>
      </c>
      <c r="O617" s="58"/>
      <c r="P617" s="158">
        <f>O617*H617</f>
        <v>0</v>
      </c>
      <c r="Q617" s="158">
        <v>0</v>
      </c>
      <c r="R617" s="158">
        <f>Q617*H617</f>
        <v>0</v>
      </c>
      <c r="S617" s="158">
        <v>0</v>
      </c>
      <c r="T617" s="159">
        <f>S617*H617</f>
        <v>0</v>
      </c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R617" s="160" t="s">
        <v>425</v>
      </c>
      <c r="AT617" s="160" t="s">
        <v>163</v>
      </c>
      <c r="AU617" s="160" t="s">
        <v>168</v>
      </c>
      <c r="AY617" s="14" t="s">
        <v>161</v>
      </c>
      <c r="BE617" s="161">
        <f>IF(N617="základná",J617,0)</f>
        <v>0</v>
      </c>
      <c r="BF617" s="161">
        <f>IF(N617="znížená",J617,0)</f>
        <v>0</v>
      </c>
      <c r="BG617" s="161">
        <f>IF(N617="zákl. prenesená",J617,0)</f>
        <v>0</v>
      </c>
      <c r="BH617" s="161">
        <f>IF(N617="zníž. prenesená",J617,0)</f>
        <v>0</v>
      </c>
      <c r="BI617" s="161">
        <f>IF(N617="nulová",J617,0)</f>
        <v>0</v>
      </c>
      <c r="BJ617" s="14" t="s">
        <v>168</v>
      </c>
      <c r="BK617" s="161">
        <f>ROUND(I617*H617,2)</f>
        <v>0</v>
      </c>
      <c r="BL617" s="14" t="s">
        <v>425</v>
      </c>
      <c r="BM617" s="160" t="s">
        <v>1917</v>
      </c>
    </row>
    <row r="618" spans="1:65" s="2" customFormat="1" ht="24.2" customHeight="1">
      <c r="A618" s="29"/>
      <c r="B618" s="147"/>
      <c r="C618" s="148" t="s">
        <v>1918</v>
      </c>
      <c r="D618" s="148" t="s">
        <v>163</v>
      </c>
      <c r="E618" s="149" t="s">
        <v>1919</v>
      </c>
      <c r="F618" s="150" t="s">
        <v>1920</v>
      </c>
      <c r="G618" s="151" t="s">
        <v>214</v>
      </c>
      <c r="H618" s="152">
        <v>10</v>
      </c>
      <c r="I618" s="153"/>
      <c r="J618" s="154">
        <f>ROUND(I618*H618,2)</f>
        <v>0</v>
      </c>
      <c r="K618" s="155"/>
      <c r="L618" s="30"/>
      <c r="M618" s="156" t="s">
        <v>1</v>
      </c>
      <c r="N618" s="157" t="s">
        <v>40</v>
      </c>
      <c r="O618" s="58"/>
      <c r="P618" s="158">
        <f>O618*H618</f>
        <v>0</v>
      </c>
      <c r="Q618" s="158">
        <v>0</v>
      </c>
      <c r="R618" s="158">
        <f>Q618*H618</f>
        <v>0</v>
      </c>
      <c r="S618" s="158">
        <v>0</v>
      </c>
      <c r="T618" s="159">
        <f>S618*H618</f>
        <v>0</v>
      </c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R618" s="160" t="s">
        <v>425</v>
      </c>
      <c r="AT618" s="160" t="s">
        <v>163</v>
      </c>
      <c r="AU618" s="160" t="s">
        <v>168</v>
      </c>
      <c r="AY618" s="14" t="s">
        <v>161</v>
      </c>
      <c r="BE618" s="161">
        <f>IF(N618="základná",J618,0)</f>
        <v>0</v>
      </c>
      <c r="BF618" s="161">
        <f>IF(N618="znížená",J618,0)</f>
        <v>0</v>
      </c>
      <c r="BG618" s="161">
        <f>IF(N618="zákl. prenesená",J618,0)</f>
        <v>0</v>
      </c>
      <c r="BH618" s="161">
        <f>IF(N618="zníž. prenesená",J618,0)</f>
        <v>0</v>
      </c>
      <c r="BI618" s="161">
        <f>IF(N618="nulová",J618,0)</f>
        <v>0</v>
      </c>
      <c r="BJ618" s="14" t="s">
        <v>168</v>
      </c>
      <c r="BK618" s="161">
        <f>ROUND(I618*H618,2)</f>
        <v>0</v>
      </c>
      <c r="BL618" s="14" t="s">
        <v>425</v>
      </c>
      <c r="BM618" s="160" t="s">
        <v>1921</v>
      </c>
    </row>
    <row r="619" spans="1:65" s="2" customFormat="1" ht="33" customHeight="1">
      <c r="A619" s="29"/>
      <c r="B619" s="147"/>
      <c r="C619" s="148" t="s">
        <v>1922</v>
      </c>
      <c r="D619" s="148" t="s">
        <v>163</v>
      </c>
      <c r="E619" s="149" t="s">
        <v>1923</v>
      </c>
      <c r="F619" s="150" t="s">
        <v>1924</v>
      </c>
      <c r="G619" s="151" t="s">
        <v>214</v>
      </c>
      <c r="H619" s="152">
        <v>10</v>
      </c>
      <c r="I619" s="153"/>
      <c r="J619" s="154">
        <f>ROUND(I619*H619,2)</f>
        <v>0</v>
      </c>
      <c r="K619" s="155"/>
      <c r="L619" s="30"/>
      <c r="M619" s="156" t="s">
        <v>1</v>
      </c>
      <c r="N619" s="157" t="s">
        <v>40</v>
      </c>
      <c r="O619" s="58"/>
      <c r="P619" s="158">
        <f>O619*H619</f>
        <v>0</v>
      </c>
      <c r="Q619" s="158">
        <v>0</v>
      </c>
      <c r="R619" s="158">
        <f>Q619*H619</f>
        <v>0</v>
      </c>
      <c r="S619" s="158">
        <v>0</v>
      </c>
      <c r="T619" s="159">
        <f>S619*H619</f>
        <v>0</v>
      </c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R619" s="160" t="s">
        <v>425</v>
      </c>
      <c r="AT619" s="160" t="s">
        <v>163</v>
      </c>
      <c r="AU619" s="160" t="s">
        <v>168</v>
      </c>
      <c r="AY619" s="14" t="s">
        <v>161</v>
      </c>
      <c r="BE619" s="161">
        <f>IF(N619="základná",J619,0)</f>
        <v>0</v>
      </c>
      <c r="BF619" s="161">
        <f>IF(N619="znížená",J619,0)</f>
        <v>0</v>
      </c>
      <c r="BG619" s="161">
        <f>IF(N619="zákl. prenesená",J619,0)</f>
        <v>0</v>
      </c>
      <c r="BH619" s="161">
        <f>IF(N619="zníž. prenesená",J619,0)</f>
        <v>0</v>
      </c>
      <c r="BI619" s="161">
        <f>IF(N619="nulová",J619,0)</f>
        <v>0</v>
      </c>
      <c r="BJ619" s="14" t="s">
        <v>168</v>
      </c>
      <c r="BK619" s="161">
        <f>ROUND(I619*H619,2)</f>
        <v>0</v>
      </c>
      <c r="BL619" s="14" t="s">
        <v>425</v>
      </c>
      <c r="BM619" s="160" t="s">
        <v>1925</v>
      </c>
    </row>
    <row r="620" spans="1:65" s="12" customFormat="1" ht="25.9" customHeight="1">
      <c r="B620" s="134"/>
      <c r="D620" s="135" t="s">
        <v>73</v>
      </c>
      <c r="E620" s="136" t="s">
        <v>1926</v>
      </c>
      <c r="F620" s="136" t="s">
        <v>1927</v>
      </c>
      <c r="I620" s="137"/>
      <c r="J620" s="138">
        <f>BK620</f>
        <v>0</v>
      </c>
      <c r="L620" s="134"/>
      <c r="M620" s="139"/>
      <c r="N620" s="140"/>
      <c r="O620" s="140"/>
      <c r="P620" s="141">
        <f>SUM(P621:P627)</f>
        <v>0</v>
      </c>
      <c r="Q620" s="140"/>
      <c r="R620" s="141">
        <f>SUM(R621:R627)</f>
        <v>0</v>
      </c>
      <c r="S620" s="140"/>
      <c r="T620" s="142">
        <f>SUM(T621:T627)</f>
        <v>0</v>
      </c>
      <c r="AR620" s="135" t="s">
        <v>167</v>
      </c>
      <c r="AT620" s="143" t="s">
        <v>73</v>
      </c>
      <c r="AU620" s="143" t="s">
        <v>74</v>
      </c>
      <c r="AY620" s="135" t="s">
        <v>161</v>
      </c>
      <c r="BK620" s="144">
        <f>SUM(BK621:BK627)</f>
        <v>0</v>
      </c>
    </row>
    <row r="621" spans="1:65" s="2" customFormat="1" ht="16.5" customHeight="1">
      <c r="A621" s="29"/>
      <c r="B621" s="147"/>
      <c r="C621" s="148" t="s">
        <v>1928</v>
      </c>
      <c r="D621" s="148" t="s">
        <v>163</v>
      </c>
      <c r="E621" s="149" t="s">
        <v>1929</v>
      </c>
      <c r="F621" s="150" t="s">
        <v>1930</v>
      </c>
      <c r="G621" s="151" t="s">
        <v>937</v>
      </c>
      <c r="H621" s="152">
        <v>1</v>
      </c>
      <c r="I621" s="153"/>
      <c r="J621" s="154">
        <f t="shared" ref="J621:J627" si="240">ROUND(I621*H621,2)</f>
        <v>0</v>
      </c>
      <c r="K621" s="155"/>
      <c r="L621" s="30"/>
      <c r="M621" s="156" t="s">
        <v>1</v>
      </c>
      <c r="N621" s="157" t="s">
        <v>40</v>
      </c>
      <c r="O621" s="58"/>
      <c r="P621" s="158">
        <f t="shared" ref="P621:P627" si="241">O621*H621</f>
        <v>0</v>
      </c>
      <c r="Q621" s="158">
        <v>0</v>
      </c>
      <c r="R621" s="158">
        <f t="shared" ref="R621:R627" si="242">Q621*H621</f>
        <v>0</v>
      </c>
      <c r="S621" s="158">
        <v>0</v>
      </c>
      <c r="T621" s="159">
        <f t="shared" ref="T621:T627" si="243">S621*H621</f>
        <v>0</v>
      </c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R621" s="160" t="s">
        <v>1931</v>
      </c>
      <c r="AT621" s="160" t="s">
        <v>163</v>
      </c>
      <c r="AU621" s="160" t="s">
        <v>82</v>
      </c>
      <c r="AY621" s="14" t="s">
        <v>161</v>
      </c>
      <c r="BE621" s="161">
        <f t="shared" ref="BE621:BE627" si="244">IF(N621="základná",J621,0)</f>
        <v>0</v>
      </c>
      <c r="BF621" s="161">
        <f t="shared" ref="BF621:BF627" si="245">IF(N621="znížená",J621,0)</f>
        <v>0</v>
      </c>
      <c r="BG621" s="161">
        <f t="shared" ref="BG621:BG627" si="246">IF(N621="zákl. prenesená",J621,0)</f>
        <v>0</v>
      </c>
      <c r="BH621" s="161">
        <f t="shared" ref="BH621:BH627" si="247">IF(N621="zníž. prenesená",J621,0)</f>
        <v>0</v>
      </c>
      <c r="BI621" s="161">
        <f t="shared" ref="BI621:BI627" si="248">IF(N621="nulová",J621,0)</f>
        <v>0</v>
      </c>
      <c r="BJ621" s="14" t="s">
        <v>168</v>
      </c>
      <c r="BK621" s="161">
        <f t="shared" ref="BK621:BK627" si="249">ROUND(I621*H621,2)</f>
        <v>0</v>
      </c>
      <c r="BL621" s="14" t="s">
        <v>1931</v>
      </c>
      <c r="BM621" s="160" t="s">
        <v>1932</v>
      </c>
    </row>
    <row r="622" spans="1:65" s="2" customFormat="1" ht="16.5" customHeight="1">
      <c r="A622" s="29"/>
      <c r="B622" s="147"/>
      <c r="C622" s="148" t="s">
        <v>1933</v>
      </c>
      <c r="D622" s="148" t="s">
        <v>163</v>
      </c>
      <c r="E622" s="149" t="s">
        <v>1934</v>
      </c>
      <c r="F622" s="150" t="s">
        <v>1935</v>
      </c>
      <c r="G622" s="151" t="s">
        <v>1936</v>
      </c>
      <c r="H622" s="152">
        <v>16</v>
      </c>
      <c r="I622" s="153"/>
      <c r="J622" s="154">
        <f t="shared" si="240"/>
        <v>0</v>
      </c>
      <c r="K622" s="155"/>
      <c r="L622" s="30"/>
      <c r="M622" s="156" t="s">
        <v>1</v>
      </c>
      <c r="N622" s="157" t="s">
        <v>40</v>
      </c>
      <c r="O622" s="58"/>
      <c r="P622" s="158">
        <f t="shared" si="241"/>
        <v>0</v>
      </c>
      <c r="Q622" s="158">
        <v>0</v>
      </c>
      <c r="R622" s="158">
        <f t="shared" si="242"/>
        <v>0</v>
      </c>
      <c r="S622" s="158">
        <v>0</v>
      </c>
      <c r="T622" s="159">
        <f t="shared" si="243"/>
        <v>0</v>
      </c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R622" s="160" t="s">
        <v>1937</v>
      </c>
      <c r="AT622" s="160" t="s">
        <v>163</v>
      </c>
      <c r="AU622" s="160" t="s">
        <v>82</v>
      </c>
      <c r="AY622" s="14" t="s">
        <v>161</v>
      </c>
      <c r="BE622" s="161">
        <f t="shared" si="244"/>
        <v>0</v>
      </c>
      <c r="BF622" s="161">
        <f t="shared" si="245"/>
        <v>0</v>
      </c>
      <c r="BG622" s="161">
        <f t="shared" si="246"/>
        <v>0</v>
      </c>
      <c r="BH622" s="161">
        <f t="shared" si="247"/>
        <v>0</v>
      </c>
      <c r="BI622" s="161">
        <f t="shared" si="248"/>
        <v>0</v>
      </c>
      <c r="BJ622" s="14" t="s">
        <v>168</v>
      </c>
      <c r="BK622" s="161">
        <f t="shared" si="249"/>
        <v>0</v>
      </c>
      <c r="BL622" s="14" t="s">
        <v>1937</v>
      </c>
      <c r="BM622" s="160" t="s">
        <v>1938</v>
      </c>
    </row>
    <row r="623" spans="1:65" s="2" customFormat="1" ht="16.5" customHeight="1">
      <c r="A623" s="29"/>
      <c r="B623" s="147"/>
      <c r="C623" s="148" t="s">
        <v>1939</v>
      </c>
      <c r="D623" s="148" t="s">
        <v>163</v>
      </c>
      <c r="E623" s="149" t="s">
        <v>1940</v>
      </c>
      <c r="F623" s="150" t="s">
        <v>1941</v>
      </c>
      <c r="G623" s="151" t="s">
        <v>937</v>
      </c>
      <c r="H623" s="152">
        <v>1</v>
      </c>
      <c r="I623" s="153"/>
      <c r="J623" s="154">
        <f t="shared" si="240"/>
        <v>0</v>
      </c>
      <c r="K623" s="155"/>
      <c r="L623" s="30"/>
      <c r="M623" s="156" t="s">
        <v>1</v>
      </c>
      <c r="N623" s="157" t="s">
        <v>40</v>
      </c>
      <c r="O623" s="58"/>
      <c r="P623" s="158">
        <f t="shared" si="241"/>
        <v>0</v>
      </c>
      <c r="Q623" s="158">
        <v>0</v>
      </c>
      <c r="R623" s="158">
        <f t="shared" si="242"/>
        <v>0</v>
      </c>
      <c r="S623" s="158">
        <v>0</v>
      </c>
      <c r="T623" s="159">
        <f t="shared" si="243"/>
        <v>0</v>
      </c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R623" s="160" t="s">
        <v>1931</v>
      </c>
      <c r="AT623" s="160" t="s">
        <v>163</v>
      </c>
      <c r="AU623" s="160" t="s">
        <v>82</v>
      </c>
      <c r="AY623" s="14" t="s">
        <v>161</v>
      </c>
      <c r="BE623" s="161">
        <f t="shared" si="244"/>
        <v>0</v>
      </c>
      <c r="BF623" s="161">
        <f t="shared" si="245"/>
        <v>0</v>
      </c>
      <c r="BG623" s="161">
        <f t="shared" si="246"/>
        <v>0</v>
      </c>
      <c r="BH623" s="161">
        <f t="shared" si="247"/>
        <v>0</v>
      </c>
      <c r="BI623" s="161">
        <f t="shared" si="248"/>
        <v>0</v>
      </c>
      <c r="BJ623" s="14" t="s">
        <v>168</v>
      </c>
      <c r="BK623" s="161">
        <f t="shared" si="249"/>
        <v>0</v>
      </c>
      <c r="BL623" s="14" t="s">
        <v>1931</v>
      </c>
      <c r="BM623" s="160" t="s">
        <v>1942</v>
      </c>
    </row>
    <row r="624" spans="1:65" s="2" customFormat="1" ht="16.5" customHeight="1">
      <c r="A624" s="29"/>
      <c r="B624" s="147"/>
      <c r="C624" s="148" t="s">
        <v>1943</v>
      </c>
      <c r="D624" s="148" t="s">
        <v>163</v>
      </c>
      <c r="E624" s="149" t="s">
        <v>1944</v>
      </c>
      <c r="F624" s="150" t="s">
        <v>1945</v>
      </c>
      <c r="G624" s="151" t="s">
        <v>1936</v>
      </c>
      <c r="H624" s="152">
        <v>48</v>
      </c>
      <c r="I624" s="153"/>
      <c r="J624" s="154">
        <f t="shared" si="240"/>
        <v>0</v>
      </c>
      <c r="K624" s="155"/>
      <c r="L624" s="30"/>
      <c r="M624" s="156" t="s">
        <v>1</v>
      </c>
      <c r="N624" s="157" t="s">
        <v>40</v>
      </c>
      <c r="O624" s="58"/>
      <c r="P624" s="158">
        <f t="shared" si="241"/>
        <v>0</v>
      </c>
      <c r="Q624" s="158">
        <v>0</v>
      </c>
      <c r="R624" s="158">
        <f t="shared" si="242"/>
        <v>0</v>
      </c>
      <c r="S624" s="158">
        <v>0</v>
      </c>
      <c r="T624" s="159">
        <f t="shared" si="243"/>
        <v>0</v>
      </c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R624" s="160" t="s">
        <v>1931</v>
      </c>
      <c r="AT624" s="160" t="s">
        <v>163</v>
      </c>
      <c r="AU624" s="160" t="s">
        <v>82</v>
      </c>
      <c r="AY624" s="14" t="s">
        <v>161</v>
      </c>
      <c r="BE624" s="161">
        <f t="shared" si="244"/>
        <v>0</v>
      </c>
      <c r="BF624" s="161">
        <f t="shared" si="245"/>
        <v>0</v>
      </c>
      <c r="BG624" s="161">
        <f t="shared" si="246"/>
        <v>0</v>
      </c>
      <c r="BH624" s="161">
        <f t="shared" si="247"/>
        <v>0</v>
      </c>
      <c r="BI624" s="161">
        <f t="shared" si="248"/>
        <v>0</v>
      </c>
      <c r="BJ624" s="14" t="s">
        <v>168</v>
      </c>
      <c r="BK624" s="161">
        <f t="shared" si="249"/>
        <v>0</v>
      </c>
      <c r="BL624" s="14" t="s">
        <v>1931</v>
      </c>
      <c r="BM624" s="160" t="s">
        <v>1946</v>
      </c>
    </row>
    <row r="625" spans="1:65" s="2" customFormat="1" ht="16.5" customHeight="1">
      <c r="A625" s="29"/>
      <c r="B625" s="147"/>
      <c r="C625" s="148" t="s">
        <v>1947</v>
      </c>
      <c r="D625" s="148" t="s">
        <v>163</v>
      </c>
      <c r="E625" s="149" t="s">
        <v>1948</v>
      </c>
      <c r="F625" s="150" t="s">
        <v>1949</v>
      </c>
      <c r="G625" s="151" t="s">
        <v>1936</v>
      </c>
      <c r="H625" s="152">
        <v>100</v>
      </c>
      <c r="I625" s="153"/>
      <c r="J625" s="154">
        <f t="shared" si="240"/>
        <v>0</v>
      </c>
      <c r="K625" s="155"/>
      <c r="L625" s="30"/>
      <c r="M625" s="156" t="s">
        <v>1</v>
      </c>
      <c r="N625" s="157" t="s">
        <v>40</v>
      </c>
      <c r="O625" s="58"/>
      <c r="P625" s="158">
        <f t="shared" si="241"/>
        <v>0</v>
      </c>
      <c r="Q625" s="158">
        <v>0</v>
      </c>
      <c r="R625" s="158">
        <f t="shared" si="242"/>
        <v>0</v>
      </c>
      <c r="S625" s="158">
        <v>0</v>
      </c>
      <c r="T625" s="159">
        <f t="shared" si="243"/>
        <v>0</v>
      </c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R625" s="160" t="s">
        <v>1937</v>
      </c>
      <c r="AT625" s="160" t="s">
        <v>163</v>
      </c>
      <c r="AU625" s="160" t="s">
        <v>82</v>
      </c>
      <c r="AY625" s="14" t="s">
        <v>161</v>
      </c>
      <c r="BE625" s="161">
        <f t="shared" si="244"/>
        <v>0</v>
      </c>
      <c r="BF625" s="161">
        <f t="shared" si="245"/>
        <v>0</v>
      </c>
      <c r="BG625" s="161">
        <f t="shared" si="246"/>
        <v>0</v>
      </c>
      <c r="BH625" s="161">
        <f t="shared" si="247"/>
        <v>0</v>
      </c>
      <c r="BI625" s="161">
        <f t="shared" si="248"/>
        <v>0</v>
      </c>
      <c r="BJ625" s="14" t="s">
        <v>168</v>
      </c>
      <c r="BK625" s="161">
        <f t="shared" si="249"/>
        <v>0</v>
      </c>
      <c r="BL625" s="14" t="s">
        <v>1937</v>
      </c>
      <c r="BM625" s="160" t="s">
        <v>1950</v>
      </c>
    </row>
    <row r="626" spans="1:65" s="2" customFormat="1" ht="37.9" customHeight="1">
      <c r="A626" s="29"/>
      <c r="B626" s="147"/>
      <c r="C626" s="148" t="s">
        <v>1951</v>
      </c>
      <c r="D626" s="148" t="s">
        <v>163</v>
      </c>
      <c r="E626" s="149" t="s">
        <v>1952</v>
      </c>
      <c r="F626" s="150" t="s">
        <v>1953</v>
      </c>
      <c r="G626" s="151" t="s">
        <v>937</v>
      </c>
      <c r="H626" s="152">
        <v>1</v>
      </c>
      <c r="I626" s="153"/>
      <c r="J626" s="154">
        <f t="shared" si="240"/>
        <v>0</v>
      </c>
      <c r="K626" s="155"/>
      <c r="L626" s="30"/>
      <c r="M626" s="156" t="s">
        <v>1</v>
      </c>
      <c r="N626" s="157" t="s">
        <v>40</v>
      </c>
      <c r="O626" s="58"/>
      <c r="P626" s="158">
        <f t="shared" si="241"/>
        <v>0</v>
      </c>
      <c r="Q626" s="158">
        <v>0</v>
      </c>
      <c r="R626" s="158">
        <f t="shared" si="242"/>
        <v>0</v>
      </c>
      <c r="S626" s="158">
        <v>0</v>
      </c>
      <c r="T626" s="159">
        <f t="shared" si="243"/>
        <v>0</v>
      </c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R626" s="160" t="s">
        <v>1931</v>
      </c>
      <c r="AT626" s="160" t="s">
        <v>163</v>
      </c>
      <c r="AU626" s="160" t="s">
        <v>82</v>
      </c>
      <c r="AY626" s="14" t="s">
        <v>161</v>
      </c>
      <c r="BE626" s="161">
        <f t="shared" si="244"/>
        <v>0</v>
      </c>
      <c r="BF626" s="161">
        <f t="shared" si="245"/>
        <v>0</v>
      </c>
      <c r="BG626" s="161">
        <f t="shared" si="246"/>
        <v>0</v>
      </c>
      <c r="BH626" s="161">
        <f t="shared" si="247"/>
        <v>0</v>
      </c>
      <c r="BI626" s="161">
        <f t="shared" si="248"/>
        <v>0</v>
      </c>
      <c r="BJ626" s="14" t="s">
        <v>168</v>
      </c>
      <c r="BK626" s="161">
        <f t="shared" si="249"/>
        <v>0</v>
      </c>
      <c r="BL626" s="14" t="s">
        <v>1931</v>
      </c>
      <c r="BM626" s="160" t="s">
        <v>1954</v>
      </c>
    </row>
    <row r="627" spans="1:65" s="2" customFormat="1" ht="24.2" customHeight="1">
      <c r="A627" s="29"/>
      <c r="B627" s="147"/>
      <c r="C627" s="148" t="s">
        <v>1955</v>
      </c>
      <c r="D627" s="148" t="s">
        <v>163</v>
      </c>
      <c r="E627" s="149" t="s">
        <v>1956</v>
      </c>
      <c r="F627" s="150" t="s">
        <v>1957</v>
      </c>
      <c r="G627" s="151" t="s">
        <v>1936</v>
      </c>
      <c r="H627" s="152">
        <v>36</v>
      </c>
      <c r="I627" s="153"/>
      <c r="J627" s="154">
        <f t="shared" si="240"/>
        <v>0</v>
      </c>
      <c r="K627" s="155"/>
      <c r="L627" s="30"/>
      <c r="M627" s="174" t="s">
        <v>1</v>
      </c>
      <c r="N627" s="175" t="s">
        <v>40</v>
      </c>
      <c r="O627" s="176"/>
      <c r="P627" s="177">
        <f t="shared" si="241"/>
        <v>0</v>
      </c>
      <c r="Q627" s="177">
        <v>0</v>
      </c>
      <c r="R627" s="177">
        <f t="shared" si="242"/>
        <v>0</v>
      </c>
      <c r="S627" s="177">
        <v>0</v>
      </c>
      <c r="T627" s="178">
        <f t="shared" si="243"/>
        <v>0</v>
      </c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R627" s="160" t="s">
        <v>1931</v>
      </c>
      <c r="AT627" s="160" t="s">
        <v>163</v>
      </c>
      <c r="AU627" s="160" t="s">
        <v>82</v>
      </c>
      <c r="AY627" s="14" t="s">
        <v>161</v>
      </c>
      <c r="BE627" s="161">
        <f t="shared" si="244"/>
        <v>0</v>
      </c>
      <c r="BF627" s="161">
        <f t="shared" si="245"/>
        <v>0</v>
      </c>
      <c r="BG627" s="161">
        <f t="shared" si="246"/>
        <v>0</v>
      </c>
      <c r="BH627" s="161">
        <f t="shared" si="247"/>
        <v>0</v>
      </c>
      <c r="BI627" s="161">
        <f t="shared" si="248"/>
        <v>0</v>
      </c>
      <c r="BJ627" s="14" t="s">
        <v>168</v>
      </c>
      <c r="BK627" s="161">
        <f t="shared" si="249"/>
        <v>0</v>
      </c>
      <c r="BL627" s="14" t="s">
        <v>1931</v>
      </c>
      <c r="BM627" s="160" t="s">
        <v>1958</v>
      </c>
    </row>
    <row r="628" spans="1:65" s="2" customFormat="1" ht="6.95" customHeight="1">
      <c r="A628" s="29"/>
      <c r="B628" s="47"/>
      <c r="C628" s="48"/>
      <c r="D628" s="48"/>
      <c r="E628" s="48"/>
      <c r="F628" s="48"/>
      <c r="G628" s="48"/>
      <c r="H628" s="48"/>
      <c r="I628" s="48"/>
      <c r="J628" s="48"/>
      <c r="K628" s="48"/>
      <c r="L628" s="30"/>
      <c r="M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</row>
  </sheetData>
  <autoFilter ref="C152:K627"/>
  <mergeCells count="9">
    <mergeCell ref="E87:H87"/>
    <mergeCell ref="E143:H143"/>
    <mergeCell ref="E145:H14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1959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ROUND((SUM(BE126:BE161)),  2)</f>
        <v>0</v>
      </c>
      <c r="G33" s="100"/>
      <c r="H33" s="100"/>
      <c r="I33" s="101">
        <v>0.2</v>
      </c>
      <c r="J33" s="99">
        <f>ROUND(((SUM(BE126:BE161))*I33),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ROUND((SUM(BF126:BF161)),  2)</f>
        <v>0</v>
      </c>
      <c r="G34" s="100"/>
      <c r="H34" s="100"/>
      <c r="I34" s="101">
        <v>0.2</v>
      </c>
      <c r="J34" s="99">
        <f>ROUND(((SUM(BF126:BF161))*I34),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ROUND((SUM(BG126:BG161)),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ROUND((SUM(BH126:BH161)),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ROUND((SUM(BI126:BI161)),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02 - Rampy, oporne múry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112</v>
      </c>
      <c r="E99" s="121"/>
      <c r="F99" s="121"/>
      <c r="G99" s="121"/>
      <c r="H99" s="121"/>
      <c r="I99" s="121"/>
      <c r="J99" s="122">
        <f>J134</f>
        <v>0</v>
      </c>
      <c r="L99" s="119"/>
    </row>
    <row r="100" spans="1:31" s="10" customFormat="1" ht="19.899999999999999" customHeight="1">
      <c r="B100" s="119"/>
      <c r="D100" s="120" t="s">
        <v>113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customHeight="1">
      <c r="B101" s="119"/>
      <c r="D101" s="120" t="s">
        <v>119</v>
      </c>
      <c r="E101" s="121"/>
      <c r="F101" s="121"/>
      <c r="G101" s="121"/>
      <c r="H101" s="121"/>
      <c r="I101" s="121"/>
      <c r="J101" s="122">
        <f>J145</f>
        <v>0</v>
      </c>
      <c r="L101" s="119"/>
    </row>
    <row r="102" spans="1:31" s="9" customFormat="1" ht="24.95" customHeight="1">
      <c r="B102" s="115"/>
      <c r="D102" s="116" t="s">
        <v>120</v>
      </c>
      <c r="E102" s="117"/>
      <c r="F102" s="117"/>
      <c r="G102" s="117"/>
      <c r="H102" s="117"/>
      <c r="I102" s="117"/>
      <c r="J102" s="118">
        <f>J147</f>
        <v>0</v>
      </c>
      <c r="L102" s="115"/>
    </row>
    <row r="103" spans="1:31" s="10" customFormat="1" ht="19.899999999999999" customHeight="1">
      <c r="B103" s="119"/>
      <c r="D103" s="120" t="s">
        <v>134</v>
      </c>
      <c r="E103" s="121"/>
      <c r="F103" s="121"/>
      <c r="G103" s="121"/>
      <c r="H103" s="121"/>
      <c r="I103" s="121"/>
      <c r="J103" s="122">
        <f>J148</f>
        <v>0</v>
      </c>
      <c r="L103" s="119"/>
    </row>
    <row r="104" spans="1:31" s="10" customFormat="1" ht="19.899999999999999" customHeight="1">
      <c r="B104" s="119"/>
      <c r="D104" s="120" t="s">
        <v>1960</v>
      </c>
      <c r="E104" s="121"/>
      <c r="F104" s="121"/>
      <c r="G104" s="121"/>
      <c r="H104" s="121"/>
      <c r="I104" s="121"/>
      <c r="J104" s="122">
        <f>J156</f>
        <v>0</v>
      </c>
      <c r="L104" s="119"/>
    </row>
    <row r="105" spans="1:31" s="9" customFormat="1" ht="24.95" customHeight="1">
      <c r="B105" s="115"/>
      <c r="D105" s="116" t="s">
        <v>141</v>
      </c>
      <c r="E105" s="117"/>
      <c r="F105" s="117"/>
      <c r="G105" s="117"/>
      <c r="H105" s="117"/>
      <c r="I105" s="117"/>
      <c r="J105" s="118">
        <f>J159</f>
        <v>0</v>
      </c>
      <c r="L105" s="115"/>
    </row>
    <row r="106" spans="1:31" s="10" customFormat="1" ht="19.899999999999999" customHeight="1">
      <c r="B106" s="119"/>
      <c r="D106" s="120" t="s">
        <v>143</v>
      </c>
      <c r="E106" s="121"/>
      <c r="F106" s="121"/>
      <c r="G106" s="121"/>
      <c r="H106" s="121"/>
      <c r="I106" s="121"/>
      <c r="J106" s="122">
        <f>J160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147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DSS Červená Skala - výstavba nového objektu sociálnych služieb (podporované bývanie)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103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1" t="str">
        <f>E9</f>
        <v>02 - Rampy, oporne múry</v>
      </c>
      <c r="F118" s="225"/>
      <c r="G118" s="225"/>
      <c r="H118" s="22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Šumiac, p.č. 5610</v>
      </c>
      <c r="G120" s="29"/>
      <c r="H120" s="29"/>
      <c r="I120" s="24" t="s">
        <v>21</v>
      </c>
      <c r="J120" s="55" t="str">
        <f>IF(J12="","",J12)</f>
        <v>26. 6. 2023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Domov sociálnych služieb, Pohorelá</v>
      </c>
      <c r="G122" s="29"/>
      <c r="H122" s="29"/>
      <c r="I122" s="24" t="s">
        <v>29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148</v>
      </c>
      <c r="D125" s="126" t="s">
        <v>59</v>
      </c>
      <c r="E125" s="126" t="s">
        <v>55</v>
      </c>
      <c r="F125" s="126" t="s">
        <v>56</v>
      </c>
      <c r="G125" s="126" t="s">
        <v>149</v>
      </c>
      <c r="H125" s="126" t="s">
        <v>150</v>
      </c>
      <c r="I125" s="126" t="s">
        <v>151</v>
      </c>
      <c r="J125" s="127" t="s">
        <v>107</v>
      </c>
      <c r="K125" s="128" t="s">
        <v>152</v>
      </c>
      <c r="L125" s="129"/>
      <c r="M125" s="62" t="s">
        <v>1</v>
      </c>
      <c r="N125" s="63" t="s">
        <v>38</v>
      </c>
      <c r="O125" s="63" t="s">
        <v>153</v>
      </c>
      <c r="P125" s="63" t="s">
        <v>154</v>
      </c>
      <c r="Q125" s="63" t="s">
        <v>155</v>
      </c>
      <c r="R125" s="63" t="s">
        <v>156</v>
      </c>
      <c r="S125" s="63" t="s">
        <v>157</v>
      </c>
      <c r="T125" s="64" t="s">
        <v>158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108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P127+P147+P159</f>
        <v>0</v>
      </c>
      <c r="Q126" s="66"/>
      <c r="R126" s="131">
        <f>R127+R147+R159</f>
        <v>407.46712789999998</v>
      </c>
      <c r="S126" s="66"/>
      <c r="T126" s="132">
        <f>T127+T147+T159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109</v>
      </c>
      <c r="BK126" s="133">
        <f>BK127+BK147+BK159</f>
        <v>0</v>
      </c>
    </row>
    <row r="127" spans="1:63" s="12" customFormat="1" ht="25.9" customHeight="1">
      <c r="B127" s="134"/>
      <c r="D127" s="135" t="s">
        <v>73</v>
      </c>
      <c r="E127" s="136" t="s">
        <v>159</v>
      </c>
      <c r="F127" s="136" t="s">
        <v>160</v>
      </c>
      <c r="I127" s="137"/>
      <c r="J127" s="138">
        <f>BK127</f>
        <v>0</v>
      </c>
      <c r="L127" s="134"/>
      <c r="M127" s="139"/>
      <c r="N127" s="140"/>
      <c r="O127" s="140"/>
      <c r="P127" s="141">
        <f>P128+P134+P140+P145</f>
        <v>0</v>
      </c>
      <c r="Q127" s="140"/>
      <c r="R127" s="141">
        <f>R128+R134+R140+R145</f>
        <v>405.7427649</v>
      </c>
      <c r="S127" s="140"/>
      <c r="T127" s="142">
        <f>T128+T134+T140+T145</f>
        <v>0</v>
      </c>
      <c r="AR127" s="135" t="s">
        <v>82</v>
      </c>
      <c r="AT127" s="143" t="s">
        <v>73</v>
      </c>
      <c r="AU127" s="143" t="s">
        <v>74</v>
      </c>
      <c r="AY127" s="135" t="s">
        <v>161</v>
      </c>
      <c r="BK127" s="144">
        <f>BK128+BK134+BK140+BK145</f>
        <v>0</v>
      </c>
    </row>
    <row r="128" spans="1:63" s="12" customFormat="1" ht="22.9" customHeight="1">
      <c r="B128" s="134"/>
      <c r="D128" s="135" t="s">
        <v>73</v>
      </c>
      <c r="E128" s="145" t="s">
        <v>82</v>
      </c>
      <c r="F128" s="145" t="s">
        <v>162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SUM(P129:P133)</f>
        <v>0</v>
      </c>
      <c r="Q128" s="140"/>
      <c r="R128" s="141">
        <f>SUM(R129:R133)</f>
        <v>0</v>
      </c>
      <c r="S128" s="140"/>
      <c r="T128" s="142">
        <f>SUM(T129:T133)</f>
        <v>0</v>
      </c>
      <c r="AR128" s="135" t="s">
        <v>82</v>
      </c>
      <c r="AT128" s="143" t="s">
        <v>73</v>
      </c>
      <c r="AU128" s="143" t="s">
        <v>82</v>
      </c>
      <c r="AY128" s="135" t="s">
        <v>161</v>
      </c>
      <c r="BK128" s="144">
        <f>SUM(BK129:BK133)</f>
        <v>0</v>
      </c>
    </row>
    <row r="129" spans="1:65" s="2" customFormat="1" ht="16.5" customHeight="1">
      <c r="A129" s="29"/>
      <c r="B129" s="147"/>
      <c r="C129" s="148" t="s">
        <v>82</v>
      </c>
      <c r="D129" s="148" t="s">
        <v>163</v>
      </c>
      <c r="E129" s="149" t="s">
        <v>174</v>
      </c>
      <c r="F129" s="150" t="s">
        <v>175</v>
      </c>
      <c r="G129" s="151" t="s">
        <v>166</v>
      </c>
      <c r="H129" s="152">
        <v>68.852999999999994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167</v>
      </c>
      <c r="AT129" s="160" t="s">
        <v>163</v>
      </c>
      <c r="AU129" s="160" t="s">
        <v>168</v>
      </c>
      <c r="AY129" s="14" t="s">
        <v>161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168</v>
      </c>
      <c r="BK129" s="161">
        <f>ROUND(I129*H129,2)</f>
        <v>0</v>
      </c>
      <c r="BL129" s="14" t="s">
        <v>167</v>
      </c>
      <c r="BM129" s="160" t="s">
        <v>1961</v>
      </c>
    </row>
    <row r="130" spans="1:65" s="2" customFormat="1" ht="37.9" customHeight="1">
      <c r="A130" s="29"/>
      <c r="B130" s="147"/>
      <c r="C130" s="148" t="s">
        <v>168</v>
      </c>
      <c r="D130" s="148" t="s">
        <v>163</v>
      </c>
      <c r="E130" s="149" t="s">
        <v>177</v>
      </c>
      <c r="F130" s="150" t="s">
        <v>178</v>
      </c>
      <c r="G130" s="151" t="s">
        <v>166</v>
      </c>
      <c r="H130" s="152">
        <v>34.427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40</v>
      </c>
      <c r="O130" s="58"/>
      <c r="P130" s="158">
        <f>O130*H130</f>
        <v>0</v>
      </c>
      <c r="Q130" s="158">
        <v>0</v>
      </c>
      <c r="R130" s="158">
        <f>Q130*H130</f>
        <v>0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167</v>
      </c>
      <c r="AT130" s="160" t="s">
        <v>163</v>
      </c>
      <c r="AU130" s="160" t="s">
        <v>168</v>
      </c>
      <c r="AY130" s="14" t="s">
        <v>161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168</v>
      </c>
      <c r="BK130" s="161">
        <f>ROUND(I130*H130,2)</f>
        <v>0</v>
      </c>
      <c r="BL130" s="14" t="s">
        <v>167</v>
      </c>
      <c r="BM130" s="160" t="s">
        <v>1962</v>
      </c>
    </row>
    <row r="131" spans="1:65" s="2" customFormat="1" ht="33" customHeight="1">
      <c r="A131" s="29"/>
      <c r="B131" s="147"/>
      <c r="C131" s="148" t="s">
        <v>173</v>
      </c>
      <c r="D131" s="148" t="s">
        <v>163</v>
      </c>
      <c r="E131" s="149" t="s">
        <v>181</v>
      </c>
      <c r="F131" s="150" t="s">
        <v>182</v>
      </c>
      <c r="G131" s="151" t="s">
        <v>166</v>
      </c>
      <c r="H131" s="152">
        <v>68.852999999999994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</v>
      </c>
      <c r="R131" s="158">
        <f>Q131*H131</f>
        <v>0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167</v>
      </c>
      <c r="AT131" s="160" t="s">
        <v>163</v>
      </c>
      <c r="AU131" s="160" t="s">
        <v>168</v>
      </c>
      <c r="AY131" s="14" t="s">
        <v>161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168</v>
      </c>
      <c r="BK131" s="161">
        <f>ROUND(I131*H131,2)</f>
        <v>0</v>
      </c>
      <c r="BL131" s="14" t="s">
        <v>167</v>
      </c>
      <c r="BM131" s="160" t="s">
        <v>1963</v>
      </c>
    </row>
    <row r="132" spans="1:65" s="2" customFormat="1" ht="33" customHeight="1">
      <c r="A132" s="29"/>
      <c r="B132" s="147"/>
      <c r="C132" s="148" t="s">
        <v>167</v>
      </c>
      <c r="D132" s="148" t="s">
        <v>163</v>
      </c>
      <c r="E132" s="149" t="s">
        <v>185</v>
      </c>
      <c r="F132" s="150" t="s">
        <v>186</v>
      </c>
      <c r="G132" s="151" t="s">
        <v>166</v>
      </c>
      <c r="H132" s="152">
        <v>15.153</v>
      </c>
      <c r="I132" s="153"/>
      <c r="J132" s="154">
        <f>ROUND(I132*H132,2)</f>
        <v>0</v>
      </c>
      <c r="K132" s="155"/>
      <c r="L132" s="30"/>
      <c r="M132" s="156" t="s">
        <v>1</v>
      </c>
      <c r="N132" s="157" t="s">
        <v>40</v>
      </c>
      <c r="O132" s="58"/>
      <c r="P132" s="158">
        <f>O132*H132</f>
        <v>0</v>
      </c>
      <c r="Q132" s="158">
        <v>0</v>
      </c>
      <c r="R132" s="158">
        <f>Q132*H132</f>
        <v>0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167</v>
      </c>
      <c r="AT132" s="160" t="s">
        <v>163</v>
      </c>
      <c r="AU132" s="160" t="s">
        <v>168</v>
      </c>
      <c r="AY132" s="14" t="s">
        <v>161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168</v>
      </c>
      <c r="BK132" s="161">
        <f>ROUND(I132*H132,2)</f>
        <v>0</v>
      </c>
      <c r="BL132" s="14" t="s">
        <v>167</v>
      </c>
      <c r="BM132" s="160" t="s">
        <v>1964</v>
      </c>
    </row>
    <row r="133" spans="1:65" s="2" customFormat="1" ht="37.9" customHeight="1">
      <c r="A133" s="29"/>
      <c r="B133" s="147"/>
      <c r="C133" s="148" t="s">
        <v>180</v>
      </c>
      <c r="D133" s="148" t="s">
        <v>163</v>
      </c>
      <c r="E133" s="149" t="s">
        <v>189</v>
      </c>
      <c r="F133" s="150" t="s">
        <v>190</v>
      </c>
      <c r="G133" s="151" t="s">
        <v>166</v>
      </c>
      <c r="H133" s="152">
        <v>53.7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167</v>
      </c>
      <c r="AT133" s="160" t="s">
        <v>163</v>
      </c>
      <c r="AU133" s="160" t="s">
        <v>168</v>
      </c>
      <c r="AY133" s="14" t="s">
        <v>161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168</v>
      </c>
      <c r="BK133" s="161">
        <f>ROUND(I133*H133,2)</f>
        <v>0</v>
      </c>
      <c r="BL133" s="14" t="s">
        <v>167</v>
      </c>
      <c r="BM133" s="160" t="s">
        <v>1965</v>
      </c>
    </row>
    <row r="134" spans="1:65" s="12" customFormat="1" ht="22.9" customHeight="1">
      <c r="B134" s="134"/>
      <c r="D134" s="135" t="s">
        <v>73</v>
      </c>
      <c r="E134" s="145" t="s">
        <v>168</v>
      </c>
      <c r="F134" s="145" t="s">
        <v>197</v>
      </c>
      <c r="I134" s="137"/>
      <c r="J134" s="146">
        <f>BK134</f>
        <v>0</v>
      </c>
      <c r="L134" s="134"/>
      <c r="M134" s="139"/>
      <c r="N134" s="140"/>
      <c r="O134" s="140"/>
      <c r="P134" s="141">
        <f>SUM(P135:P139)</f>
        <v>0</v>
      </c>
      <c r="Q134" s="140"/>
      <c r="R134" s="141">
        <f>SUM(R135:R139)</f>
        <v>313.81638772999997</v>
      </c>
      <c r="S134" s="140"/>
      <c r="T134" s="142">
        <f>SUM(T135:T139)</f>
        <v>0</v>
      </c>
      <c r="AR134" s="135" t="s">
        <v>82</v>
      </c>
      <c r="AT134" s="143" t="s">
        <v>73</v>
      </c>
      <c r="AU134" s="143" t="s">
        <v>82</v>
      </c>
      <c r="AY134" s="135" t="s">
        <v>161</v>
      </c>
      <c r="BK134" s="144">
        <f>SUM(BK135:BK139)</f>
        <v>0</v>
      </c>
    </row>
    <row r="135" spans="1:65" s="2" customFormat="1" ht="24.2" customHeight="1">
      <c r="A135" s="29"/>
      <c r="B135" s="147"/>
      <c r="C135" s="148" t="s">
        <v>184</v>
      </c>
      <c r="D135" s="148" t="s">
        <v>163</v>
      </c>
      <c r="E135" s="149" t="s">
        <v>221</v>
      </c>
      <c r="F135" s="150" t="s">
        <v>222</v>
      </c>
      <c r="G135" s="151" t="s">
        <v>166</v>
      </c>
      <c r="H135" s="152">
        <v>26.85</v>
      </c>
      <c r="I135" s="153"/>
      <c r="J135" s="154">
        <f>ROUND(I135*H135,2)</f>
        <v>0</v>
      </c>
      <c r="K135" s="155"/>
      <c r="L135" s="30"/>
      <c r="M135" s="156" t="s">
        <v>1</v>
      </c>
      <c r="N135" s="157" t="s">
        <v>40</v>
      </c>
      <c r="O135" s="58"/>
      <c r="P135" s="158">
        <f>O135*H135</f>
        <v>0</v>
      </c>
      <c r="Q135" s="158">
        <v>2.0699999999999998</v>
      </c>
      <c r="R135" s="158">
        <f>Q135*H135</f>
        <v>55.579499999999996</v>
      </c>
      <c r="S135" s="158">
        <v>0</v>
      </c>
      <c r="T135" s="159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167</v>
      </c>
      <c r="AT135" s="160" t="s">
        <v>163</v>
      </c>
      <c r="AU135" s="160" t="s">
        <v>168</v>
      </c>
      <c r="AY135" s="14" t="s">
        <v>161</v>
      </c>
      <c r="BE135" s="161">
        <f>IF(N135="základná",J135,0)</f>
        <v>0</v>
      </c>
      <c r="BF135" s="161">
        <f>IF(N135="znížená",J135,0)</f>
        <v>0</v>
      </c>
      <c r="BG135" s="161">
        <f>IF(N135="zákl. prenesená",J135,0)</f>
        <v>0</v>
      </c>
      <c r="BH135" s="161">
        <f>IF(N135="zníž. prenesená",J135,0)</f>
        <v>0</v>
      </c>
      <c r="BI135" s="161">
        <f>IF(N135="nulová",J135,0)</f>
        <v>0</v>
      </c>
      <c r="BJ135" s="14" t="s">
        <v>168</v>
      </c>
      <c r="BK135" s="161">
        <f>ROUND(I135*H135,2)</f>
        <v>0</v>
      </c>
      <c r="BL135" s="14" t="s">
        <v>167</v>
      </c>
      <c r="BM135" s="160" t="s">
        <v>1966</v>
      </c>
    </row>
    <row r="136" spans="1:65" s="2" customFormat="1" ht="24.2" customHeight="1">
      <c r="A136" s="29"/>
      <c r="B136" s="147"/>
      <c r="C136" s="148" t="s">
        <v>188</v>
      </c>
      <c r="D136" s="148" t="s">
        <v>163</v>
      </c>
      <c r="E136" s="149" t="s">
        <v>225</v>
      </c>
      <c r="F136" s="150" t="s">
        <v>226</v>
      </c>
      <c r="G136" s="151" t="s">
        <v>166</v>
      </c>
      <c r="H136" s="152">
        <v>16.914999999999999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2.4157199999999999</v>
      </c>
      <c r="R136" s="158">
        <f>Q136*H136</f>
        <v>40.861903799999993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167</v>
      </c>
      <c r="AT136" s="160" t="s">
        <v>163</v>
      </c>
      <c r="AU136" s="160" t="s">
        <v>168</v>
      </c>
      <c r="AY136" s="14" t="s">
        <v>161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168</v>
      </c>
      <c r="BK136" s="161">
        <f>ROUND(I136*H136,2)</f>
        <v>0</v>
      </c>
      <c r="BL136" s="14" t="s">
        <v>167</v>
      </c>
      <c r="BM136" s="160" t="s">
        <v>1967</v>
      </c>
    </row>
    <row r="137" spans="1:65" s="2" customFormat="1" ht="37.9" customHeight="1">
      <c r="A137" s="29"/>
      <c r="B137" s="147"/>
      <c r="C137" s="148" t="s">
        <v>192</v>
      </c>
      <c r="D137" s="148" t="s">
        <v>163</v>
      </c>
      <c r="E137" s="149" t="s">
        <v>1968</v>
      </c>
      <c r="F137" s="150" t="s">
        <v>1969</v>
      </c>
      <c r="G137" s="151" t="s">
        <v>166</v>
      </c>
      <c r="H137" s="152">
        <v>26.5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40</v>
      </c>
      <c r="O137" s="58"/>
      <c r="P137" s="158">
        <f>O137*H137</f>
        <v>0</v>
      </c>
      <c r="Q137" s="158">
        <v>2.1286399999999999</v>
      </c>
      <c r="R137" s="158">
        <f>Q137*H137</f>
        <v>56.408959999999993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167</v>
      </c>
      <c r="AT137" s="160" t="s">
        <v>163</v>
      </c>
      <c r="AU137" s="160" t="s">
        <v>168</v>
      </c>
      <c r="AY137" s="14" t="s">
        <v>161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168</v>
      </c>
      <c r="BK137" s="161">
        <f>ROUND(I137*H137,2)</f>
        <v>0</v>
      </c>
      <c r="BL137" s="14" t="s">
        <v>167</v>
      </c>
      <c r="BM137" s="160" t="s">
        <v>1970</v>
      </c>
    </row>
    <row r="138" spans="1:65" s="2" customFormat="1" ht="24.2" customHeight="1">
      <c r="A138" s="29"/>
      <c r="B138" s="147"/>
      <c r="C138" s="148" t="s">
        <v>198</v>
      </c>
      <c r="D138" s="148" t="s">
        <v>163</v>
      </c>
      <c r="E138" s="149" t="s">
        <v>245</v>
      </c>
      <c r="F138" s="150" t="s">
        <v>246</v>
      </c>
      <c r="G138" s="151" t="s">
        <v>166</v>
      </c>
      <c r="H138" s="152">
        <v>62.594000000000001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2.4157199999999999</v>
      </c>
      <c r="R138" s="158">
        <f>Q138*H138</f>
        <v>151.20957768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167</v>
      </c>
      <c r="AT138" s="160" t="s">
        <v>163</v>
      </c>
      <c r="AU138" s="160" t="s">
        <v>168</v>
      </c>
      <c r="AY138" s="14" t="s">
        <v>161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168</v>
      </c>
      <c r="BK138" s="161">
        <f>ROUND(I138*H138,2)</f>
        <v>0</v>
      </c>
      <c r="BL138" s="14" t="s">
        <v>167</v>
      </c>
      <c r="BM138" s="160" t="s">
        <v>1971</v>
      </c>
    </row>
    <row r="139" spans="1:65" s="2" customFormat="1" ht="21.75" customHeight="1">
      <c r="A139" s="29"/>
      <c r="B139" s="147"/>
      <c r="C139" s="148" t="s">
        <v>202</v>
      </c>
      <c r="D139" s="148" t="s">
        <v>163</v>
      </c>
      <c r="E139" s="149" t="s">
        <v>249</v>
      </c>
      <c r="F139" s="150" t="s">
        <v>1972</v>
      </c>
      <c r="G139" s="151" t="s">
        <v>239</v>
      </c>
      <c r="H139" s="152">
        <v>9.5749999999999993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1.01895</v>
      </c>
      <c r="R139" s="158">
        <f>Q139*H139</f>
        <v>9.7564462499999998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167</v>
      </c>
      <c r="AT139" s="160" t="s">
        <v>163</v>
      </c>
      <c r="AU139" s="160" t="s">
        <v>168</v>
      </c>
      <c r="AY139" s="14" t="s">
        <v>161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168</v>
      </c>
      <c r="BK139" s="161">
        <f>ROUND(I139*H139,2)</f>
        <v>0</v>
      </c>
      <c r="BL139" s="14" t="s">
        <v>167</v>
      </c>
      <c r="BM139" s="160" t="s">
        <v>1973</v>
      </c>
    </row>
    <row r="140" spans="1:65" s="12" customFormat="1" ht="22.9" customHeight="1">
      <c r="B140" s="134"/>
      <c r="D140" s="135" t="s">
        <v>73</v>
      </c>
      <c r="E140" s="145" t="s">
        <v>173</v>
      </c>
      <c r="F140" s="145" t="s">
        <v>265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SUM(P141:P144)</f>
        <v>0</v>
      </c>
      <c r="Q140" s="140"/>
      <c r="R140" s="141">
        <f>SUM(R141:R144)</f>
        <v>91.926377170000009</v>
      </c>
      <c r="S140" s="140"/>
      <c r="T140" s="142">
        <f>SUM(T141:T144)</f>
        <v>0</v>
      </c>
      <c r="AR140" s="135" t="s">
        <v>82</v>
      </c>
      <c r="AT140" s="143" t="s">
        <v>73</v>
      </c>
      <c r="AU140" s="143" t="s">
        <v>82</v>
      </c>
      <c r="AY140" s="135" t="s">
        <v>161</v>
      </c>
      <c r="BK140" s="144">
        <f>SUM(BK141:BK144)</f>
        <v>0</v>
      </c>
    </row>
    <row r="141" spans="1:65" s="2" customFormat="1" ht="16.5" customHeight="1">
      <c r="A141" s="29"/>
      <c r="B141" s="147"/>
      <c r="C141" s="148" t="s">
        <v>206</v>
      </c>
      <c r="D141" s="148" t="s">
        <v>163</v>
      </c>
      <c r="E141" s="149" t="s">
        <v>1974</v>
      </c>
      <c r="F141" s="150" t="s">
        <v>1975</v>
      </c>
      <c r="G141" s="151" t="s">
        <v>166</v>
      </c>
      <c r="H141" s="152">
        <v>38.121000000000002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2.40177</v>
      </c>
      <c r="R141" s="158">
        <f>Q141*H141</f>
        <v>91.557874170000005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167</v>
      </c>
      <c r="AT141" s="160" t="s">
        <v>163</v>
      </c>
      <c r="AU141" s="160" t="s">
        <v>168</v>
      </c>
      <c r="AY141" s="14" t="s">
        <v>161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168</v>
      </c>
      <c r="BK141" s="161">
        <f>ROUND(I141*H141,2)</f>
        <v>0</v>
      </c>
      <c r="BL141" s="14" t="s">
        <v>167</v>
      </c>
      <c r="BM141" s="160" t="s">
        <v>1976</v>
      </c>
    </row>
    <row r="142" spans="1:65" s="2" customFormat="1" ht="24.2" customHeight="1">
      <c r="A142" s="29"/>
      <c r="B142" s="147"/>
      <c r="C142" s="148" t="s">
        <v>211</v>
      </c>
      <c r="D142" s="148" t="s">
        <v>163</v>
      </c>
      <c r="E142" s="149" t="s">
        <v>1977</v>
      </c>
      <c r="F142" s="150" t="s">
        <v>1978</v>
      </c>
      <c r="G142" s="151" t="s">
        <v>195</v>
      </c>
      <c r="H142" s="152">
        <v>254.14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40</v>
      </c>
      <c r="O142" s="58"/>
      <c r="P142" s="158">
        <f>O142*H142</f>
        <v>0</v>
      </c>
      <c r="Q142" s="158">
        <v>1.4499999999999999E-3</v>
      </c>
      <c r="R142" s="158">
        <f>Q142*H142</f>
        <v>0.36850299999999997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167</v>
      </c>
      <c r="AT142" s="160" t="s">
        <v>163</v>
      </c>
      <c r="AU142" s="160" t="s">
        <v>168</v>
      </c>
      <c r="AY142" s="14" t="s">
        <v>161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168</v>
      </c>
      <c r="BK142" s="161">
        <f>ROUND(I142*H142,2)</f>
        <v>0</v>
      </c>
      <c r="BL142" s="14" t="s">
        <v>167</v>
      </c>
      <c r="BM142" s="160" t="s">
        <v>1979</v>
      </c>
    </row>
    <row r="143" spans="1:65" s="2" customFormat="1" ht="24.2" customHeight="1">
      <c r="A143" s="29"/>
      <c r="B143" s="147"/>
      <c r="C143" s="148" t="s">
        <v>216</v>
      </c>
      <c r="D143" s="148" t="s">
        <v>163</v>
      </c>
      <c r="E143" s="149" t="s">
        <v>1980</v>
      </c>
      <c r="F143" s="150" t="s">
        <v>1981</v>
      </c>
      <c r="G143" s="151" t="s">
        <v>195</v>
      </c>
      <c r="H143" s="152">
        <v>254.14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167</v>
      </c>
      <c r="AT143" s="160" t="s">
        <v>163</v>
      </c>
      <c r="AU143" s="160" t="s">
        <v>168</v>
      </c>
      <c r="AY143" s="14" t="s">
        <v>161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168</v>
      </c>
      <c r="BK143" s="161">
        <f>ROUND(I143*H143,2)</f>
        <v>0</v>
      </c>
      <c r="BL143" s="14" t="s">
        <v>167</v>
      </c>
      <c r="BM143" s="160" t="s">
        <v>1982</v>
      </c>
    </row>
    <row r="144" spans="1:65" s="2" customFormat="1" ht="37.9" customHeight="1">
      <c r="A144" s="29"/>
      <c r="B144" s="147"/>
      <c r="C144" s="148" t="s">
        <v>220</v>
      </c>
      <c r="D144" s="148" t="s">
        <v>163</v>
      </c>
      <c r="E144" s="149" t="s">
        <v>1983</v>
      </c>
      <c r="F144" s="150" t="s">
        <v>1984</v>
      </c>
      <c r="G144" s="151" t="s">
        <v>195</v>
      </c>
      <c r="H144" s="152">
        <v>7115.92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40</v>
      </c>
      <c r="O144" s="58"/>
      <c r="P144" s="158">
        <f>O144*H144</f>
        <v>0</v>
      </c>
      <c r="Q144" s="158">
        <v>0</v>
      </c>
      <c r="R144" s="158">
        <f>Q144*H144</f>
        <v>0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167</v>
      </c>
      <c r="AT144" s="160" t="s">
        <v>163</v>
      </c>
      <c r="AU144" s="160" t="s">
        <v>168</v>
      </c>
      <c r="AY144" s="14" t="s">
        <v>161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168</v>
      </c>
      <c r="BK144" s="161">
        <f>ROUND(I144*H144,2)</f>
        <v>0</v>
      </c>
      <c r="BL144" s="14" t="s">
        <v>167</v>
      </c>
      <c r="BM144" s="160" t="s">
        <v>1985</v>
      </c>
    </row>
    <row r="145" spans="1:65" s="12" customFormat="1" ht="22.9" customHeight="1">
      <c r="B145" s="134"/>
      <c r="D145" s="135" t="s">
        <v>73</v>
      </c>
      <c r="E145" s="145" t="s">
        <v>567</v>
      </c>
      <c r="F145" s="145" t="s">
        <v>568</v>
      </c>
      <c r="I145" s="137"/>
      <c r="J145" s="146">
        <f>BK145</f>
        <v>0</v>
      </c>
      <c r="L145" s="134"/>
      <c r="M145" s="139"/>
      <c r="N145" s="140"/>
      <c r="O145" s="140"/>
      <c r="P145" s="141">
        <f>P146</f>
        <v>0</v>
      </c>
      <c r="Q145" s="140"/>
      <c r="R145" s="141">
        <f>R146</f>
        <v>0</v>
      </c>
      <c r="S145" s="140"/>
      <c r="T145" s="142">
        <f>T146</f>
        <v>0</v>
      </c>
      <c r="AR145" s="135" t="s">
        <v>82</v>
      </c>
      <c r="AT145" s="143" t="s">
        <v>73</v>
      </c>
      <c r="AU145" s="143" t="s">
        <v>82</v>
      </c>
      <c r="AY145" s="135" t="s">
        <v>161</v>
      </c>
      <c r="BK145" s="144">
        <f>BK146</f>
        <v>0</v>
      </c>
    </row>
    <row r="146" spans="1:65" s="2" customFormat="1" ht="24.2" customHeight="1">
      <c r="A146" s="29"/>
      <c r="B146" s="147"/>
      <c r="C146" s="148" t="s">
        <v>224</v>
      </c>
      <c r="D146" s="148" t="s">
        <v>163</v>
      </c>
      <c r="E146" s="149" t="s">
        <v>569</v>
      </c>
      <c r="F146" s="150" t="s">
        <v>570</v>
      </c>
      <c r="G146" s="151" t="s">
        <v>239</v>
      </c>
      <c r="H146" s="152">
        <v>405.74299999999999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167</v>
      </c>
      <c r="AT146" s="160" t="s">
        <v>163</v>
      </c>
      <c r="AU146" s="160" t="s">
        <v>168</v>
      </c>
      <c r="AY146" s="14" t="s">
        <v>161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168</v>
      </c>
      <c r="BK146" s="161">
        <f>ROUND(I146*H146,2)</f>
        <v>0</v>
      </c>
      <c r="BL146" s="14" t="s">
        <v>167</v>
      </c>
      <c r="BM146" s="160" t="s">
        <v>1986</v>
      </c>
    </row>
    <row r="147" spans="1:65" s="12" customFormat="1" ht="25.9" customHeight="1">
      <c r="B147" s="134"/>
      <c r="D147" s="135" t="s">
        <v>73</v>
      </c>
      <c r="E147" s="136" t="s">
        <v>572</v>
      </c>
      <c r="F147" s="136" t="s">
        <v>573</v>
      </c>
      <c r="I147" s="137"/>
      <c r="J147" s="138">
        <f>BK147</f>
        <v>0</v>
      </c>
      <c r="L147" s="134"/>
      <c r="M147" s="139"/>
      <c r="N147" s="140"/>
      <c r="O147" s="140"/>
      <c r="P147" s="141">
        <f>P148+P156</f>
        <v>0</v>
      </c>
      <c r="Q147" s="140"/>
      <c r="R147" s="141">
        <f>R148+R156</f>
        <v>1.7243630000000001</v>
      </c>
      <c r="S147" s="140"/>
      <c r="T147" s="142">
        <f>T148+T156</f>
        <v>0</v>
      </c>
      <c r="AR147" s="135" t="s">
        <v>168</v>
      </c>
      <c r="AT147" s="143" t="s">
        <v>73</v>
      </c>
      <c r="AU147" s="143" t="s">
        <v>74</v>
      </c>
      <c r="AY147" s="135" t="s">
        <v>161</v>
      </c>
      <c r="BK147" s="144">
        <f>BK148+BK156</f>
        <v>0</v>
      </c>
    </row>
    <row r="148" spans="1:65" s="12" customFormat="1" ht="22.9" customHeight="1">
      <c r="B148" s="134"/>
      <c r="D148" s="135" t="s">
        <v>73</v>
      </c>
      <c r="E148" s="145" t="s">
        <v>1312</v>
      </c>
      <c r="F148" s="145" t="s">
        <v>1313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SUM(P149:P155)</f>
        <v>0</v>
      </c>
      <c r="Q148" s="140"/>
      <c r="R148" s="141">
        <f>SUM(R149:R155)</f>
        <v>1.645424</v>
      </c>
      <c r="S148" s="140"/>
      <c r="T148" s="142">
        <f>SUM(T149:T155)</f>
        <v>0</v>
      </c>
      <c r="AR148" s="135" t="s">
        <v>168</v>
      </c>
      <c r="AT148" s="143" t="s">
        <v>73</v>
      </c>
      <c r="AU148" s="143" t="s">
        <v>82</v>
      </c>
      <c r="AY148" s="135" t="s">
        <v>161</v>
      </c>
      <c r="BK148" s="144">
        <f>SUM(BK149:BK155)</f>
        <v>0</v>
      </c>
    </row>
    <row r="149" spans="1:65" s="2" customFormat="1" ht="33" customHeight="1">
      <c r="A149" s="29"/>
      <c r="B149" s="147"/>
      <c r="C149" s="148" t="s">
        <v>228</v>
      </c>
      <c r="D149" s="148" t="s">
        <v>163</v>
      </c>
      <c r="E149" s="149" t="s">
        <v>1987</v>
      </c>
      <c r="F149" s="150" t="s">
        <v>1988</v>
      </c>
      <c r="G149" s="151" t="s">
        <v>214</v>
      </c>
      <c r="H149" s="152">
        <v>21.05</v>
      </c>
      <c r="I149" s="153"/>
      <c r="J149" s="154">
        <f t="shared" ref="J149:J155" si="0">ROUND(I149*H149,2)</f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ref="P149:P155" si="1">O149*H149</f>
        <v>0</v>
      </c>
      <c r="Q149" s="158">
        <v>1.72E-3</v>
      </c>
      <c r="R149" s="158">
        <f t="shared" ref="R149:R155" si="2">Q149*H149</f>
        <v>3.6206000000000002E-2</v>
      </c>
      <c r="S149" s="158">
        <v>0</v>
      </c>
      <c r="T149" s="159">
        <f t="shared" ref="T149:T155" si="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228</v>
      </c>
      <c r="AT149" s="160" t="s">
        <v>163</v>
      </c>
      <c r="AU149" s="160" t="s">
        <v>168</v>
      </c>
      <c r="AY149" s="14" t="s">
        <v>161</v>
      </c>
      <c r="BE149" s="161">
        <f t="shared" ref="BE149:BE155" si="4">IF(N149="základná",J149,0)</f>
        <v>0</v>
      </c>
      <c r="BF149" s="161">
        <f t="shared" ref="BF149:BF155" si="5">IF(N149="znížená",J149,0)</f>
        <v>0</v>
      </c>
      <c r="BG149" s="161">
        <f t="shared" ref="BG149:BG155" si="6">IF(N149="zákl. prenesená",J149,0)</f>
        <v>0</v>
      </c>
      <c r="BH149" s="161">
        <f t="shared" ref="BH149:BH155" si="7">IF(N149="zníž. prenesená",J149,0)</f>
        <v>0</v>
      </c>
      <c r="BI149" s="161">
        <f t="shared" ref="BI149:BI155" si="8">IF(N149="nulová",J149,0)</f>
        <v>0</v>
      </c>
      <c r="BJ149" s="14" t="s">
        <v>168</v>
      </c>
      <c r="BK149" s="161">
        <f t="shared" ref="BK149:BK155" si="9">ROUND(I149*H149,2)</f>
        <v>0</v>
      </c>
      <c r="BL149" s="14" t="s">
        <v>228</v>
      </c>
      <c r="BM149" s="160" t="s">
        <v>1989</v>
      </c>
    </row>
    <row r="150" spans="1:65" s="2" customFormat="1" ht="44.25" customHeight="1">
      <c r="A150" s="29"/>
      <c r="B150" s="147"/>
      <c r="C150" s="162" t="s">
        <v>232</v>
      </c>
      <c r="D150" s="162" t="s">
        <v>207</v>
      </c>
      <c r="E150" s="163" t="s">
        <v>1990</v>
      </c>
      <c r="F150" s="164" t="s">
        <v>1991</v>
      </c>
      <c r="G150" s="165" t="s">
        <v>214</v>
      </c>
      <c r="H150" s="166">
        <v>21.05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"/>
        <v>0</v>
      </c>
      <c r="Q150" s="158">
        <v>5.0000000000000001E-3</v>
      </c>
      <c r="R150" s="158">
        <f t="shared" si="2"/>
        <v>0.10525000000000001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294</v>
      </c>
      <c r="AT150" s="160" t="s">
        <v>207</v>
      </c>
      <c r="AU150" s="160" t="s">
        <v>168</v>
      </c>
      <c r="AY150" s="14" t="s">
        <v>161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168</v>
      </c>
      <c r="BK150" s="161">
        <f t="shared" si="9"/>
        <v>0</v>
      </c>
      <c r="BL150" s="14" t="s">
        <v>228</v>
      </c>
      <c r="BM150" s="160" t="s">
        <v>1992</v>
      </c>
    </row>
    <row r="151" spans="1:65" s="2" customFormat="1" ht="37.9" customHeight="1">
      <c r="A151" s="29"/>
      <c r="B151" s="147"/>
      <c r="C151" s="148" t="s">
        <v>236</v>
      </c>
      <c r="D151" s="148" t="s">
        <v>163</v>
      </c>
      <c r="E151" s="149" t="s">
        <v>1993</v>
      </c>
      <c r="F151" s="150" t="s">
        <v>1994</v>
      </c>
      <c r="G151" s="151" t="s">
        <v>214</v>
      </c>
      <c r="H151" s="152">
        <v>137.6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"/>
        <v>0</v>
      </c>
      <c r="Q151" s="158">
        <v>1.72E-3</v>
      </c>
      <c r="R151" s="158">
        <f t="shared" si="2"/>
        <v>0.23667199999999999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228</v>
      </c>
      <c r="AT151" s="160" t="s">
        <v>163</v>
      </c>
      <c r="AU151" s="160" t="s">
        <v>168</v>
      </c>
      <c r="AY151" s="14" t="s">
        <v>161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168</v>
      </c>
      <c r="BK151" s="161">
        <f t="shared" si="9"/>
        <v>0</v>
      </c>
      <c r="BL151" s="14" t="s">
        <v>228</v>
      </c>
      <c r="BM151" s="160" t="s">
        <v>1995</v>
      </c>
    </row>
    <row r="152" spans="1:65" s="2" customFormat="1" ht="37.9" customHeight="1">
      <c r="A152" s="29"/>
      <c r="B152" s="147"/>
      <c r="C152" s="162" t="s">
        <v>241</v>
      </c>
      <c r="D152" s="162" t="s">
        <v>207</v>
      </c>
      <c r="E152" s="163" t="s">
        <v>1996</v>
      </c>
      <c r="F152" s="164" t="s">
        <v>1997</v>
      </c>
      <c r="G152" s="165" t="s">
        <v>214</v>
      </c>
      <c r="H152" s="166">
        <v>137.6</v>
      </c>
      <c r="I152" s="167"/>
      <c r="J152" s="168">
        <f t="shared" si="0"/>
        <v>0</v>
      </c>
      <c r="K152" s="169"/>
      <c r="L152" s="170"/>
      <c r="M152" s="171" t="s">
        <v>1</v>
      </c>
      <c r="N152" s="172" t="s">
        <v>40</v>
      </c>
      <c r="O152" s="58"/>
      <c r="P152" s="158">
        <f t="shared" si="1"/>
        <v>0</v>
      </c>
      <c r="Q152" s="158">
        <v>8.0000000000000002E-3</v>
      </c>
      <c r="R152" s="158">
        <f t="shared" si="2"/>
        <v>1.1008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294</v>
      </c>
      <c r="AT152" s="160" t="s">
        <v>207</v>
      </c>
      <c r="AU152" s="160" t="s">
        <v>168</v>
      </c>
      <c r="AY152" s="14" t="s">
        <v>161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168</v>
      </c>
      <c r="BK152" s="161">
        <f t="shared" si="9"/>
        <v>0</v>
      </c>
      <c r="BL152" s="14" t="s">
        <v>228</v>
      </c>
      <c r="BM152" s="160" t="s">
        <v>1998</v>
      </c>
    </row>
    <row r="153" spans="1:65" s="2" customFormat="1" ht="16.5" customHeight="1">
      <c r="A153" s="29"/>
      <c r="B153" s="147"/>
      <c r="C153" s="148" t="s">
        <v>7</v>
      </c>
      <c r="D153" s="148" t="s">
        <v>163</v>
      </c>
      <c r="E153" s="149" t="s">
        <v>1999</v>
      </c>
      <c r="F153" s="150" t="s">
        <v>2000</v>
      </c>
      <c r="G153" s="151" t="s">
        <v>214</v>
      </c>
      <c r="H153" s="152">
        <v>137.6</v>
      </c>
      <c r="I153" s="153"/>
      <c r="J153" s="154">
        <f t="shared" si="0"/>
        <v>0</v>
      </c>
      <c r="K153" s="155"/>
      <c r="L153" s="30"/>
      <c r="M153" s="156" t="s">
        <v>1</v>
      </c>
      <c r="N153" s="157" t="s">
        <v>40</v>
      </c>
      <c r="O153" s="58"/>
      <c r="P153" s="158">
        <f t="shared" si="1"/>
        <v>0</v>
      </c>
      <c r="Q153" s="158">
        <v>1.0000000000000001E-5</v>
      </c>
      <c r="R153" s="158">
        <f t="shared" si="2"/>
        <v>1.3760000000000001E-3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228</v>
      </c>
      <c r="AT153" s="160" t="s">
        <v>163</v>
      </c>
      <c r="AU153" s="160" t="s">
        <v>168</v>
      </c>
      <c r="AY153" s="14" t="s">
        <v>161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168</v>
      </c>
      <c r="BK153" s="161">
        <f t="shared" si="9"/>
        <v>0</v>
      </c>
      <c r="BL153" s="14" t="s">
        <v>228</v>
      </c>
      <c r="BM153" s="160" t="s">
        <v>2001</v>
      </c>
    </row>
    <row r="154" spans="1:65" s="2" customFormat="1" ht="24.2" customHeight="1">
      <c r="A154" s="29"/>
      <c r="B154" s="147"/>
      <c r="C154" s="162" t="s">
        <v>248</v>
      </c>
      <c r="D154" s="162" t="s">
        <v>207</v>
      </c>
      <c r="E154" s="163" t="s">
        <v>2002</v>
      </c>
      <c r="F154" s="164" t="s">
        <v>2003</v>
      </c>
      <c r="G154" s="165" t="s">
        <v>214</v>
      </c>
      <c r="H154" s="166">
        <v>137.6</v>
      </c>
      <c r="I154" s="167"/>
      <c r="J154" s="168">
        <f t="shared" si="0"/>
        <v>0</v>
      </c>
      <c r="K154" s="169"/>
      <c r="L154" s="170"/>
      <c r="M154" s="171" t="s">
        <v>1</v>
      </c>
      <c r="N154" s="172" t="s">
        <v>40</v>
      </c>
      <c r="O154" s="58"/>
      <c r="P154" s="158">
        <f t="shared" si="1"/>
        <v>0</v>
      </c>
      <c r="Q154" s="158">
        <v>1.1999999999999999E-3</v>
      </c>
      <c r="R154" s="158">
        <f t="shared" si="2"/>
        <v>0.16511999999999999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294</v>
      </c>
      <c r="AT154" s="160" t="s">
        <v>207</v>
      </c>
      <c r="AU154" s="160" t="s">
        <v>168</v>
      </c>
      <c r="AY154" s="14" t="s">
        <v>161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168</v>
      </c>
      <c r="BK154" s="161">
        <f t="shared" si="9"/>
        <v>0</v>
      </c>
      <c r="BL154" s="14" t="s">
        <v>228</v>
      </c>
      <c r="BM154" s="160" t="s">
        <v>2004</v>
      </c>
    </row>
    <row r="155" spans="1:65" s="2" customFormat="1" ht="24.2" customHeight="1">
      <c r="A155" s="29"/>
      <c r="B155" s="147"/>
      <c r="C155" s="148" t="s">
        <v>252</v>
      </c>
      <c r="D155" s="148" t="s">
        <v>163</v>
      </c>
      <c r="E155" s="149" t="s">
        <v>1331</v>
      </c>
      <c r="F155" s="150" t="s">
        <v>1332</v>
      </c>
      <c r="G155" s="151" t="s">
        <v>625</v>
      </c>
      <c r="H155" s="173"/>
      <c r="I155" s="153"/>
      <c r="J155" s="154">
        <f t="shared" si="0"/>
        <v>0</v>
      </c>
      <c r="K155" s="155"/>
      <c r="L155" s="30"/>
      <c r="M155" s="156" t="s">
        <v>1</v>
      </c>
      <c r="N155" s="157" t="s">
        <v>40</v>
      </c>
      <c r="O155" s="58"/>
      <c r="P155" s="158">
        <f t="shared" si="1"/>
        <v>0</v>
      </c>
      <c r="Q155" s="158">
        <v>0</v>
      </c>
      <c r="R155" s="158">
        <f t="shared" si="2"/>
        <v>0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228</v>
      </c>
      <c r="AT155" s="160" t="s">
        <v>163</v>
      </c>
      <c r="AU155" s="160" t="s">
        <v>168</v>
      </c>
      <c r="AY155" s="14" t="s">
        <v>161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168</v>
      </c>
      <c r="BK155" s="161">
        <f t="shared" si="9"/>
        <v>0</v>
      </c>
      <c r="BL155" s="14" t="s">
        <v>228</v>
      </c>
      <c r="BM155" s="160" t="s">
        <v>2005</v>
      </c>
    </row>
    <row r="156" spans="1:65" s="12" customFormat="1" ht="22.9" customHeight="1">
      <c r="B156" s="134"/>
      <c r="D156" s="135" t="s">
        <v>73</v>
      </c>
      <c r="E156" s="145" t="s">
        <v>2006</v>
      </c>
      <c r="F156" s="145" t="s">
        <v>2007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SUM(P157:P158)</f>
        <v>0</v>
      </c>
      <c r="Q156" s="140"/>
      <c r="R156" s="141">
        <f>SUM(R157:R158)</f>
        <v>7.8938999999999995E-2</v>
      </c>
      <c r="S156" s="140"/>
      <c r="T156" s="142">
        <f>SUM(T157:T158)</f>
        <v>0</v>
      </c>
      <c r="AR156" s="135" t="s">
        <v>168</v>
      </c>
      <c r="AT156" s="143" t="s">
        <v>73</v>
      </c>
      <c r="AU156" s="143" t="s">
        <v>82</v>
      </c>
      <c r="AY156" s="135" t="s">
        <v>161</v>
      </c>
      <c r="BK156" s="144">
        <f>SUM(BK157:BK158)</f>
        <v>0</v>
      </c>
    </row>
    <row r="157" spans="1:65" s="2" customFormat="1" ht="16.5" customHeight="1">
      <c r="A157" s="29"/>
      <c r="B157" s="147"/>
      <c r="C157" s="148" t="s">
        <v>256</v>
      </c>
      <c r="D157" s="148" t="s">
        <v>163</v>
      </c>
      <c r="E157" s="149" t="s">
        <v>2008</v>
      </c>
      <c r="F157" s="150" t="s">
        <v>2009</v>
      </c>
      <c r="G157" s="151" t="s">
        <v>195</v>
      </c>
      <c r="H157" s="152">
        <v>112.77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40</v>
      </c>
      <c r="O157" s="58"/>
      <c r="P157" s="158">
        <f>O157*H157</f>
        <v>0</v>
      </c>
      <c r="Q157" s="158">
        <v>4.0000000000000002E-4</v>
      </c>
      <c r="R157" s="158">
        <f>Q157*H157</f>
        <v>4.5108000000000002E-2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228</v>
      </c>
      <c r="AT157" s="160" t="s">
        <v>163</v>
      </c>
      <c r="AU157" s="160" t="s">
        <v>168</v>
      </c>
      <c r="AY157" s="14" t="s">
        <v>161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168</v>
      </c>
      <c r="BK157" s="161">
        <f>ROUND(I157*H157,2)</f>
        <v>0</v>
      </c>
      <c r="BL157" s="14" t="s">
        <v>228</v>
      </c>
      <c r="BM157" s="160" t="s">
        <v>2010</v>
      </c>
    </row>
    <row r="158" spans="1:65" s="2" customFormat="1" ht="16.5" customHeight="1">
      <c r="A158" s="29"/>
      <c r="B158" s="147"/>
      <c r="C158" s="148" t="s">
        <v>261</v>
      </c>
      <c r="D158" s="148" t="s">
        <v>163</v>
      </c>
      <c r="E158" s="149" t="s">
        <v>2011</v>
      </c>
      <c r="F158" s="150" t="s">
        <v>2012</v>
      </c>
      <c r="G158" s="151" t="s">
        <v>195</v>
      </c>
      <c r="H158" s="152">
        <v>112.77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40</v>
      </c>
      <c r="O158" s="58"/>
      <c r="P158" s="158">
        <f>O158*H158</f>
        <v>0</v>
      </c>
      <c r="Q158" s="158">
        <v>2.9999999999999997E-4</v>
      </c>
      <c r="R158" s="158">
        <f>Q158*H158</f>
        <v>3.3830999999999993E-2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228</v>
      </c>
      <c r="AT158" s="160" t="s">
        <v>163</v>
      </c>
      <c r="AU158" s="160" t="s">
        <v>168</v>
      </c>
      <c r="AY158" s="14" t="s">
        <v>161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168</v>
      </c>
      <c r="BK158" s="161">
        <f>ROUND(I158*H158,2)</f>
        <v>0</v>
      </c>
      <c r="BL158" s="14" t="s">
        <v>228</v>
      </c>
      <c r="BM158" s="160" t="s">
        <v>2013</v>
      </c>
    </row>
    <row r="159" spans="1:65" s="12" customFormat="1" ht="25.9" customHeight="1">
      <c r="B159" s="134"/>
      <c r="D159" s="135" t="s">
        <v>73</v>
      </c>
      <c r="E159" s="136" t="s">
        <v>207</v>
      </c>
      <c r="F159" s="136" t="s">
        <v>1505</v>
      </c>
      <c r="I159" s="137"/>
      <c r="J159" s="138">
        <f>BK159</f>
        <v>0</v>
      </c>
      <c r="L159" s="134"/>
      <c r="M159" s="139"/>
      <c r="N159" s="140"/>
      <c r="O159" s="140"/>
      <c r="P159" s="141">
        <f>P160</f>
        <v>0</v>
      </c>
      <c r="Q159" s="140"/>
      <c r="R159" s="141">
        <f>R160</f>
        <v>0</v>
      </c>
      <c r="S159" s="140"/>
      <c r="T159" s="142">
        <f>T160</f>
        <v>0</v>
      </c>
      <c r="AR159" s="135" t="s">
        <v>173</v>
      </c>
      <c r="AT159" s="143" t="s">
        <v>73</v>
      </c>
      <c r="AU159" s="143" t="s">
        <v>74</v>
      </c>
      <c r="AY159" s="135" t="s">
        <v>161</v>
      </c>
      <c r="BK159" s="144">
        <f>BK160</f>
        <v>0</v>
      </c>
    </row>
    <row r="160" spans="1:65" s="12" customFormat="1" ht="22.9" customHeight="1">
      <c r="B160" s="134"/>
      <c r="D160" s="135" t="s">
        <v>73</v>
      </c>
      <c r="E160" s="145" t="s">
        <v>1864</v>
      </c>
      <c r="F160" s="145" t="s">
        <v>1865</v>
      </c>
      <c r="I160" s="137"/>
      <c r="J160" s="146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0</v>
      </c>
      <c r="S160" s="140"/>
      <c r="T160" s="142">
        <f>T161</f>
        <v>0</v>
      </c>
      <c r="AR160" s="135" t="s">
        <v>173</v>
      </c>
      <c r="AT160" s="143" t="s">
        <v>73</v>
      </c>
      <c r="AU160" s="143" t="s">
        <v>82</v>
      </c>
      <c r="AY160" s="135" t="s">
        <v>161</v>
      </c>
      <c r="BK160" s="144">
        <f>BK161</f>
        <v>0</v>
      </c>
    </row>
    <row r="161" spans="1:65" s="2" customFormat="1" ht="16.5" customHeight="1">
      <c r="A161" s="29"/>
      <c r="B161" s="147"/>
      <c r="C161" s="148" t="s">
        <v>266</v>
      </c>
      <c r="D161" s="148" t="s">
        <v>163</v>
      </c>
      <c r="E161" s="149" t="s">
        <v>2014</v>
      </c>
      <c r="F161" s="150" t="s">
        <v>2015</v>
      </c>
      <c r="G161" s="151" t="s">
        <v>195</v>
      </c>
      <c r="H161" s="152">
        <v>112.77</v>
      </c>
      <c r="I161" s="153"/>
      <c r="J161" s="154">
        <f>ROUND(I161*H161,2)</f>
        <v>0</v>
      </c>
      <c r="K161" s="155"/>
      <c r="L161" s="30"/>
      <c r="M161" s="174" t="s">
        <v>1</v>
      </c>
      <c r="N161" s="175" t="s">
        <v>40</v>
      </c>
      <c r="O161" s="176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425</v>
      </c>
      <c r="AT161" s="160" t="s">
        <v>163</v>
      </c>
      <c r="AU161" s="160" t="s">
        <v>168</v>
      </c>
      <c r="AY161" s="14" t="s">
        <v>161</v>
      </c>
      <c r="BE161" s="161">
        <f>IF(N161="základná",J161,0)</f>
        <v>0</v>
      </c>
      <c r="BF161" s="161">
        <f>IF(N161="znížená",J161,0)</f>
        <v>0</v>
      </c>
      <c r="BG161" s="161">
        <f>IF(N161="zákl. prenesená",J161,0)</f>
        <v>0</v>
      </c>
      <c r="BH161" s="161">
        <f>IF(N161="zníž. prenesená",J161,0)</f>
        <v>0</v>
      </c>
      <c r="BI161" s="161">
        <f>IF(N161="nulová",J161,0)</f>
        <v>0</v>
      </c>
      <c r="BJ161" s="14" t="s">
        <v>168</v>
      </c>
      <c r="BK161" s="161">
        <f>ROUND(I161*H161,2)</f>
        <v>0</v>
      </c>
      <c r="BL161" s="14" t="s">
        <v>425</v>
      </c>
      <c r="BM161" s="160" t="s">
        <v>2016</v>
      </c>
    </row>
    <row r="162" spans="1:65" s="2" customFormat="1" ht="6.95" customHeight="1">
      <c r="A162" s="29"/>
      <c r="B162" s="47"/>
      <c r="C162" s="48"/>
      <c r="D162" s="48"/>
      <c r="E162" s="48"/>
      <c r="F162" s="48"/>
      <c r="G162" s="48"/>
      <c r="H162" s="48"/>
      <c r="I162" s="48"/>
      <c r="J162" s="48"/>
      <c r="K162" s="48"/>
      <c r="L162" s="30"/>
      <c r="M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</sheetData>
  <autoFilter ref="C125:K161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2017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ROUND((SUM(BE124:BE149)),  2)</f>
        <v>0</v>
      </c>
      <c r="G33" s="100"/>
      <c r="H33" s="100"/>
      <c r="I33" s="101">
        <v>0.2</v>
      </c>
      <c r="J33" s="99">
        <f>ROUND(((SUM(BE124:BE149))*I33),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ROUND((SUM(BF124:BF149)),  2)</f>
        <v>0</v>
      </c>
      <c r="G34" s="100"/>
      <c r="H34" s="100"/>
      <c r="I34" s="101">
        <v>0.2</v>
      </c>
      <c r="J34" s="99">
        <f>ROUND(((SUM(BF124:BF149))*I34),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ROUND((SUM(BG124:BG149)),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ROUND((SUM(BH124:BH149)),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ROUND((SUM(BI124:BI149)),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03 - Kanalizačná prípojka splašková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customHeight="1">
      <c r="B99" s="119"/>
      <c r="D99" s="120" t="s">
        <v>114</v>
      </c>
      <c r="E99" s="121"/>
      <c r="F99" s="121"/>
      <c r="G99" s="121"/>
      <c r="H99" s="121"/>
      <c r="I99" s="121"/>
      <c r="J99" s="122">
        <f>J133</f>
        <v>0</v>
      </c>
      <c r="L99" s="119"/>
    </row>
    <row r="100" spans="1:31" s="10" customFormat="1" ht="19.899999999999999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10" customFormat="1" ht="19.899999999999999" customHeight="1">
      <c r="B101" s="119"/>
      <c r="D101" s="120" t="s">
        <v>119</v>
      </c>
      <c r="E101" s="121"/>
      <c r="F101" s="121"/>
      <c r="G101" s="121"/>
      <c r="H101" s="121"/>
      <c r="I101" s="121"/>
      <c r="J101" s="122">
        <f>J142</f>
        <v>0</v>
      </c>
      <c r="L101" s="119"/>
    </row>
    <row r="102" spans="1:31" s="9" customFormat="1" ht="24.95" customHeight="1">
      <c r="B102" s="115"/>
      <c r="D102" s="116" t="s">
        <v>141</v>
      </c>
      <c r="E102" s="117"/>
      <c r="F102" s="117"/>
      <c r="G102" s="117"/>
      <c r="H102" s="117"/>
      <c r="I102" s="117"/>
      <c r="J102" s="118">
        <f>J144</f>
        <v>0</v>
      </c>
      <c r="L102" s="115"/>
    </row>
    <row r="103" spans="1:31" s="10" customFormat="1" ht="19.899999999999999" customHeight="1">
      <c r="B103" s="119"/>
      <c r="D103" s="120" t="s">
        <v>144</v>
      </c>
      <c r="E103" s="121"/>
      <c r="F103" s="121"/>
      <c r="G103" s="121"/>
      <c r="H103" s="121"/>
      <c r="I103" s="121"/>
      <c r="J103" s="122">
        <f>J145</f>
        <v>0</v>
      </c>
      <c r="L103" s="119"/>
    </row>
    <row r="104" spans="1:31" s="10" customFormat="1" ht="19.899999999999999" customHeight="1">
      <c r="B104" s="119"/>
      <c r="D104" s="120" t="s">
        <v>2018</v>
      </c>
      <c r="E104" s="121"/>
      <c r="F104" s="121"/>
      <c r="G104" s="121"/>
      <c r="H104" s="121"/>
      <c r="I104" s="121"/>
      <c r="J104" s="122">
        <f>J147</f>
        <v>0</v>
      </c>
      <c r="L104" s="119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147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26.25" customHeight="1">
      <c r="A114" s="29"/>
      <c r="B114" s="30"/>
      <c r="C114" s="29"/>
      <c r="D114" s="29"/>
      <c r="E114" s="223" t="str">
        <f>E7</f>
        <v>DSS Červená Skala - výstavba nového objektu sociálnych služieb (podporované bývanie)</v>
      </c>
      <c r="F114" s="224"/>
      <c r="G114" s="224"/>
      <c r="H114" s="224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103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1" t="str">
        <f>E9</f>
        <v>03 - Kanalizačná prípojka splašková</v>
      </c>
      <c r="F116" s="225"/>
      <c r="G116" s="225"/>
      <c r="H116" s="225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Šumiac, p.č. 5610</v>
      </c>
      <c r="G118" s="29"/>
      <c r="H118" s="29"/>
      <c r="I118" s="24" t="s">
        <v>21</v>
      </c>
      <c r="J118" s="55" t="str">
        <f>IF(J12="","",J12)</f>
        <v>26. 6. 2023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5.2" customHeight="1">
      <c r="A120" s="29"/>
      <c r="B120" s="30"/>
      <c r="C120" s="24" t="s">
        <v>23</v>
      </c>
      <c r="D120" s="29"/>
      <c r="E120" s="29"/>
      <c r="F120" s="22" t="str">
        <f>E15</f>
        <v>Domov sociálnych služieb, Pohorelá</v>
      </c>
      <c r="G120" s="29"/>
      <c r="H120" s="29"/>
      <c r="I120" s="24" t="s">
        <v>29</v>
      </c>
      <c r="J120" s="27" t="str">
        <f>E21</f>
        <v xml:space="preserve"> 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24" t="s">
        <v>32</v>
      </c>
      <c r="J121" s="27" t="str">
        <f>E24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148</v>
      </c>
      <c r="D123" s="126" t="s">
        <v>59</v>
      </c>
      <c r="E123" s="126" t="s">
        <v>55</v>
      </c>
      <c r="F123" s="126" t="s">
        <v>56</v>
      </c>
      <c r="G123" s="126" t="s">
        <v>149</v>
      </c>
      <c r="H123" s="126" t="s">
        <v>150</v>
      </c>
      <c r="I123" s="126" t="s">
        <v>151</v>
      </c>
      <c r="J123" s="127" t="s">
        <v>107</v>
      </c>
      <c r="K123" s="128" t="s">
        <v>152</v>
      </c>
      <c r="L123" s="129"/>
      <c r="M123" s="62" t="s">
        <v>1</v>
      </c>
      <c r="N123" s="63" t="s">
        <v>38</v>
      </c>
      <c r="O123" s="63" t="s">
        <v>153</v>
      </c>
      <c r="P123" s="63" t="s">
        <v>154</v>
      </c>
      <c r="Q123" s="63" t="s">
        <v>155</v>
      </c>
      <c r="R123" s="63" t="s">
        <v>156</v>
      </c>
      <c r="S123" s="63" t="s">
        <v>157</v>
      </c>
      <c r="T123" s="64" t="s">
        <v>158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108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P125+P144</f>
        <v>0</v>
      </c>
      <c r="Q124" s="66"/>
      <c r="R124" s="131">
        <f>R125+R144</f>
        <v>3.4156399999999998</v>
      </c>
      <c r="S124" s="66"/>
      <c r="T124" s="132">
        <f>T125+T144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73</v>
      </c>
      <c r="AU124" s="14" t="s">
        <v>109</v>
      </c>
      <c r="BK124" s="133">
        <f>BK125+BK144</f>
        <v>0</v>
      </c>
    </row>
    <row r="125" spans="1:65" s="12" customFormat="1" ht="25.9" customHeight="1">
      <c r="B125" s="134"/>
      <c r="D125" s="135" t="s">
        <v>73</v>
      </c>
      <c r="E125" s="136" t="s">
        <v>159</v>
      </c>
      <c r="F125" s="136" t="s">
        <v>160</v>
      </c>
      <c r="I125" s="137"/>
      <c r="J125" s="138">
        <f>BK125</f>
        <v>0</v>
      </c>
      <c r="L125" s="134"/>
      <c r="M125" s="139"/>
      <c r="N125" s="140"/>
      <c r="O125" s="140"/>
      <c r="P125" s="141">
        <f>P126+P133+P135+P142</f>
        <v>0</v>
      </c>
      <c r="Q125" s="140"/>
      <c r="R125" s="141">
        <f>R126+R133+R135+R142</f>
        <v>3.4156399999999998</v>
      </c>
      <c r="S125" s="140"/>
      <c r="T125" s="142">
        <f>T126+T133+T135+T142</f>
        <v>0</v>
      </c>
      <c r="AR125" s="135" t="s">
        <v>82</v>
      </c>
      <c r="AT125" s="143" t="s">
        <v>73</v>
      </c>
      <c r="AU125" s="143" t="s">
        <v>74</v>
      </c>
      <c r="AY125" s="135" t="s">
        <v>161</v>
      </c>
      <c r="BK125" s="144">
        <f>BK126+BK133+BK135+BK142</f>
        <v>0</v>
      </c>
    </row>
    <row r="126" spans="1:65" s="12" customFormat="1" ht="22.9" customHeight="1">
      <c r="B126" s="134"/>
      <c r="D126" s="135" t="s">
        <v>73</v>
      </c>
      <c r="E126" s="145" t="s">
        <v>82</v>
      </c>
      <c r="F126" s="145" t="s">
        <v>162</v>
      </c>
      <c r="I126" s="137"/>
      <c r="J126" s="146">
        <f>BK126</f>
        <v>0</v>
      </c>
      <c r="L126" s="134"/>
      <c r="M126" s="139"/>
      <c r="N126" s="140"/>
      <c r="O126" s="140"/>
      <c r="P126" s="141">
        <f>SUM(P127:P132)</f>
        <v>0</v>
      </c>
      <c r="Q126" s="140"/>
      <c r="R126" s="141">
        <f>SUM(R127:R132)</f>
        <v>3.36</v>
      </c>
      <c r="S126" s="140"/>
      <c r="T126" s="142">
        <f>SUM(T127:T132)</f>
        <v>0</v>
      </c>
      <c r="AR126" s="135" t="s">
        <v>82</v>
      </c>
      <c r="AT126" s="143" t="s">
        <v>73</v>
      </c>
      <c r="AU126" s="143" t="s">
        <v>82</v>
      </c>
      <c r="AY126" s="135" t="s">
        <v>161</v>
      </c>
      <c r="BK126" s="144">
        <f>SUM(BK127:BK132)</f>
        <v>0</v>
      </c>
    </row>
    <row r="127" spans="1:65" s="2" customFormat="1" ht="16.5" customHeight="1">
      <c r="A127" s="29"/>
      <c r="B127" s="147"/>
      <c r="C127" s="148" t="s">
        <v>82</v>
      </c>
      <c r="D127" s="148" t="s">
        <v>163</v>
      </c>
      <c r="E127" s="149" t="s">
        <v>2019</v>
      </c>
      <c r="F127" s="150" t="s">
        <v>2020</v>
      </c>
      <c r="G127" s="151" t="s">
        <v>166</v>
      </c>
      <c r="H127" s="152">
        <v>15.36</v>
      </c>
      <c r="I127" s="153"/>
      <c r="J127" s="154">
        <f t="shared" ref="J127:J132" si="0">ROUND(I127*H127,2)</f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ref="P127:P132" si="1">O127*H127</f>
        <v>0</v>
      </c>
      <c r="Q127" s="158">
        <v>0</v>
      </c>
      <c r="R127" s="158">
        <f t="shared" ref="R127:R132" si="2">Q127*H127</f>
        <v>0</v>
      </c>
      <c r="S127" s="158">
        <v>0</v>
      </c>
      <c r="T127" s="159">
        <f t="shared" ref="T127:T132" si="3"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167</v>
      </c>
      <c r="AT127" s="160" t="s">
        <v>163</v>
      </c>
      <c r="AU127" s="160" t="s">
        <v>168</v>
      </c>
      <c r="AY127" s="14" t="s">
        <v>161</v>
      </c>
      <c r="BE127" s="161">
        <f t="shared" ref="BE127:BE132" si="4">IF(N127="základná",J127,0)</f>
        <v>0</v>
      </c>
      <c r="BF127" s="161">
        <f t="shared" ref="BF127:BF132" si="5">IF(N127="znížená",J127,0)</f>
        <v>0</v>
      </c>
      <c r="BG127" s="161">
        <f t="shared" ref="BG127:BG132" si="6">IF(N127="zákl. prenesená",J127,0)</f>
        <v>0</v>
      </c>
      <c r="BH127" s="161">
        <f t="shared" ref="BH127:BH132" si="7">IF(N127="zníž. prenesená",J127,0)</f>
        <v>0</v>
      </c>
      <c r="BI127" s="161">
        <f t="shared" ref="BI127:BI132" si="8">IF(N127="nulová",J127,0)</f>
        <v>0</v>
      </c>
      <c r="BJ127" s="14" t="s">
        <v>168</v>
      </c>
      <c r="BK127" s="161">
        <f t="shared" ref="BK127:BK132" si="9">ROUND(I127*H127,2)</f>
        <v>0</v>
      </c>
      <c r="BL127" s="14" t="s">
        <v>167</v>
      </c>
      <c r="BM127" s="160" t="s">
        <v>2021</v>
      </c>
    </row>
    <row r="128" spans="1:65" s="2" customFormat="1" ht="37.9" customHeight="1">
      <c r="A128" s="29"/>
      <c r="B128" s="147"/>
      <c r="C128" s="148" t="s">
        <v>168</v>
      </c>
      <c r="D128" s="148" t="s">
        <v>163</v>
      </c>
      <c r="E128" s="149" t="s">
        <v>2022</v>
      </c>
      <c r="F128" s="150" t="s">
        <v>2023</v>
      </c>
      <c r="G128" s="151" t="s">
        <v>166</v>
      </c>
      <c r="H128" s="152">
        <v>15.36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40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167</v>
      </c>
      <c r="AT128" s="160" t="s">
        <v>163</v>
      </c>
      <c r="AU128" s="160" t="s">
        <v>168</v>
      </c>
      <c r="AY128" s="14" t="s">
        <v>161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168</v>
      </c>
      <c r="BK128" s="161">
        <f t="shared" si="9"/>
        <v>0</v>
      </c>
      <c r="BL128" s="14" t="s">
        <v>167</v>
      </c>
      <c r="BM128" s="160" t="s">
        <v>2024</v>
      </c>
    </row>
    <row r="129" spans="1:65" s="2" customFormat="1" ht="33" customHeight="1">
      <c r="A129" s="29"/>
      <c r="B129" s="147"/>
      <c r="C129" s="148" t="s">
        <v>173</v>
      </c>
      <c r="D129" s="148" t="s">
        <v>163</v>
      </c>
      <c r="E129" s="149" t="s">
        <v>2025</v>
      </c>
      <c r="F129" s="150" t="s">
        <v>2026</v>
      </c>
      <c r="G129" s="151" t="s">
        <v>166</v>
      </c>
      <c r="H129" s="152">
        <v>5.12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167</v>
      </c>
      <c r="AT129" s="160" t="s">
        <v>163</v>
      </c>
      <c r="AU129" s="160" t="s">
        <v>168</v>
      </c>
      <c r="AY129" s="14" t="s">
        <v>161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168</v>
      </c>
      <c r="BK129" s="161">
        <f t="shared" si="9"/>
        <v>0</v>
      </c>
      <c r="BL129" s="14" t="s">
        <v>167</v>
      </c>
      <c r="BM129" s="160" t="s">
        <v>2027</v>
      </c>
    </row>
    <row r="130" spans="1:65" s="2" customFormat="1" ht="24.2" customHeight="1">
      <c r="A130" s="29"/>
      <c r="B130" s="147"/>
      <c r="C130" s="148" t="s">
        <v>167</v>
      </c>
      <c r="D130" s="148" t="s">
        <v>163</v>
      </c>
      <c r="E130" s="149" t="s">
        <v>2028</v>
      </c>
      <c r="F130" s="150" t="s">
        <v>2029</v>
      </c>
      <c r="G130" s="151" t="s">
        <v>166</v>
      </c>
      <c r="H130" s="152">
        <v>10.24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167</v>
      </c>
      <c r="AT130" s="160" t="s">
        <v>163</v>
      </c>
      <c r="AU130" s="160" t="s">
        <v>168</v>
      </c>
      <c r="AY130" s="14" t="s">
        <v>161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168</v>
      </c>
      <c r="BK130" s="161">
        <f t="shared" si="9"/>
        <v>0</v>
      </c>
      <c r="BL130" s="14" t="s">
        <v>167</v>
      </c>
      <c r="BM130" s="160" t="s">
        <v>2030</v>
      </c>
    </row>
    <row r="131" spans="1:65" s="2" customFormat="1" ht="24.2" customHeight="1">
      <c r="A131" s="29"/>
      <c r="B131" s="147"/>
      <c r="C131" s="148" t="s">
        <v>180</v>
      </c>
      <c r="D131" s="148" t="s">
        <v>163</v>
      </c>
      <c r="E131" s="149" t="s">
        <v>2031</v>
      </c>
      <c r="F131" s="150" t="s">
        <v>2032</v>
      </c>
      <c r="G131" s="151" t="s">
        <v>166</v>
      </c>
      <c r="H131" s="152">
        <v>1.92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167</v>
      </c>
      <c r="AT131" s="160" t="s">
        <v>163</v>
      </c>
      <c r="AU131" s="160" t="s">
        <v>168</v>
      </c>
      <c r="AY131" s="14" t="s">
        <v>161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168</v>
      </c>
      <c r="BK131" s="161">
        <f t="shared" si="9"/>
        <v>0</v>
      </c>
      <c r="BL131" s="14" t="s">
        <v>167</v>
      </c>
      <c r="BM131" s="160" t="s">
        <v>2033</v>
      </c>
    </row>
    <row r="132" spans="1:65" s="2" customFormat="1" ht="16.5" customHeight="1">
      <c r="A132" s="29"/>
      <c r="B132" s="147"/>
      <c r="C132" s="162" t="s">
        <v>184</v>
      </c>
      <c r="D132" s="162" t="s">
        <v>207</v>
      </c>
      <c r="E132" s="163" t="s">
        <v>2034</v>
      </c>
      <c r="F132" s="164" t="s">
        <v>2035</v>
      </c>
      <c r="G132" s="165" t="s">
        <v>239</v>
      </c>
      <c r="H132" s="166">
        <v>3.36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1</v>
      </c>
      <c r="R132" s="158">
        <f t="shared" si="2"/>
        <v>3.36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192</v>
      </c>
      <c r="AT132" s="160" t="s">
        <v>207</v>
      </c>
      <c r="AU132" s="160" t="s">
        <v>168</v>
      </c>
      <c r="AY132" s="14" t="s">
        <v>161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168</v>
      </c>
      <c r="BK132" s="161">
        <f t="shared" si="9"/>
        <v>0</v>
      </c>
      <c r="BL132" s="14" t="s">
        <v>167</v>
      </c>
      <c r="BM132" s="160" t="s">
        <v>2036</v>
      </c>
    </row>
    <row r="133" spans="1:65" s="12" customFormat="1" ht="22.9" customHeight="1">
      <c r="B133" s="134"/>
      <c r="D133" s="135" t="s">
        <v>73</v>
      </c>
      <c r="E133" s="145" t="s">
        <v>167</v>
      </c>
      <c r="F133" s="145" t="s">
        <v>318</v>
      </c>
      <c r="I133" s="137"/>
      <c r="J133" s="146">
        <f>BK133</f>
        <v>0</v>
      </c>
      <c r="L133" s="134"/>
      <c r="M133" s="139"/>
      <c r="N133" s="140"/>
      <c r="O133" s="140"/>
      <c r="P133" s="141">
        <f>P134</f>
        <v>0</v>
      </c>
      <c r="Q133" s="140"/>
      <c r="R133" s="141">
        <f>R134</f>
        <v>0</v>
      </c>
      <c r="S133" s="140"/>
      <c r="T133" s="142">
        <f>T134</f>
        <v>0</v>
      </c>
      <c r="AR133" s="135" t="s">
        <v>82</v>
      </c>
      <c r="AT133" s="143" t="s">
        <v>73</v>
      </c>
      <c r="AU133" s="143" t="s">
        <v>82</v>
      </c>
      <c r="AY133" s="135" t="s">
        <v>161</v>
      </c>
      <c r="BK133" s="144">
        <f>BK134</f>
        <v>0</v>
      </c>
    </row>
    <row r="134" spans="1:65" s="2" customFormat="1" ht="24.2" customHeight="1">
      <c r="A134" s="29"/>
      <c r="B134" s="147"/>
      <c r="C134" s="148" t="s">
        <v>188</v>
      </c>
      <c r="D134" s="148" t="s">
        <v>163</v>
      </c>
      <c r="E134" s="149" t="s">
        <v>2037</v>
      </c>
      <c r="F134" s="150" t="s">
        <v>2038</v>
      </c>
      <c r="G134" s="151" t="s">
        <v>166</v>
      </c>
      <c r="H134" s="152">
        <v>3.2</v>
      </c>
      <c r="I134" s="153"/>
      <c r="J134" s="154">
        <f>ROUND(I134*H134,2)</f>
        <v>0</v>
      </c>
      <c r="K134" s="155"/>
      <c r="L134" s="30"/>
      <c r="M134" s="156" t="s">
        <v>1</v>
      </c>
      <c r="N134" s="157" t="s">
        <v>40</v>
      </c>
      <c r="O134" s="58"/>
      <c r="P134" s="158">
        <f>O134*H134</f>
        <v>0</v>
      </c>
      <c r="Q134" s="158">
        <v>0</v>
      </c>
      <c r="R134" s="158">
        <f>Q134*H134</f>
        <v>0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167</v>
      </c>
      <c r="AT134" s="160" t="s">
        <v>163</v>
      </c>
      <c r="AU134" s="160" t="s">
        <v>168</v>
      </c>
      <c r="AY134" s="14" t="s">
        <v>161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168</v>
      </c>
      <c r="BK134" s="161">
        <f>ROUND(I134*H134,2)</f>
        <v>0</v>
      </c>
      <c r="BL134" s="14" t="s">
        <v>167</v>
      </c>
      <c r="BM134" s="160" t="s">
        <v>2039</v>
      </c>
    </row>
    <row r="135" spans="1:65" s="12" customFormat="1" ht="22.9" customHeight="1">
      <c r="B135" s="134"/>
      <c r="D135" s="135" t="s">
        <v>73</v>
      </c>
      <c r="E135" s="145" t="s">
        <v>192</v>
      </c>
      <c r="F135" s="145" t="s">
        <v>457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SUM(P136:P141)</f>
        <v>0</v>
      </c>
      <c r="Q135" s="140"/>
      <c r="R135" s="141">
        <f>SUM(R136:R141)</f>
        <v>5.5640000000000002E-2</v>
      </c>
      <c r="S135" s="140"/>
      <c r="T135" s="142">
        <f>SUM(T136:T141)</f>
        <v>0</v>
      </c>
      <c r="AR135" s="135" t="s">
        <v>82</v>
      </c>
      <c r="AT135" s="143" t="s">
        <v>73</v>
      </c>
      <c r="AU135" s="143" t="s">
        <v>82</v>
      </c>
      <c r="AY135" s="135" t="s">
        <v>161</v>
      </c>
      <c r="BK135" s="144">
        <f>SUM(BK136:BK141)</f>
        <v>0</v>
      </c>
    </row>
    <row r="136" spans="1:65" s="2" customFormat="1" ht="24.2" customHeight="1">
      <c r="A136" s="29"/>
      <c r="B136" s="147"/>
      <c r="C136" s="148" t="s">
        <v>192</v>
      </c>
      <c r="D136" s="148" t="s">
        <v>163</v>
      </c>
      <c r="E136" s="149" t="s">
        <v>2040</v>
      </c>
      <c r="F136" s="150" t="s">
        <v>2041</v>
      </c>
      <c r="G136" s="151" t="s">
        <v>214</v>
      </c>
      <c r="H136" s="152">
        <v>16</v>
      </c>
      <c r="I136" s="153"/>
      <c r="J136" s="154">
        <f t="shared" ref="J136:J141" si="10"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 t="shared" ref="P136:P141" si="11">O136*H136</f>
        <v>0</v>
      </c>
      <c r="Q136" s="158">
        <v>1.0000000000000001E-5</v>
      </c>
      <c r="R136" s="158">
        <f t="shared" ref="R136:R141" si="12">Q136*H136</f>
        <v>1.6000000000000001E-4</v>
      </c>
      <c r="S136" s="158">
        <v>0</v>
      </c>
      <c r="T136" s="159">
        <f t="shared" ref="T136:T141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167</v>
      </c>
      <c r="AT136" s="160" t="s">
        <v>163</v>
      </c>
      <c r="AU136" s="160" t="s">
        <v>168</v>
      </c>
      <c r="AY136" s="14" t="s">
        <v>161</v>
      </c>
      <c r="BE136" s="161">
        <f t="shared" ref="BE136:BE141" si="14">IF(N136="základná",J136,0)</f>
        <v>0</v>
      </c>
      <c r="BF136" s="161">
        <f t="shared" ref="BF136:BF141" si="15">IF(N136="znížená",J136,0)</f>
        <v>0</v>
      </c>
      <c r="BG136" s="161">
        <f t="shared" ref="BG136:BG141" si="16">IF(N136="zákl. prenesená",J136,0)</f>
        <v>0</v>
      </c>
      <c r="BH136" s="161">
        <f t="shared" ref="BH136:BH141" si="17">IF(N136="zníž. prenesená",J136,0)</f>
        <v>0</v>
      </c>
      <c r="BI136" s="161">
        <f t="shared" ref="BI136:BI141" si="18">IF(N136="nulová",J136,0)</f>
        <v>0</v>
      </c>
      <c r="BJ136" s="14" t="s">
        <v>168</v>
      </c>
      <c r="BK136" s="161">
        <f t="shared" ref="BK136:BK141" si="19">ROUND(I136*H136,2)</f>
        <v>0</v>
      </c>
      <c r="BL136" s="14" t="s">
        <v>167</v>
      </c>
      <c r="BM136" s="160" t="s">
        <v>2042</v>
      </c>
    </row>
    <row r="137" spans="1:65" s="2" customFormat="1" ht="24.2" customHeight="1">
      <c r="A137" s="29"/>
      <c r="B137" s="147"/>
      <c r="C137" s="162" t="s">
        <v>198</v>
      </c>
      <c r="D137" s="162" t="s">
        <v>207</v>
      </c>
      <c r="E137" s="163" t="s">
        <v>2043</v>
      </c>
      <c r="F137" s="164" t="s">
        <v>2044</v>
      </c>
      <c r="G137" s="165" t="s">
        <v>259</v>
      </c>
      <c r="H137" s="166">
        <v>1</v>
      </c>
      <c r="I137" s="167"/>
      <c r="J137" s="168">
        <f t="shared" si="10"/>
        <v>0</v>
      </c>
      <c r="K137" s="169"/>
      <c r="L137" s="170"/>
      <c r="M137" s="171" t="s">
        <v>1</v>
      </c>
      <c r="N137" s="172" t="s">
        <v>40</v>
      </c>
      <c r="O137" s="58"/>
      <c r="P137" s="158">
        <f t="shared" si="11"/>
        <v>0</v>
      </c>
      <c r="Q137" s="158">
        <v>3.6700000000000001E-3</v>
      </c>
      <c r="R137" s="158">
        <f t="shared" si="12"/>
        <v>3.6700000000000001E-3</v>
      </c>
      <c r="S137" s="158">
        <v>0</v>
      </c>
      <c r="T137" s="159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691</v>
      </c>
      <c r="AT137" s="160" t="s">
        <v>207</v>
      </c>
      <c r="AU137" s="160" t="s">
        <v>168</v>
      </c>
      <c r="AY137" s="14" t="s">
        <v>161</v>
      </c>
      <c r="BE137" s="161">
        <f t="shared" si="14"/>
        <v>0</v>
      </c>
      <c r="BF137" s="161">
        <f t="shared" si="15"/>
        <v>0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4" t="s">
        <v>168</v>
      </c>
      <c r="BK137" s="161">
        <f t="shared" si="19"/>
        <v>0</v>
      </c>
      <c r="BL137" s="14" t="s">
        <v>691</v>
      </c>
      <c r="BM137" s="160" t="s">
        <v>2045</v>
      </c>
    </row>
    <row r="138" spans="1:65" s="2" customFormat="1" ht="24.2" customHeight="1">
      <c r="A138" s="29"/>
      <c r="B138" s="147"/>
      <c r="C138" s="162" t="s">
        <v>202</v>
      </c>
      <c r="D138" s="162" t="s">
        <v>207</v>
      </c>
      <c r="E138" s="163" t="s">
        <v>2046</v>
      </c>
      <c r="F138" s="164" t="s">
        <v>2047</v>
      </c>
      <c r="G138" s="165" t="s">
        <v>259</v>
      </c>
      <c r="H138" s="166">
        <v>3</v>
      </c>
      <c r="I138" s="167"/>
      <c r="J138" s="168">
        <f t="shared" si="10"/>
        <v>0</v>
      </c>
      <c r="K138" s="169"/>
      <c r="L138" s="170"/>
      <c r="M138" s="171" t="s">
        <v>1</v>
      </c>
      <c r="N138" s="172" t="s">
        <v>40</v>
      </c>
      <c r="O138" s="58"/>
      <c r="P138" s="158">
        <f t="shared" si="11"/>
        <v>0</v>
      </c>
      <c r="Q138" s="158">
        <v>1.6670000000000001E-2</v>
      </c>
      <c r="R138" s="158">
        <f t="shared" si="12"/>
        <v>5.0009999999999999E-2</v>
      </c>
      <c r="S138" s="158">
        <v>0</v>
      </c>
      <c r="T138" s="159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691</v>
      </c>
      <c r="AT138" s="160" t="s">
        <v>207</v>
      </c>
      <c r="AU138" s="160" t="s">
        <v>168</v>
      </c>
      <c r="AY138" s="14" t="s">
        <v>161</v>
      </c>
      <c r="BE138" s="161">
        <f t="shared" si="14"/>
        <v>0</v>
      </c>
      <c r="BF138" s="161">
        <f t="shared" si="15"/>
        <v>0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4" t="s">
        <v>168</v>
      </c>
      <c r="BK138" s="161">
        <f t="shared" si="19"/>
        <v>0</v>
      </c>
      <c r="BL138" s="14" t="s">
        <v>691</v>
      </c>
      <c r="BM138" s="160" t="s">
        <v>2048</v>
      </c>
    </row>
    <row r="139" spans="1:65" s="2" customFormat="1" ht="16.5" customHeight="1">
      <c r="A139" s="29"/>
      <c r="B139" s="147"/>
      <c r="C139" s="148" t="s">
        <v>206</v>
      </c>
      <c r="D139" s="148" t="s">
        <v>163</v>
      </c>
      <c r="E139" s="149" t="s">
        <v>2049</v>
      </c>
      <c r="F139" s="150" t="s">
        <v>2050</v>
      </c>
      <c r="G139" s="151" t="s">
        <v>259</v>
      </c>
      <c r="H139" s="152">
        <v>2</v>
      </c>
      <c r="I139" s="153"/>
      <c r="J139" s="154">
        <f t="shared" si="1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1"/>
        <v>0</v>
      </c>
      <c r="Q139" s="158">
        <v>5.0000000000000002E-5</v>
      </c>
      <c r="R139" s="158">
        <f t="shared" si="12"/>
        <v>1E-4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167</v>
      </c>
      <c r="AT139" s="160" t="s">
        <v>163</v>
      </c>
      <c r="AU139" s="160" t="s">
        <v>168</v>
      </c>
      <c r="AY139" s="14" t="s">
        <v>161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168</v>
      </c>
      <c r="BK139" s="161">
        <f t="shared" si="19"/>
        <v>0</v>
      </c>
      <c r="BL139" s="14" t="s">
        <v>167</v>
      </c>
      <c r="BM139" s="160" t="s">
        <v>2051</v>
      </c>
    </row>
    <row r="140" spans="1:65" s="2" customFormat="1" ht="24.2" customHeight="1">
      <c r="A140" s="29"/>
      <c r="B140" s="147"/>
      <c r="C140" s="162" t="s">
        <v>211</v>
      </c>
      <c r="D140" s="162" t="s">
        <v>207</v>
      </c>
      <c r="E140" s="163" t="s">
        <v>2052</v>
      </c>
      <c r="F140" s="164" t="s">
        <v>2053</v>
      </c>
      <c r="G140" s="165" t="s">
        <v>259</v>
      </c>
      <c r="H140" s="166">
        <v>2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40</v>
      </c>
      <c r="O140" s="58"/>
      <c r="P140" s="158">
        <f t="shared" si="11"/>
        <v>0</v>
      </c>
      <c r="Q140" s="158">
        <v>8.4999999999999995E-4</v>
      </c>
      <c r="R140" s="158">
        <f t="shared" si="12"/>
        <v>1.6999999999999999E-3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192</v>
      </c>
      <c r="AT140" s="160" t="s">
        <v>207</v>
      </c>
      <c r="AU140" s="160" t="s">
        <v>168</v>
      </c>
      <c r="AY140" s="14" t="s">
        <v>161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168</v>
      </c>
      <c r="BK140" s="161">
        <f t="shared" si="19"/>
        <v>0</v>
      </c>
      <c r="BL140" s="14" t="s">
        <v>167</v>
      </c>
      <c r="BM140" s="160" t="s">
        <v>2054</v>
      </c>
    </row>
    <row r="141" spans="1:65" s="2" customFormat="1" ht="16.5" customHeight="1">
      <c r="A141" s="29"/>
      <c r="B141" s="147"/>
      <c r="C141" s="148" t="s">
        <v>216</v>
      </c>
      <c r="D141" s="148" t="s">
        <v>163</v>
      </c>
      <c r="E141" s="149" t="s">
        <v>2055</v>
      </c>
      <c r="F141" s="150" t="s">
        <v>2056</v>
      </c>
      <c r="G141" s="151" t="s">
        <v>214</v>
      </c>
      <c r="H141" s="152">
        <v>2.5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167</v>
      </c>
      <c r="AT141" s="160" t="s">
        <v>163</v>
      </c>
      <c r="AU141" s="160" t="s">
        <v>168</v>
      </c>
      <c r="AY141" s="14" t="s">
        <v>161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168</v>
      </c>
      <c r="BK141" s="161">
        <f t="shared" si="19"/>
        <v>0</v>
      </c>
      <c r="BL141" s="14" t="s">
        <v>167</v>
      </c>
      <c r="BM141" s="160" t="s">
        <v>2057</v>
      </c>
    </row>
    <row r="142" spans="1:65" s="12" customFormat="1" ht="22.9" customHeight="1">
      <c r="B142" s="134"/>
      <c r="D142" s="135" t="s">
        <v>73</v>
      </c>
      <c r="E142" s="145" t="s">
        <v>567</v>
      </c>
      <c r="F142" s="145" t="s">
        <v>568</v>
      </c>
      <c r="I142" s="137"/>
      <c r="J142" s="146">
        <f>BK142</f>
        <v>0</v>
      </c>
      <c r="L142" s="134"/>
      <c r="M142" s="139"/>
      <c r="N142" s="140"/>
      <c r="O142" s="140"/>
      <c r="P142" s="141">
        <f>P143</f>
        <v>0</v>
      </c>
      <c r="Q142" s="140"/>
      <c r="R142" s="141">
        <f>R143</f>
        <v>0</v>
      </c>
      <c r="S142" s="140"/>
      <c r="T142" s="142">
        <f>T143</f>
        <v>0</v>
      </c>
      <c r="AR142" s="135" t="s">
        <v>82</v>
      </c>
      <c r="AT142" s="143" t="s">
        <v>73</v>
      </c>
      <c r="AU142" s="143" t="s">
        <v>82</v>
      </c>
      <c r="AY142" s="135" t="s">
        <v>161</v>
      </c>
      <c r="BK142" s="144">
        <f>BK143</f>
        <v>0</v>
      </c>
    </row>
    <row r="143" spans="1:65" s="2" customFormat="1" ht="33" customHeight="1">
      <c r="A143" s="29"/>
      <c r="B143" s="147"/>
      <c r="C143" s="148" t="s">
        <v>220</v>
      </c>
      <c r="D143" s="148" t="s">
        <v>163</v>
      </c>
      <c r="E143" s="149" t="s">
        <v>2058</v>
      </c>
      <c r="F143" s="150" t="s">
        <v>2059</v>
      </c>
      <c r="G143" s="151" t="s">
        <v>239</v>
      </c>
      <c r="H143" s="152">
        <v>3.4159999999999999</v>
      </c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167</v>
      </c>
      <c r="AT143" s="160" t="s">
        <v>163</v>
      </c>
      <c r="AU143" s="160" t="s">
        <v>168</v>
      </c>
      <c r="AY143" s="14" t="s">
        <v>161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168</v>
      </c>
      <c r="BK143" s="161">
        <f>ROUND(I143*H143,2)</f>
        <v>0</v>
      </c>
      <c r="BL143" s="14" t="s">
        <v>167</v>
      </c>
      <c r="BM143" s="160" t="s">
        <v>2060</v>
      </c>
    </row>
    <row r="144" spans="1:65" s="12" customFormat="1" ht="25.9" customHeight="1">
      <c r="B144" s="134"/>
      <c r="D144" s="135" t="s">
        <v>73</v>
      </c>
      <c r="E144" s="136" t="s">
        <v>207</v>
      </c>
      <c r="F144" s="136" t="s">
        <v>1505</v>
      </c>
      <c r="I144" s="137"/>
      <c r="J144" s="138">
        <f>BK144</f>
        <v>0</v>
      </c>
      <c r="L144" s="134"/>
      <c r="M144" s="139"/>
      <c r="N144" s="140"/>
      <c r="O144" s="140"/>
      <c r="P144" s="141">
        <f>P145+P147</f>
        <v>0</v>
      </c>
      <c r="Q144" s="140"/>
      <c r="R144" s="141">
        <f>R145+R147</f>
        <v>0</v>
      </c>
      <c r="S144" s="140"/>
      <c r="T144" s="142">
        <f>T145+T147</f>
        <v>0</v>
      </c>
      <c r="AR144" s="135" t="s">
        <v>167</v>
      </c>
      <c r="AT144" s="143" t="s">
        <v>73</v>
      </c>
      <c r="AU144" s="143" t="s">
        <v>74</v>
      </c>
      <c r="AY144" s="135" t="s">
        <v>161</v>
      </c>
      <c r="BK144" s="144">
        <f>BK145+BK147</f>
        <v>0</v>
      </c>
    </row>
    <row r="145" spans="1:65" s="12" customFormat="1" ht="22.9" customHeight="1">
      <c r="B145" s="134"/>
      <c r="D145" s="135" t="s">
        <v>73</v>
      </c>
      <c r="E145" s="145" t="s">
        <v>1902</v>
      </c>
      <c r="F145" s="145" t="s">
        <v>1903</v>
      </c>
      <c r="I145" s="137"/>
      <c r="J145" s="146">
        <f>BK145</f>
        <v>0</v>
      </c>
      <c r="L145" s="134"/>
      <c r="M145" s="139"/>
      <c r="N145" s="140"/>
      <c r="O145" s="140"/>
      <c r="P145" s="141">
        <f>P146</f>
        <v>0</v>
      </c>
      <c r="Q145" s="140"/>
      <c r="R145" s="141">
        <f>R146</f>
        <v>0</v>
      </c>
      <c r="S145" s="140"/>
      <c r="T145" s="142">
        <f>T146</f>
        <v>0</v>
      </c>
      <c r="AR145" s="135" t="s">
        <v>167</v>
      </c>
      <c r="AT145" s="143" t="s">
        <v>73</v>
      </c>
      <c r="AU145" s="143" t="s">
        <v>82</v>
      </c>
      <c r="AY145" s="135" t="s">
        <v>161</v>
      </c>
      <c r="BK145" s="144">
        <f>BK146</f>
        <v>0</v>
      </c>
    </row>
    <row r="146" spans="1:65" s="2" customFormat="1" ht="16.5" customHeight="1">
      <c r="A146" s="29"/>
      <c r="B146" s="147"/>
      <c r="C146" s="148" t="s">
        <v>224</v>
      </c>
      <c r="D146" s="148" t="s">
        <v>163</v>
      </c>
      <c r="E146" s="149" t="s">
        <v>2061</v>
      </c>
      <c r="F146" s="150" t="s">
        <v>2062</v>
      </c>
      <c r="G146" s="151" t="s">
        <v>2063</v>
      </c>
      <c r="H146" s="152">
        <v>1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>O146*H146</f>
        <v>0</v>
      </c>
      <c r="Q146" s="158">
        <v>0</v>
      </c>
      <c r="R146" s="158">
        <f>Q146*H146</f>
        <v>0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425</v>
      </c>
      <c r="AT146" s="160" t="s">
        <v>163</v>
      </c>
      <c r="AU146" s="160" t="s">
        <v>168</v>
      </c>
      <c r="AY146" s="14" t="s">
        <v>161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168</v>
      </c>
      <c r="BK146" s="161">
        <f>ROUND(I146*H146,2)</f>
        <v>0</v>
      </c>
      <c r="BL146" s="14" t="s">
        <v>425</v>
      </c>
      <c r="BM146" s="160" t="s">
        <v>2064</v>
      </c>
    </row>
    <row r="147" spans="1:65" s="12" customFormat="1" ht="22.9" customHeight="1">
      <c r="B147" s="134"/>
      <c r="D147" s="135" t="s">
        <v>73</v>
      </c>
      <c r="E147" s="145" t="s">
        <v>1912</v>
      </c>
      <c r="F147" s="145" t="s">
        <v>2065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SUM(P148:P149)</f>
        <v>0</v>
      </c>
      <c r="Q147" s="140"/>
      <c r="R147" s="141">
        <f>SUM(R148:R149)</f>
        <v>0</v>
      </c>
      <c r="S147" s="140"/>
      <c r="T147" s="142">
        <f>SUM(T148:T149)</f>
        <v>0</v>
      </c>
      <c r="AR147" s="135" t="s">
        <v>167</v>
      </c>
      <c r="AT147" s="143" t="s">
        <v>73</v>
      </c>
      <c r="AU147" s="143" t="s">
        <v>82</v>
      </c>
      <c r="AY147" s="135" t="s">
        <v>161</v>
      </c>
      <c r="BK147" s="144">
        <f>SUM(BK148:BK149)</f>
        <v>0</v>
      </c>
    </row>
    <row r="148" spans="1:65" s="2" customFormat="1" ht="24.2" customHeight="1">
      <c r="A148" s="29"/>
      <c r="B148" s="147"/>
      <c r="C148" s="148" t="s">
        <v>228</v>
      </c>
      <c r="D148" s="148" t="s">
        <v>163</v>
      </c>
      <c r="E148" s="149" t="s">
        <v>2066</v>
      </c>
      <c r="F148" s="150" t="s">
        <v>2067</v>
      </c>
      <c r="G148" s="151" t="s">
        <v>214</v>
      </c>
      <c r="H148" s="152">
        <v>2.5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40</v>
      </c>
      <c r="O148" s="58"/>
      <c r="P148" s="158">
        <f>O148*H148</f>
        <v>0</v>
      </c>
      <c r="Q148" s="158">
        <v>0</v>
      </c>
      <c r="R148" s="158">
        <f>Q148*H148</f>
        <v>0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425</v>
      </c>
      <c r="AT148" s="160" t="s">
        <v>163</v>
      </c>
      <c r="AU148" s="160" t="s">
        <v>168</v>
      </c>
      <c r="AY148" s="14" t="s">
        <v>161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168</v>
      </c>
      <c r="BK148" s="161">
        <f>ROUND(I148*H148,2)</f>
        <v>0</v>
      </c>
      <c r="BL148" s="14" t="s">
        <v>425</v>
      </c>
      <c r="BM148" s="160" t="s">
        <v>2068</v>
      </c>
    </row>
    <row r="149" spans="1:65" s="2" customFormat="1" ht="21.75" customHeight="1">
      <c r="A149" s="29"/>
      <c r="B149" s="147"/>
      <c r="C149" s="162" t="s">
        <v>232</v>
      </c>
      <c r="D149" s="162" t="s">
        <v>207</v>
      </c>
      <c r="E149" s="163" t="s">
        <v>2069</v>
      </c>
      <c r="F149" s="164" t="s">
        <v>2070</v>
      </c>
      <c r="G149" s="165" t="s">
        <v>214</v>
      </c>
      <c r="H149" s="166">
        <v>2.5</v>
      </c>
      <c r="I149" s="167"/>
      <c r="J149" s="168">
        <f>ROUND(I149*H149,2)</f>
        <v>0</v>
      </c>
      <c r="K149" s="169"/>
      <c r="L149" s="170"/>
      <c r="M149" s="179" t="s">
        <v>1</v>
      </c>
      <c r="N149" s="180" t="s">
        <v>40</v>
      </c>
      <c r="O149" s="176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1234</v>
      </c>
      <c r="AT149" s="160" t="s">
        <v>207</v>
      </c>
      <c r="AU149" s="160" t="s">
        <v>168</v>
      </c>
      <c r="AY149" s="14" t="s">
        <v>161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168</v>
      </c>
      <c r="BK149" s="161">
        <f>ROUND(I149*H149,2)</f>
        <v>0</v>
      </c>
      <c r="BL149" s="14" t="s">
        <v>425</v>
      </c>
      <c r="BM149" s="160" t="s">
        <v>2071</v>
      </c>
    </row>
    <row r="150" spans="1:65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23:K149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2072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ROUND((SUM(BE126:BE165)),  2)</f>
        <v>0</v>
      </c>
      <c r="G33" s="100"/>
      <c r="H33" s="100"/>
      <c r="I33" s="101">
        <v>0.2</v>
      </c>
      <c r="J33" s="99">
        <f>ROUND(((SUM(BE126:BE165))*I33),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ROUND((SUM(BF126:BF165)),  2)</f>
        <v>0</v>
      </c>
      <c r="G34" s="100"/>
      <c r="H34" s="100"/>
      <c r="I34" s="101">
        <v>0.2</v>
      </c>
      <c r="J34" s="99">
        <f>ROUND(((SUM(BF126:BF165))*I34),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ROUND((SUM(BG126:BG165)),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ROUND((SUM(BH126:BH165)),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ROUND((SUM(BI126:BI165)),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04 - Kanalizačna prípojka dažďová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114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customHeight="1">
      <c r="B101" s="119"/>
      <c r="D101" s="120" t="s">
        <v>119</v>
      </c>
      <c r="E101" s="121"/>
      <c r="F101" s="121"/>
      <c r="G101" s="121"/>
      <c r="H101" s="121"/>
      <c r="I101" s="121"/>
      <c r="J101" s="122">
        <f>J154</f>
        <v>0</v>
      </c>
      <c r="L101" s="119"/>
    </row>
    <row r="102" spans="1:31" s="9" customFormat="1" ht="24.95" customHeight="1">
      <c r="B102" s="115"/>
      <c r="D102" s="116" t="s">
        <v>120</v>
      </c>
      <c r="E102" s="117"/>
      <c r="F102" s="117"/>
      <c r="G102" s="117"/>
      <c r="H102" s="117"/>
      <c r="I102" s="117"/>
      <c r="J102" s="118">
        <f>J156</f>
        <v>0</v>
      </c>
      <c r="L102" s="115"/>
    </row>
    <row r="103" spans="1:31" s="10" customFormat="1" ht="19.899999999999999" customHeight="1">
      <c r="B103" s="119"/>
      <c r="D103" s="120" t="s">
        <v>2073</v>
      </c>
      <c r="E103" s="121"/>
      <c r="F103" s="121"/>
      <c r="G103" s="121"/>
      <c r="H103" s="121"/>
      <c r="I103" s="121"/>
      <c r="J103" s="122">
        <f>J157</f>
        <v>0</v>
      </c>
      <c r="L103" s="119"/>
    </row>
    <row r="104" spans="1:31" s="9" customFormat="1" ht="24.95" customHeight="1">
      <c r="B104" s="115"/>
      <c r="D104" s="116" t="s">
        <v>141</v>
      </c>
      <c r="E104" s="117"/>
      <c r="F104" s="117"/>
      <c r="G104" s="117"/>
      <c r="H104" s="117"/>
      <c r="I104" s="117"/>
      <c r="J104" s="118">
        <f>J160</f>
        <v>0</v>
      </c>
      <c r="L104" s="115"/>
    </row>
    <row r="105" spans="1:31" s="10" customFormat="1" ht="19.899999999999999" customHeight="1">
      <c r="B105" s="119"/>
      <c r="D105" s="120" t="s">
        <v>144</v>
      </c>
      <c r="E105" s="121"/>
      <c r="F105" s="121"/>
      <c r="G105" s="121"/>
      <c r="H105" s="121"/>
      <c r="I105" s="121"/>
      <c r="J105" s="122">
        <f>J161</f>
        <v>0</v>
      </c>
      <c r="L105" s="119"/>
    </row>
    <row r="106" spans="1:31" s="10" customFormat="1" ht="19.899999999999999" customHeight="1">
      <c r="B106" s="119"/>
      <c r="D106" s="120" t="s">
        <v>2018</v>
      </c>
      <c r="E106" s="121"/>
      <c r="F106" s="121"/>
      <c r="G106" s="121"/>
      <c r="H106" s="121"/>
      <c r="I106" s="121"/>
      <c r="J106" s="122">
        <f>J163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147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DSS Červená Skala - výstavba nového objektu sociálnych služieb (podporované bývanie)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103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1" t="str">
        <f>E9</f>
        <v>04 - Kanalizačna prípojka dažďová</v>
      </c>
      <c r="F118" s="225"/>
      <c r="G118" s="225"/>
      <c r="H118" s="22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Šumiac, p.č. 5610</v>
      </c>
      <c r="G120" s="29"/>
      <c r="H120" s="29"/>
      <c r="I120" s="24" t="s">
        <v>21</v>
      </c>
      <c r="J120" s="55" t="str">
        <f>IF(J12="","",J12)</f>
        <v>26. 6. 2023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Domov sociálnych služieb, Pohorelá</v>
      </c>
      <c r="G122" s="29"/>
      <c r="H122" s="29"/>
      <c r="I122" s="24" t="s">
        <v>29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148</v>
      </c>
      <c r="D125" s="126" t="s">
        <v>59</v>
      </c>
      <c r="E125" s="126" t="s">
        <v>55</v>
      </c>
      <c r="F125" s="126" t="s">
        <v>56</v>
      </c>
      <c r="G125" s="126" t="s">
        <v>149</v>
      </c>
      <c r="H125" s="126" t="s">
        <v>150</v>
      </c>
      <c r="I125" s="126" t="s">
        <v>151</v>
      </c>
      <c r="J125" s="127" t="s">
        <v>107</v>
      </c>
      <c r="K125" s="128" t="s">
        <v>152</v>
      </c>
      <c r="L125" s="129"/>
      <c r="M125" s="62" t="s">
        <v>1</v>
      </c>
      <c r="N125" s="63" t="s">
        <v>38</v>
      </c>
      <c r="O125" s="63" t="s">
        <v>153</v>
      </c>
      <c r="P125" s="63" t="s">
        <v>154</v>
      </c>
      <c r="Q125" s="63" t="s">
        <v>155</v>
      </c>
      <c r="R125" s="63" t="s">
        <v>156</v>
      </c>
      <c r="S125" s="63" t="s">
        <v>157</v>
      </c>
      <c r="T125" s="64" t="s">
        <v>158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108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P127+P156+P160</f>
        <v>0</v>
      </c>
      <c r="Q126" s="66"/>
      <c r="R126" s="131">
        <f>R127+R156+R160</f>
        <v>22.276354939999997</v>
      </c>
      <c r="S126" s="66"/>
      <c r="T126" s="132">
        <f>T127+T156+T160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109</v>
      </c>
      <c r="BK126" s="133">
        <f>BK127+BK156+BK160</f>
        <v>0</v>
      </c>
    </row>
    <row r="127" spans="1:63" s="12" customFormat="1" ht="25.9" customHeight="1">
      <c r="B127" s="134"/>
      <c r="D127" s="135" t="s">
        <v>73</v>
      </c>
      <c r="E127" s="136" t="s">
        <v>159</v>
      </c>
      <c r="F127" s="136" t="s">
        <v>160</v>
      </c>
      <c r="I127" s="137"/>
      <c r="J127" s="138">
        <f>BK127</f>
        <v>0</v>
      </c>
      <c r="L127" s="134"/>
      <c r="M127" s="139"/>
      <c r="N127" s="140"/>
      <c r="O127" s="140"/>
      <c r="P127" s="141">
        <f>P128+P137+P140+P154</f>
        <v>0</v>
      </c>
      <c r="Q127" s="140"/>
      <c r="R127" s="141">
        <f>R128+R137+R140+R154</f>
        <v>22.276324939999999</v>
      </c>
      <c r="S127" s="140"/>
      <c r="T127" s="142">
        <f>T128+T137+T140+T154</f>
        <v>0</v>
      </c>
      <c r="AR127" s="135" t="s">
        <v>82</v>
      </c>
      <c r="AT127" s="143" t="s">
        <v>73</v>
      </c>
      <c r="AU127" s="143" t="s">
        <v>74</v>
      </c>
      <c r="AY127" s="135" t="s">
        <v>161</v>
      </c>
      <c r="BK127" s="144">
        <f>BK128+BK137+BK140+BK154</f>
        <v>0</v>
      </c>
    </row>
    <row r="128" spans="1:63" s="12" customFormat="1" ht="22.9" customHeight="1">
      <c r="B128" s="134"/>
      <c r="D128" s="135" t="s">
        <v>73</v>
      </c>
      <c r="E128" s="145" t="s">
        <v>82</v>
      </c>
      <c r="F128" s="145" t="s">
        <v>162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SUM(P129:P136)</f>
        <v>0</v>
      </c>
      <c r="Q128" s="140"/>
      <c r="R128" s="141">
        <f>SUM(R129:R136)</f>
        <v>18.899999999999999</v>
      </c>
      <c r="S128" s="140"/>
      <c r="T128" s="142">
        <f>SUM(T129:T136)</f>
        <v>0</v>
      </c>
      <c r="AR128" s="135" t="s">
        <v>82</v>
      </c>
      <c r="AT128" s="143" t="s">
        <v>73</v>
      </c>
      <c r="AU128" s="143" t="s">
        <v>82</v>
      </c>
      <c r="AY128" s="135" t="s">
        <v>161</v>
      </c>
      <c r="BK128" s="144">
        <f>SUM(BK129:BK136)</f>
        <v>0</v>
      </c>
    </row>
    <row r="129" spans="1:65" s="2" customFormat="1" ht="21.75" customHeight="1">
      <c r="A129" s="29"/>
      <c r="B129" s="147"/>
      <c r="C129" s="148" t="s">
        <v>82</v>
      </c>
      <c r="D129" s="148" t="s">
        <v>163</v>
      </c>
      <c r="E129" s="149" t="s">
        <v>2074</v>
      </c>
      <c r="F129" s="150" t="s">
        <v>2075</v>
      </c>
      <c r="G129" s="151" t="s">
        <v>166</v>
      </c>
      <c r="H129" s="152">
        <v>17.5</v>
      </c>
      <c r="I129" s="153"/>
      <c r="J129" s="154">
        <f t="shared" ref="J129:J136" si="0"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ref="P129:P136" si="1">O129*H129</f>
        <v>0</v>
      </c>
      <c r="Q129" s="158">
        <v>0</v>
      </c>
      <c r="R129" s="158">
        <f t="shared" ref="R129:R136" si="2">Q129*H129</f>
        <v>0</v>
      </c>
      <c r="S129" s="158">
        <v>0</v>
      </c>
      <c r="T129" s="159">
        <f t="shared" ref="T129:T136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167</v>
      </c>
      <c r="AT129" s="160" t="s">
        <v>163</v>
      </c>
      <c r="AU129" s="160" t="s">
        <v>168</v>
      </c>
      <c r="AY129" s="14" t="s">
        <v>161</v>
      </c>
      <c r="BE129" s="161">
        <f t="shared" ref="BE129:BE136" si="4">IF(N129="základná",J129,0)</f>
        <v>0</v>
      </c>
      <c r="BF129" s="161">
        <f t="shared" ref="BF129:BF136" si="5">IF(N129="znížená",J129,0)</f>
        <v>0</v>
      </c>
      <c r="BG129" s="161">
        <f t="shared" ref="BG129:BG136" si="6">IF(N129="zákl. prenesená",J129,0)</f>
        <v>0</v>
      </c>
      <c r="BH129" s="161">
        <f t="shared" ref="BH129:BH136" si="7">IF(N129="zníž. prenesená",J129,0)</f>
        <v>0</v>
      </c>
      <c r="BI129" s="161">
        <f t="shared" ref="BI129:BI136" si="8">IF(N129="nulová",J129,0)</f>
        <v>0</v>
      </c>
      <c r="BJ129" s="14" t="s">
        <v>168</v>
      </c>
      <c r="BK129" s="161">
        <f t="shared" ref="BK129:BK136" si="9">ROUND(I129*H129,2)</f>
        <v>0</v>
      </c>
      <c r="BL129" s="14" t="s">
        <v>167</v>
      </c>
      <c r="BM129" s="160" t="s">
        <v>2076</v>
      </c>
    </row>
    <row r="130" spans="1:65" s="2" customFormat="1" ht="24.2" customHeight="1">
      <c r="A130" s="29"/>
      <c r="B130" s="147"/>
      <c r="C130" s="148" t="s">
        <v>168</v>
      </c>
      <c r="D130" s="148" t="s">
        <v>163</v>
      </c>
      <c r="E130" s="149" t="s">
        <v>2077</v>
      </c>
      <c r="F130" s="150" t="s">
        <v>2078</v>
      </c>
      <c r="G130" s="151" t="s">
        <v>166</v>
      </c>
      <c r="H130" s="152">
        <v>17.5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167</v>
      </c>
      <c r="AT130" s="160" t="s">
        <v>163</v>
      </c>
      <c r="AU130" s="160" t="s">
        <v>168</v>
      </c>
      <c r="AY130" s="14" t="s">
        <v>161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168</v>
      </c>
      <c r="BK130" s="161">
        <f t="shared" si="9"/>
        <v>0</v>
      </c>
      <c r="BL130" s="14" t="s">
        <v>167</v>
      </c>
      <c r="BM130" s="160" t="s">
        <v>2079</v>
      </c>
    </row>
    <row r="131" spans="1:65" s="2" customFormat="1" ht="16.5" customHeight="1">
      <c r="A131" s="29"/>
      <c r="B131" s="147"/>
      <c r="C131" s="148" t="s">
        <v>173</v>
      </c>
      <c r="D131" s="148" t="s">
        <v>163</v>
      </c>
      <c r="E131" s="149" t="s">
        <v>2019</v>
      </c>
      <c r="F131" s="150" t="s">
        <v>2020</v>
      </c>
      <c r="G131" s="151" t="s">
        <v>166</v>
      </c>
      <c r="H131" s="152">
        <v>86.4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167</v>
      </c>
      <c r="AT131" s="160" t="s">
        <v>163</v>
      </c>
      <c r="AU131" s="160" t="s">
        <v>168</v>
      </c>
      <c r="AY131" s="14" t="s">
        <v>161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168</v>
      </c>
      <c r="BK131" s="161">
        <f t="shared" si="9"/>
        <v>0</v>
      </c>
      <c r="BL131" s="14" t="s">
        <v>167</v>
      </c>
      <c r="BM131" s="160" t="s">
        <v>2080</v>
      </c>
    </row>
    <row r="132" spans="1:65" s="2" customFormat="1" ht="37.9" customHeight="1">
      <c r="A132" s="29"/>
      <c r="B132" s="147"/>
      <c r="C132" s="148" t="s">
        <v>167</v>
      </c>
      <c r="D132" s="148" t="s">
        <v>163</v>
      </c>
      <c r="E132" s="149" t="s">
        <v>2022</v>
      </c>
      <c r="F132" s="150" t="s">
        <v>2023</v>
      </c>
      <c r="G132" s="151" t="s">
        <v>166</v>
      </c>
      <c r="H132" s="152">
        <v>86.4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40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167</v>
      </c>
      <c r="AT132" s="160" t="s">
        <v>163</v>
      </c>
      <c r="AU132" s="160" t="s">
        <v>168</v>
      </c>
      <c r="AY132" s="14" t="s">
        <v>161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168</v>
      </c>
      <c r="BK132" s="161">
        <f t="shared" si="9"/>
        <v>0</v>
      </c>
      <c r="BL132" s="14" t="s">
        <v>167</v>
      </c>
      <c r="BM132" s="160" t="s">
        <v>2081</v>
      </c>
    </row>
    <row r="133" spans="1:65" s="2" customFormat="1" ht="33" customHeight="1">
      <c r="A133" s="29"/>
      <c r="B133" s="147"/>
      <c r="C133" s="148" t="s">
        <v>180</v>
      </c>
      <c r="D133" s="148" t="s">
        <v>163</v>
      </c>
      <c r="E133" s="149" t="s">
        <v>2025</v>
      </c>
      <c r="F133" s="150" t="s">
        <v>2026</v>
      </c>
      <c r="G133" s="151" t="s">
        <v>166</v>
      </c>
      <c r="H133" s="152">
        <v>46.3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167</v>
      </c>
      <c r="AT133" s="160" t="s">
        <v>163</v>
      </c>
      <c r="AU133" s="160" t="s">
        <v>168</v>
      </c>
      <c r="AY133" s="14" t="s">
        <v>161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168</v>
      </c>
      <c r="BK133" s="161">
        <f t="shared" si="9"/>
        <v>0</v>
      </c>
      <c r="BL133" s="14" t="s">
        <v>167</v>
      </c>
      <c r="BM133" s="160" t="s">
        <v>2082</v>
      </c>
    </row>
    <row r="134" spans="1:65" s="2" customFormat="1" ht="24.2" customHeight="1">
      <c r="A134" s="29"/>
      <c r="B134" s="147"/>
      <c r="C134" s="148" t="s">
        <v>184</v>
      </c>
      <c r="D134" s="148" t="s">
        <v>163</v>
      </c>
      <c r="E134" s="149" t="s">
        <v>2028</v>
      </c>
      <c r="F134" s="150" t="s">
        <v>2029</v>
      </c>
      <c r="G134" s="151" t="s">
        <v>166</v>
      </c>
      <c r="H134" s="152">
        <v>57.6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167</v>
      </c>
      <c r="AT134" s="160" t="s">
        <v>163</v>
      </c>
      <c r="AU134" s="160" t="s">
        <v>168</v>
      </c>
      <c r="AY134" s="14" t="s">
        <v>161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168</v>
      </c>
      <c r="BK134" s="161">
        <f t="shared" si="9"/>
        <v>0</v>
      </c>
      <c r="BL134" s="14" t="s">
        <v>167</v>
      </c>
      <c r="BM134" s="160" t="s">
        <v>2083</v>
      </c>
    </row>
    <row r="135" spans="1:65" s="2" customFormat="1" ht="24.2" customHeight="1">
      <c r="A135" s="29"/>
      <c r="B135" s="147"/>
      <c r="C135" s="148" t="s">
        <v>188</v>
      </c>
      <c r="D135" s="148" t="s">
        <v>163</v>
      </c>
      <c r="E135" s="149" t="s">
        <v>2031</v>
      </c>
      <c r="F135" s="150" t="s">
        <v>2032</v>
      </c>
      <c r="G135" s="151" t="s">
        <v>166</v>
      </c>
      <c r="H135" s="152">
        <v>10.8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167</v>
      </c>
      <c r="AT135" s="160" t="s">
        <v>163</v>
      </c>
      <c r="AU135" s="160" t="s">
        <v>168</v>
      </c>
      <c r="AY135" s="14" t="s">
        <v>161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168</v>
      </c>
      <c r="BK135" s="161">
        <f t="shared" si="9"/>
        <v>0</v>
      </c>
      <c r="BL135" s="14" t="s">
        <v>167</v>
      </c>
      <c r="BM135" s="160" t="s">
        <v>2084</v>
      </c>
    </row>
    <row r="136" spans="1:65" s="2" customFormat="1" ht="16.5" customHeight="1">
      <c r="A136" s="29"/>
      <c r="B136" s="147"/>
      <c r="C136" s="162" t="s">
        <v>192</v>
      </c>
      <c r="D136" s="162" t="s">
        <v>207</v>
      </c>
      <c r="E136" s="163" t="s">
        <v>2034</v>
      </c>
      <c r="F136" s="164" t="s">
        <v>2035</v>
      </c>
      <c r="G136" s="165" t="s">
        <v>239</v>
      </c>
      <c r="H136" s="166">
        <v>18.899999999999999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1</v>
      </c>
      <c r="R136" s="158">
        <f t="shared" si="2"/>
        <v>18.899999999999999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192</v>
      </c>
      <c r="AT136" s="160" t="s">
        <v>207</v>
      </c>
      <c r="AU136" s="160" t="s">
        <v>168</v>
      </c>
      <c r="AY136" s="14" t="s">
        <v>161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168</v>
      </c>
      <c r="BK136" s="161">
        <f t="shared" si="9"/>
        <v>0</v>
      </c>
      <c r="BL136" s="14" t="s">
        <v>167</v>
      </c>
      <c r="BM136" s="160" t="s">
        <v>2085</v>
      </c>
    </row>
    <row r="137" spans="1:65" s="12" customFormat="1" ht="22.9" customHeight="1">
      <c r="B137" s="134"/>
      <c r="D137" s="135" t="s">
        <v>73</v>
      </c>
      <c r="E137" s="145" t="s">
        <v>167</v>
      </c>
      <c r="F137" s="145" t="s">
        <v>318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3.0205049399999999</v>
      </c>
      <c r="S137" s="140"/>
      <c r="T137" s="142">
        <f>SUM(T138:T139)</f>
        <v>0</v>
      </c>
      <c r="AR137" s="135" t="s">
        <v>82</v>
      </c>
      <c r="AT137" s="143" t="s">
        <v>73</v>
      </c>
      <c r="AU137" s="143" t="s">
        <v>82</v>
      </c>
      <c r="AY137" s="135" t="s">
        <v>161</v>
      </c>
      <c r="BK137" s="144">
        <f>SUM(BK138:BK139)</f>
        <v>0</v>
      </c>
    </row>
    <row r="138" spans="1:65" s="2" customFormat="1" ht="24.2" customHeight="1">
      <c r="A138" s="29"/>
      <c r="B138" s="147"/>
      <c r="C138" s="148" t="s">
        <v>198</v>
      </c>
      <c r="D138" s="148" t="s">
        <v>163</v>
      </c>
      <c r="E138" s="149" t="s">
        <v>2037</v>
      </c>
      <c r="F138" s="150" t="s">
        <v>2038</v>
      </c>
      <c r="G138" s="151" t="s">
        <v>166</v>
      </c>
      <c r="H138" s="152">
        <v>18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167</v>
      </c>
      <c r="AT138" s="160" t="s">
        <v>163</v>
      </c>
      <c r="AU138" s="160" t="s">
        <v>168</v>
      </c>
      <c r="AY138" s="14" t="s">
        <v>161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168</v>
      </c>
      <c r="BK138" s="161">
        <f>ROUND(I138*H138,2)</f>
        <v>0</v>
      </c>
      <c r="BL138" s="14" t="s">
        <v>167</v>
      </c>
      <c r="BM138" s="160" t="s">
        <v>2086</v>
      </c>
    </row>
    <row r="139" spans="1:65" s="2" customFormat="1" ht="24.2" customHeight="1">
      <c r="A139" s="29"/>
      <c r="B139" s="147"/>
      <c r="C139" s="148" t="s">
        <v>202</v>
      </c>
      <c r="D139" s="148" t="s">
        <v>163</v>
      </c>
      <c r="E139" s="149" t="s">
        <v>2087</v>
      </c>
      <c r="F139" s="150" t="s">
        <v>2088</v>
      </c>
      <c r="G139" s="151" t="s">
        <v>166</v>
      </c>
      <c r="H139" s="152">
        <v>1.371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2.2031399999999999</v>
      </c>
      <c r="R139" s="158">
        <f>Q139*H139</f>
        <v>3.0205049399999999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167</v>
      </c>
      <c r="AT139" s="160" t="s">
        <v>163</v>
      </c>
      <c r="AU139" s="160" t="s">
        <v>168</v>
      </c>
      <c r="AY139" s="14" t="s">
        <v>161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168</v>
      </c>
      <c r="BK139" s="161">
        <f>ROUND(I139*H139,2)</f>
        <v>0</v>
      </c>
      <c r="BL139" s="14" t="s">
        <v>167</v>
      </c>
      <c r="BM139" s="160" t="s">
        <v>2089</v>
      </c>
    </row>
    <row r="140" spans="1:65" s="12" customFormat="1" ht="22.9" customHeight="1">
      <c r="B140" s="134"/>
      <c r="D140" s="135" t="s">
        <v>73</v>
      </c>
      <c r="E140" s="145" t="s">
        <v>192</v>
      </c>
      <c r="F140" s="145" t="s">
        <v>457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SUM(P141:P153)</f>
        <v>0</v>
      </c>
      <c r="Q140" s="140"/>
      <c r="R140" s="141">
        <f>SUM(R141:R153)</f>
        <v>0.35582000000000008</v>
      </c>
      <c r="S140" s="140"/>
      <c r="T140" s="142">
        <f>SUM(T141:T153)</f>
        <v>0</v>
      </c>
      <c r="AR140" s="135" t="s">
        <v>82</v>
      </c>
      <c r="AT140" s="143" t="s">
        <v>73</v>
      </c>
      <c r="AU140" s="143" t="s">
        <v>82</v>
      </c>
      <c r="AY140" s="135" t="s">
        <v>161</v>
      </c>
      <c r="BK140" s="144">
        <f>SUM(BK141:BK153)</f>
        <v>0</v>
      </c>
    </row>
    <row r="141" spans="1:65" s="2" customFormat="1" ht="24.2" customHeight="1">
      <c r="A141" s="29"/>
      <c r="B141" s="147"/>
      <c r="C141" s="148" t="s">
        <v>206</v>
      </c>
      <c r="D141" s="148" t="s">
        <v>163</v>
      </c>
      <c r="E141" s="149" t="s">
        <v>2040</v>
      </c>
      <c r="F141" s="150" t="s">
        <v>2041</v>
      </c>
      <c r="G141" s="151" t="s">
        <v>214</v>
      </c>
      <c r="H141" s="152">
        <v>90</v>
      </c>
      <c r="I141" s="153"/>
      <c r="J141" s="154">
        <f t="shared" ref="J141:J153" si="10"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ref="P141:P153" si="11">O141*H141</f>
        <v>0</v>
      </c>
      <c r="Q141" s="158">
        <v>1.0000000000000001E-5</v>
      </c>
      <c r="R141" s="158">
        <f t="shared" ref="R141:R153" si="12">Q141*H141</f>
        <v>9.0000000000000008E-4</v>
      </c>
      <c r="S141" s="158">
        <v>0</v>
      </c>
      <c r="T141" s="159">
        <f t="shared" ref="T141:T153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167</v>
      </c>
      <c r="AT141" s="160" t="s">
        <v>163</v>
      </c>
      <c r="AU141" s="160" t="s">
        <v>168</v>
      </c>
      <c r="AY141" s="14" t="s">
        <v>161</v>
      </c>
      <c r="BE141" s="161">
        <f t="shared" ref="BE141:BE153" si="14">IF(N141="základná",J141,0)</f>
        <v>0</v>
      </c>
      <c r="BF141" s="161">
        <f t="shared" ref="BF141:BF153" si="15">IF(N141="znížená",J141,0)</f>
        <v>0</v>
      </c>
      <c r="BG141" s="161">
        <f t="shared" ref="BG141:BG153" si="16">IF(N141="zákl. prenesená",J141,0)</f>
        <v>0</v>
      </c>
      <c r="BH141" s="161">
        <f t="shared" ref="BH141:BH153" si="17">IF(N141="zníž. prenesená",J141,0)</f>
        <v>0</v>
      </c>
      <c r="BI141" s="161">
        <f t="shared" ref="BI141:BI153" si="18">IF(N141="nulová",J141,0)</f>
        <v>0</v>
      </c>
      <c r="BJ141" s="14" t="s">
        <v>168</v>
      </c>
      <c r="BK141" s="161">
        <f t="shared" ref="BK141:BK153" si="19">ROUND(I141*H141,2)</f>
        <v>0</v>
      </c>
      <c r="BL141" s="14" t="s">
        <v>167</v>
      </c>
      <c r="BM141" s="160" t="s">
        <v>2090</v>
      </c>
    </row>
    <row r="142" spans="1:65" s="2" customFormat="1" ht="24.2" customHeight="1">
      <c r="A142" s="29"/>
      <c r="B142" s="147"/>
      <c r="C142" s="162" t="s">
        <v>211</v>
      </c>
      <c r="D142" s="162" t="s">
        <v>207</v>
      </c>
      <c r="E142" s="163" t="s">
        <v>2091</v>
      </c>
      <c r="F142" s="164" t="s">
        <v>2092</v>
      </c>
      <c r="G142" s="165" t="s">
        <v>259</v>
      </c>
      <c r="H142" s="166">
        <v>18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1"/>
        <v>0</v>
      </c>
      <c r="Q142" s="158">
        <v>1.6670000000000001E-2</v>
      </c>
      <c r="R142" s="158">
        <f t="shared" si="12"/>
        <v>0.30005999999999999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192</v>
      </c>
      <c r="AT142" s="160" t="s">
        <v>207</v>
      </c>
      <c r="AU142" s="160" t="s">
        <v>168</v>
      </c>
      <c r="AY142" s="14" t="s">
        <v>161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168</v>
      </c>
      <c r="BK142" s="161">
        <f t="shared" si="19"/>
        <v>0</v>
      </c>
      <c r="BL142" s="14" t="s">
        <v>167</v>
      </c>
      <c r="BM142" s="160" t="s">
        <v>2093</v>
      </c>
    </row>
    <row r="143" spans="1:65" s="2" customFormat="1" ht="16.5" customHeight="1">
      <c r="A143" s="29"/>
      <c r="B143" s="147"/>
      <c r="C143" s="148" t="s">
        <v>216</v>
      </c>
      <c r="D143" s="148" t="s">
        <v>163</v>
      </c>
      <c r="E143" s="149" t="s">
        <v>2049</v>
      </c>
      <c r="F143" s="150" t="s">
        <v>2050</v>
      </c>
      <c r="G143" s="151" t="s">
        <v>259</v>
      </c>
      <c r="H143" s="152">
        <v>16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40</v>
      </c>
      <c r="O143" s="58"/>
      <c r="P143" s="158">
        <f t="shared" si="11"/>
        <v>0</v>
      </c>
      <c r="Q143" s="158">
        <v>5.0000000000000002E-5</v>
      </c>
      <c r="R143" s="158">
        <f t="shared" si="12"/>
        <v>8.0000000000000004E-4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167</v>
      </c>
      <c r="AT143" s="160" t="s">
        <v>163</v>
      </c>
      <c r="AU143" s="160" t="s">
        <v>168</v>
      </c>
      <c r="AY143" s="14" t="s">
        <v>161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168</v>
      </c>
      <c r="BK143" s="161">
        <f t="shared" si="19"/>
        <v>0</v>
      </c>
      <c r="BL143" s="14" t="s">
        <v>167</v>
      </c>
      <c r="BM143" s="160" t="s">
        <v>2094</v>
      </c>
    </row>
    <row r="144" spans="1:65" s="2" customFormat="1" ht="24.2" customHeight="1">
      <c r="A144" s="29"/>
      <c r="B144" s="147"/>
      <c r="C144" s="162" t="s">
        <v>220</v>
      </c>
      <c r="D144" s="162" t="s">
        <v>207</v>
      </c>
      <c r="E144" s="163" t="s">
        <v>2052</v>
      </c>
      <c r="F144" s="164" t="s">
        <v>2053</v>
      </c>
      <c r="G144" s="165" t="s">
        <v>259</v>
      </c>
      <c r="H144" s="166">
        <v>16</v>
      </c>
      <c r="I144" s="167"/>
      <c r="J144" s="168">
        <f t="shared" si="10"/>
        <v>0</v>
      </c>
      <c r="K144" s="169"/>
      <c r="L144" s="170"/>
      <c r="M144" s="171" t="s">
        <v>1</v>
      </c>
      <c r="N144" s="172" t="s">
        <v>40</v>
      </c>
      <c r="O144" s="58"/>
      <c r="P144" s="158">
        <f t="shared" si="11"/>
        <v>0</v>
      </c>
      <c r="Q144" s="158">
        <v>8.4999999999999995E-4</v>
      </c>
      <c r="R144" s="158">
        <f t="shared" si="12"/>
        <v>1.3599999999999999E-2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192</v>
      </c>
      <c r="AT144" s="160" t="s">
        <v>207</v>
      </c>
      <c r="AU144" s="160" t="s">
        <v>168</v>
      </c>
      <c r="AY144" s="14" t="s">
        <v>161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168</v>
      </c>
      <c r="BK144" s="161">
        <f t="shared" si="19"/>
        <v>0</v>
      </c>
      <c r="BL144" s="14" t="s">
        <v>167</v>
      </c>
      <c r="BM144" s="160" t="s">
        <v>2095</v>
      </c>
    </row>
    <row r="145" spans="1:65" s="2" customFormat="1" ht="16.5" customHeight="1">
      <c r="A145" s="29"/>
      <c r="B145" s="147"/>
      <c r="C145" s="148" t="s">
        <v>224</v>
      </c>
      <c r="D145" s="148" t="s">
        <v>163</v>
      </c>
      <c r="E145" s="149" t="s">
        <v>2096</v>
      </c>
      <c r="F145" s="150" t="s">
        <v>2097</v>
      </c>
      <c r="G145" s="151" t="s">
        <v>259</v>
      </c>
      <c r="H145" s="152">
        <v>6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40</v>
      </c>
      <c r="O145" s="58"/>
      <c r="P145" s="158">
        <f t="shared" si="11"/>
        <v>0</v>
      </c>
      <c r="Q145" s="158">
        <v>5.0000000000000002E-5</v>
      </c>
      <c r="R145" s="158">
        <f t="shared" si="12"/>
        <v>3.0000000000000003E-4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167</v>
      </c>
      <c r="AT145" s="160" t="s">
        <v>163</v>
      </c>
      <c r="AU145" s="160" t="s">
        <v>168</v>
      </c>
      <c r="AY145" s="14" t="s">
        <v>161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168</v>
      </c>
      <c r="BK145" s="161">
        <f t="shared" si="19"/>
        <v>0</v>
      </c>
      <c r="BL145" s="14" t="s">
        <v>167</v>
      </c>
      <c r="BM145" s="160" t="s">
        <v>2098</v>
      </c>
    </row>
    <row r="146" spans="1:65" s="2" customFormat="1" ht="24.2" customHeight="1">
      <c r="A146" s="29"/>
      <c r="B146" s="147"/>
      <c r="C146" s="162" t="s">
        <v>228</v>
      </c>
      <c r="D146" s="162" t="s">
        <v>207</v>
      </c>
      <c r="E146" s="163" t="s">
        <v>2099</v>
      </c>
      <c r="F146" s="164" t="s">
        <v>2100</v>
      </c>
      <c r="G146" s="165" t="s">
        <v>259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1"/>
        <v>0</v>
      </c>
      <c r="Q146" s="158">
        <v>2.1299999999999999E-3</v>
      </c>
      <c r="R146" s="158">
        <f t="shared" si="12"/>
        <v>4.2599999999999999E-3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192</v>
      </c>
      <c r="AT146" s="160" t="s">
        <v>207</v>
      </c>
      <c r="AU146" s="160" t="s">
        <v>168</v>
      </c>
      <c r="AY146" s="14" t="s">
        <v>161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168</v>
      </c>
      <c r="BK146" s="161">
        <f t="shared" si="19"/>
        <v>0</v>
      </c>
      <c r="BL146" s="14" t="s">
        <v>167</v>
      </c>
      <c r="BM146" s="160" t="s">
        <v>2101</v>
      </c>
    </row>
    <row r="147" spans="1:65" s="2" customFormat="1" ht="16.5" customHeight="1">
      <c r="A147" s="29"/>
      <c r="B147" s="147"/>
      <c r="C147" s="148" t="s">
        <v>232</v>
      </c>
      <c r="D147" s="148" t="s">
        <v>163</v>
      </c>
      <c r="E147" s="149" t="s">
        <v>2055</v>
      </c>
      <c r="F147" s="150" t="s">
        <v>2056</v>
      </c>
      <c r="G147" s="151" t="s">
        <v>214</v>
      </c>
      <c r="H147" s="152">
        <v>90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167</v>
      </c>
      <c r="AT147" s="160" t="s">
        <v>163</v>
      </c>
      <c r="AU147" s="160" t="s">
        <v>168</v>
      </c>
      <c r="AY147" s="14" t="s">
        <v>161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168</v>
      </c>
      <c r="BK147" s="161">
        <f t="shared" si="19"/>
        <v>0</v>
      </c>
      <c r="BL147" s="14" t="s">
        <v>167</v>
      </c>
      <c r="BM147" s="160" t="s">
        <v>2102</v>
      </c>
    </row>
    <row r="148" spans="1:65" s="2" customFormat="1" ht="24.2" customHeight="1">
      <c r="A148" s="29"/>
      <c r="B148" s="147"/>
      <c r="C148" s="148" t="s">
        <v>278</v>
      </c>
      <c r="D148" s="148" t="s">
        <v>163</v>
      </c>
      <c r="E148" s="149" t="s">
        <v>2103</v>
      </c>
      <c r="F148" s="150" t="s">
        <v>2104</v>
      </c>
      <c r="G148" s="151" t="s">
        <v>259</v>
      </c>
      <c r="H148" s="152">
        <v>1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167</v>
      </c>
      <c r="AT148" s="160" t="s">
        <v>163</v>
      </c>
      <c r="AU148" s="160" t="s">
        <v>168</v>
      </c>
      <c r="AY148" s="14" t="s">
        <v>161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168</v>
      </c>
      <c r="BK148" s="161">
        <f t="shared" si="19"/>
        <v>0</v>
      </c>
      <c r="BL148" s="14" t="s">
        <v>167</v>
      </c>
      <c r="BM148" s="160" t="s">
        <v>2105</v>
      </c>
    </row>
    <row r="149" spans="1:65" s="2" customFormat="1" ht="24.2" customHeight="1">
      <c r="A149" s="29"/>
      <c r="B149" s="147"/>
      <c r="C149" s="162" t="s">
        <v>282</v>
      </c>
      <c r="D149" s="162" t="s">
        <v>207</v>
      </c>
      <c r="E149" s="163" t="s">
        <v>2106</v>
      </c>
      <c r="F149" s="164" t="s">
        <v>2107</v>
      </c>
      <c r="G149" s="165" t="s">
        <v>259</v>
      </c>
      <c r="H149" s="166">
        <v>1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40</v>
      </c>
      <c r="O149" s="58"/>
      <c r="P149" s="158">
        <f t="shared" si="11"/>
        <v>0</v>
      </c>
      <c r="Q149" s="158">
        <v>0.02</v>
      </c>
      <c r="R149" s="158">
        <f t="shared" si="12"/>
        <v>0.02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192</v>
      </c>
      <c r="AT149" s="160" t="s">
        <v>207</v>
      </c>
      <c r="AU149" s="160" t="s">
        <v>168</v>
      </c>
      <c r="AY149" s="14" t="s">
        <v>161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168</v>
      </c>
      <c r="BK149" s="161">
        <f t="shared" si="19"/>
        <v>0</v>
      </c>
      <c r="BL149" s="14" t="s">
        <v>167</v>
      </c>
      <c r="BM149" s="160" t="s">
        <v>2108</v>
      </c>
    </row>
    <row r="150" spans="1:65" s="2" customFormat="1" ht="24.2" customHeight="1">
      <c r="A150" s="29"/>
      <c r="B150" s="147"/>
      <c r="C150" s="148" t="s">
        <v>286</v>
      </c>
      <c r="D150" s="148" t="s">
        <v>163</v>
      </c>
      <c r="E150" s="149" t="s">
        <v>2109</v>
      </c>
      <c r="F150" s="150" t="s">
        <v>2110</v>
      </c>
      <c r="G150" s="151" t="s">
        <v>259</v>
      </c>
      <c r="H150" s="152">
        <v>1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40</v>
      </c>
      <c r="O150" s="58"/>
      <c r="P150" s="158">
        <f t="shared" si="11"/>
        <v>0</v>
      </c>
      <c r="Q150" s="158">
        <v>4.8999999999999998E-3</v>
      </c>
      <c r="R150" s="158">
        <f t="shared" si="12"/>
        <v>4.8999999999999998E-3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167</v>
      </c>
      <c r="AT150" s="160" t="s">
        <v>163</v>
      </c>
      <c r="AU150" s="160" t="s">
        <v>168</v>
      </c>
      <c r="AY150" s="14" t="s">
        <v>161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168</v>
      </c>
      <c r="BK150" s="161">
        <f t="shared" si="19"/>
        <v>0</v>
      </c>
      <c r="BL150" s="14" t="s">
        <v>167</v>
      </c>
      <c r="BM150" s="160" t="s">
        <v>2111</v>
      </c>
    </row>
    <row r="151" spans="1:65" s="2" customFormat="1" ht="24.2" customHeight="1">
      <c r="A151" s="29"/>
      <c r="B151" s="147"/>
      <c r="C151" s="162" t="s">
        <v>290</v>
      </c>
      <c r="D151" s="162" t="s">
        <v>207</v>
      </c>
      <c r="E151" s="163" t="s">
        <v>2112</v>
      </c>
      <c r="F151" s="164" t="s">
        <v>2113</v>
      </c>
      <c r="G151" s="165" t="s">
        <v>259</v>
      </c>
      <c r="H151" s="166">
        <v>1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40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192</v>
      </c>
      <c r="AT151" s="160" t="s">
        <v>207</v>
      </c>
      <c r="AU151" s="160" t="s">
        <v>168</v>
      </c>
      <c r="AY151" s="14" t="s">
        <v>161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168</v>
      </c>
      <c r="BK151" s="161">
        <f t="shared" si="19"/>
        <v>0</v>
      </c>
      <c r="BL151" s="14" t="s">
        <v>167</v>
      </c>
      <c r="BM151" s="160" t="s">
        <v>2114</v>
      </c>
    </row>
    <row r="152" spans="1:65" s="2" customFormat="1" ht="16.5" customHeight="1">
      <c r="A152" s="29"/>
      <c r="B152" s="147"/>
      <c r="C152" s="148" t="s">
        <v>294</v>
      </c>
      <c r="D152" s="148" t="s">
        <v>163</v>
      </c>
      <c r="E152" s="149" t="s">
        <v>2115</v>
      </c>
      <c r="F152" s="150" t="s">
        <v>2116</v>
      </c>
      <c r="G152" s="151" t="s">
        <v>259</v>
      </c>
      <c r="H152" s="152">
        <v>1</v>
      </c>
      <c r="I152" s="153"/>
      <c r="J152" s="154">
        <f t="shared" si="10"/>
        <v>0</v>
      </c>
      <c r="K152" s="155"/>
      <c r="L152" s="30"/>
      <c r="M152" s="156" t="s">
        <v>1</v>
      </c>
      <c r="N152" s="157" t="s">
        <v>40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167</v>
      </c>
      <c r="AT152" s="160" t="s">
        <v>163</v>
      </c>
      <c r="AU152" s="160" t="s">
        <v>168</v>
      </c>
      <c r="AY152" s="14" t="s">
        <v>161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168</v>
      </c>
      <c r="BK152" s="161">
        <f t="shared" si="19"/>
        <v>0</v>
      </c>
      <c r="BL152" s="14" t="s">
        <v>167</v>
      </c>
      <c r="BM152" s="160" t="s">
        <v>2117</v>
      </c>
    </row>
    <row r="153" spans="1:65" s="2" customFormat="1" ht="44.25" customHeight="1">
      <c r="A153" s="29"/>
      <c r="B153" s="147"/>
      <c r="C153" s="162" t="s">
        <v>298</v>
      </c>
      <c r="D153" s="162" t="s">
        <v>207</v>
      </c>
      <c r="E153" s="163" t="s">
        <v>2118</v>
      </c>
      <c r="F153" s="164" t="s">
        <v>2119</v>
      </c>
      <c r="G153" s="165" t="s">
        <v>259</v>
      </c>
      <c r="H153" s="166">
        <v>1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40</v>
      </c>
      <c r="O153" s="58"/>
      <c r="P153" s="158">
        <f t="shared" si="11"/>
        <v>0</v>
      </c>
      <c r="Q153" s="158">
        <v>1.0999999999999999E-2</v>
      </c>
      <c r="R153" s="158">
        <f t="shared" si="12"/>
        <v>1.0999999999999999E-2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192</v>
      </c>
      <c r="AT153" s="160" t="s">
        <v>207</v>
      </c>
      <c r="AU153" s="160" t="s">
        <v>168</v>
      </c>
      <c r="AY153" s="14" t="s">
        <v>161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168</v>
      </c>
      <c r="BK153" s="161">
        <f t="shared" si="19"/>
        <v>0</v>
      </c>
      <c r="BL153" s="14" t="s">
        <v>167</v>
      </c>
      <c r="BM153" s="160" t="s">
        <v>2120</v>
      </c>
    </row>
    <row r="154" spans="1:65" s="12" customFormat="1" ht="22.9" customHeight="1">
      <c r="B154" s="134"/>
      <c r="D154" s="135" t="s">
        <v>73</v>
      </c>
      <c r="E154" s="145" t="s">
        <v>567</v>
      </c>
      <c r="F154" s="145" t="s">
        <v>568</v>
      </c>
      <c r="I154" s="137"/>
      <c r="J154" s="146">
        <f>BK154</f>
        <v>0</v>
      </c>
      <c r="L154" s="134"/>
      <c r="M154" s="139"/>
      <c r="N154" s="140"/>
      <c r="O154" s="140"/>
      <c r="P154" s="141">
        <f>P155</f>
        <v>0</v>
      </c>
      <c r="Q154" s="140"/>
      <c r="R154" s="141">
        <f>R155</f>
        <v>0</v>
      </c>
      <c r="S154" s="140"/>
      <c r="T154" s="142">
        <f>T155</f>
        <v>0</v>
      </c>
      <c r="AR154" s="135" t="s">
        <v>82</v>
      </c>
      <c r="AT154" s="143" t="s">
        <v>73</v>
      </c>
      <c r="AU154" s="143" t="s">
        <v>82</v>
      </c>
      <c r="AY154" s="135" t="s">
        <v>161</v>
      </c>
      <c r="BK154" s="144">
        <f>BK155</f>
        <v>0</v>
      </c>
    </row>
    <row r="155" spans="1:65" s="2" customFormat="1" ht="33" customHeight="1">
      <c r="A155" s="29"/>
      <c r="B155" s="147"/>
      <c r="C155" s="148" t="s">
        <v>252</v>
      </c>
      <c r="D155" s="148" t="s">
        <v>163</v>
      </c>
      <c r="E155" s="149" t="s">
        <v>2058</v>
      </c>
      <c r="F155" s="150" t="s">
        <v>2059</v>
      </c>
      <c r="G155" s="151" t="s">
        <v>239</v>
      </c>
      <c r="H155" s="152">
        <v>22.276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40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167</v>
      </c>
      <c r="AT155" s="160" t="s">
        <v>163</v>
      </c>
      <c r="AU155" s="160" t="s">
        <v>168</v>
      </c>
      <c r="AY155" s="14" t="s">
        <v>161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168</v>
      </c>
      <c r="BK155" s="161">
        <f>ROUND(I155*H155,2)</f>
        <v>0</v>
      </c>
      <c r="BL155" s="14" t="s">
        <v>167</v>
      </c>
      <c r="BM155" s="160" t="s">
        <v>2121</v>
      </c>
    </row>
    <row r="156" spans="1:65" s="12" customFormat="1" ht="25.9" customHeight="1">
      <c r="B156" s="134"/>
      <c r="D156" s="135" t="s">
        <v>73</v>
      </c>
      <c r="E156" s="136" t="s">
        <v>572</v>
      </c>
      <c r="F156" s="136" t="s">
        <v>573</v>
      </c>
      <c r="I156" s="137"/>
      <c r="J156" s="138">
        <f>BK156</f>
        <v>0</v>
      </c>
      <c r="L156" s="134"/>
      <c r="M156" s="139"/>
      <c r="N156" s="140"/>
      <c r="O156" s="140"/>
      <c r="P156" s="141">
        <f>P157</f>
        <v>0</v>
      </c>
      <c r="Q156" s="140"/>
      <c r="R156" s="141">
        <f>R157</f>
        <v>3.0000000000000001E-5</v>
      </c>
      <c r="S156" s="140"/>
      <c r="T156" s="142">
        <f>T157</f>
        <v>0</v>
      </c>
      <c r="AR156" s="135" t="s">
        <v>168</v>
      </c>
      <c r="AT156" s="143" t="s">
        <v>73</v>
      </c>
      <c r="AU156" s="143" t="s">
        <v>74</v>
      </c>
      <c r="AY156" s="135" t="s">
        <v>161</v>
      </c>
      <c r="BK156" s="144">
        <f>BK157</f>
        <v>0</v>
      </c>
    </row>
    <row r="157" spans="1:65" s="12" customFormat="1" ht="22.9" customHeight="1">
      <c r="B157" s="134"/>
      <c r="D157" s="135" t="s">
        <v>73</v>
      </c>
      <c r="E157" s="145" t="s">
        <v>2122</v>
      </c>
      <c r="F157" s="145" t="s">
        <v>2123</v>
      </c>
      <c r="I157" s="137"/>
      <c r="J157" s="146">
        <f>BK157</f>
        <v>0</v>
      </c>
      <c r="L157" s="134"/>
      <c r="M157" s="139"/>
      <c r="N157" s="140"/>
      <c r="O157" s="140"/>
      <c r="P157" s="141">
        <f>SUM(P158:P159)</f>
        <v>0</v>
      </c>
      <c r="Q157" s="140"/>
      <c r="R157" s="141">
        <f>SUM(R158:R159)</f>
        <v>3.0000000000000001E-5</v>
      </c>
      <c r="S157" s="140"/>
      <c r="T157" s="142">
        <f>SUM(T158:T159)</f>
        <v>0</v>
      </c>
      <c r="AR157" s="135" t="s">
        <v>168</v>
      </c>
      <c r="AT157" s="143" t="s">
        <v>73</v>
      </c>
      <c r="AU157" s="143" t="s">
        <v>82</v>
      </c>
      <c r="AY157" s="135" t="s">
        <v>161</v>
      </c>
      <c r="BK157" s="144">
        <f>SUM(BK158:BK159)</f>
        <v>0</v>
      </c>
    </row>
    <row r="158" spans="1:65" s="2" customFormat="1" ht="24.2" customHeight="1">
      <c r="A158" s="29"/>
      <c r="B158" s="147"/>
      <c r="C158" s="148" t="s">
        <v>256</v>
      </c>
      <c r="D158" s="148" t="s">
        <v>163</v>
      </c>
      <c r="E158" s="149" t="s">
        <v>2124</v>
      </c>
      <c r="F158" s="150" t="s">
        <v>2125</v>
      </c>
      <c r="G158" s="151" t="s">
        <v>259</v>
      </c>
      <c r="H158" s="152">
        <v>1</v>
      </c>
      <c r="I158" s="153"/>
      <c r="J158" s="154">
        <f>ROUND(I158*H158,2)</f>
        <v>0</v>
      </c>
      <c r="K158" s="155"/>
      <c r="L158" s="30"/>
      <c r="M158" s="156" t="s">
        <v>1</v>
      </c>
      <c r="N158" s="157" t="s">
        <v>40</v>
      </c>
      <c r="O158" s="58"/>
      <c r="P158" s="158">
        <f>O158*H158</f>
        <v>0</v>
      </c>
      <c r="Q158" s="158">
        <v>3.0000000000000001E-5</v>
      </c>
      <c r="R158" s="158">
        <f>Q158*H158</f>
        <v>3.0000000000000001E-5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228</v>
      </c>
      <c r="AT158" s="160" t="s">
        <v>163</v>
      </c>
      <c r="AU158" s="160" t="s">
        <v>168</v>
      </c>
      <c r="AY158" s="14" t="s">
        <v>161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168</v>
      </c>
      <c r="BK158" s="161">
        <f>ROUND(I158*H158,2)</f>
        <v>0</v>
      </c>
      <c r="BL158" s="14" t="s">
        <v>228</v>
      </c>
      <c r="BM158" s="160" t="s">
        <v>2126</v>
      </c>
    </row>
    <row r="159" spans="1:65" s="2" customFormat="1" ht="16.5" customHeight="1">
      <c r="A159" s="29"/>
      <c r="B159" s="147"/>
      <c r="C159" s="162" t="s">
        <v>261</v>
      </c>
      <c r="D159" s="162" t="s">
        <v>207</v>
      </c>
      <c r="E159" s="163" t="s">
        <v>2127</v>
      </c>
      <c r="F159" s="164" t="s">
        <v>2128</v>
      </c>
      <c r="G159" s="165" t="s">
        <v>259</v>
      </c>
      <c r="H159" s="166">
        <v>1</v>
      </c>
      <c r="I159" s="167"/>
      <c r="J159" s="168">
        <f>ROUND(I159*H159,2)</f>
        <v>0</v>
      </c>
      <c r="K159" s="169"/>
      <c r="L159" s="170"/>
      <c r="M159" s="171" t="s">
        <v>1</v>
      </c>
      <c r="N159" s="172" t="s">
        <v>40</v>
      </c>
      <c r="O159" s="58"/>
      <c r="P159" s="158">
        <f>O159*H159</f>
        <v>0</v>
      </c>
      <c r="Q159" s="158">
        <v>0</v>
      </c>
      <c r="R159" s="158">
        <f>Q159*H159</f>
        <v>0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294</v>
      </c>
      <c r="AT159" s="160" t="s">
        <v>207</v>
      </c>
      <c r="AU159" s="160" t="s">
        <v>168</v>
      </c>
      <c r="AY159" s="14" t="s">
        <v>161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168</v>
      </c>
      <c r="BK159" s="161">
        <f>ROUND(I159*H159,2)</f>
        <v>0</v>
      </c>
      <c r="BL159" s="14" t="s">
        <v>228</v>
      </c>
      <c r="BM159" s="160" t="s">
        <v>2129</v>
      </c>
    </row>
    <row r="160" spans="1:65" s="12" customFormat="1" ht="25.9" customHeight="1">
      <c r="B160" s="134"/>
      <c r="D160" s="135" t="s">
        <v>73</v>
      </c>
      <c r="E160" s="136" t="s">
        <v>207</v>
      </c>
      <c r="F160" s="136" t="s">
        <v>1505</v>
      </c>
      <c r="I160" s="137"/>
      <c r="J160" s="138">
        <f>BK160</f>
        <v>0</v>
      </c>
      <c r="L160" s="134"/>
      <c r="M160" s="139"/>
      <c r="N160" s="140"/>
      <c r="O160" s="140"/>
      <c r="P160" s="141">
        <f>P161+P163</f>
        <v>0</v>
      </c>
      <c r="Q160" s="140"/>
      <c r="R160" s="141">
        <f>R161+R163</f>
        <v>0</v>
      </c>
      <c r="S160" s="140"/>
      <c r="T160" s="142">
        <f>T161+T163</f>
        <v>0</v>
      </c>
      <c r="AR160" s="135" t="s">
        <v>167</v>
      </c>
      <c r="AT160" s="143" t="s">
        <v>73</v>
      </c>
      <c r="AU160" s="143" t="s">
        <v>74</v>
      </c>
      <c r="AY160" s="135" t="s">
        <v>161</v>
      </c>
      <c r="BK160" s="144">
        <f>BK161+BK163</f>
        <v>0</v>
      </c>
    </row>
    <row r="161" spans="1:65" s="12" customFormat="1" ht="22.9" customHeight="1">
      <c r="B161" s="134"/>
      <c r="D161" s="135" t="s">
        <v>73</v>
      </c>
      <c r="E161" s="145" t="s">
        <v>1902</v>
      </c>
      <c r="F161" s="145" t="s">
        <v>1903</v>
      </c>
      <c r="I161" s="137"/>
      <c r="J161" s="146">
        <f>BK161</f>
        <v>0</v>
      </c>
      <c r="L161" s="134"/>
      <c r="M161" s="139"/>
      <c r="N161" s="140"/>
      <c r="O161" s="140"/>
      <c r="P161" s="141">
        <f>P162</f>
        <v>0</v>
      </c>
      <c r="Q161" s="140"/>
      <c r="R161" s="141">
        <f>R162</f>
        <v>0</v>
      </c>
      <c r="S161" s="140"/>
      <c r="T161" s="142">
        <f>T162</f>
        <v>0</v>
      </c>
      <c r="AR161" s="135" t="s">
        <v>167</v>
      </c>
      <c r="AT161" s="143" t="s">
        <v>73</v>
      </c>
      <c r="AU161" s="143" t="s">
        <v>82</v>
      </c>
      <c r="AY161" s="135" t="s">
        <v>161</v>
      </c>
      <c r="BK161" s="144">
        <f>BK162</f>
        <v>0</v>
      </c>
    </row>
    <row r="162" spans="1:65" s="2" customFormat="1" ht="16.5" customHeight="1">
      <c r="A162" s="29"/>
      <c r="B162" s="147"/>
      <c r="C162" s="148" t="s">
        <v>266</v>
      </c>
      <c r="D162" s="148" t="s">
        <v>163</v>
      </c>
      <c r="E162" s="149" t="s">
        <v>2061</v>
      </c>
      <c r="F162" s="150" t="s">
        <v>2062</v>
      </c>
      <c r="G162" s="151" t="s">
        <v>2063</v>
      </c>
      <c r="H162" s="152">
        <v>1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40</v>
      </c>
      <c r="O162" s="58"/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425</v>
      </c>
      <c r="AT162" s="160" t="s">
        <v>163</v>
      </c>
      <c r="AU162" s="160" t="s">
        <v>168</v>
      </c>
      <c r="AY162" s="14" t="s">
        <v>161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168</v>
      </c>
      <c r="BK162" s="161">
        <f>ROUND(I162*H162,2)</f>
        <v>0</v>
      </c>
      <c r="BL162" s="14" t="s">
        <v>425</v>
      </c>
      <c r="BM162" s="160" t="s">
        <v>2130</v>
      </c>
    </row>
    <row r="163" spans="1:65" s="12" customFormat="1" ht="22.9" customHeight="1">
      <c r="B163" s="134"/>
      <c r="D163" s="135" t="s">
        <v>73</v>
      </c>
      <c r="E163" s="145" t="s">
        <v>1912</v>
      </c>
      <c r="F163" s="145" t="s">
        <v>2065</v>
      </c>
      <c r="I163" s="137"/>
      <c r="J163" s="146">
        <f>BK163</f>
        <v>0</v>
      </c>
      <c r="L163" s="134"/>
      <c r="M163" s="139"/>
      <c r="N163" s="140"/>
      <c r="O163" s="140"/>
      <c r="P163" s="141">
        <f>SUM(P164:P165)</f>
        <v>0</v>
      </c>
      <c r="Q163" s="140"/>
      <c r="R163" s="141">
        <f>SUM(R164:R165)</f>
        <v>0</v>
      </c>
      <c r="S163" s="140"/>
      <c r="T163" s="142">
        <f>SUM(T164:T165)</f>
        <v>0</v>
      </c>
      <c r="AR163" s="135" t="s">
        <v>167</v>
      </c>
      <c r="AT163" s="143" t="s">
        <v>73</v>
      </c>
      <c r="AU163" s="143" t="s">
        <v>82</v>
      </c>
      <c r="AY163" s="135" t="s">
        <v>161</v>
      </c>
      <c r="BK163" s="144">
        <f>SUM(BK164:BK165)</f>
        <v>0</v>
      </c>
    </row>
    <row r="164" spans="1:65" s="2" customFormat="1" ht="24.2" customHeight="1">
      <c r="A164" s="29"/>
      <c r="B164" s="147"/>
      <c r="C164" s="148" t="s">
        <v>270</v>
      </c>
      <c r="D164" s="148" t="s">
        <v>163</v>
      </c>
      <c r="E164" s="149" t="s">
        <v>2066</v>
      </c>
      <c r="F164" s="150" t="s">
        <v>2067</v>
      </c>
      <c r="G164" s="151" t="s">
        <v>214</v>
      </c>
      <c r="H164" s="152">
        <v>90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40</v>
      </c>
      <c r="O164" s="58"/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425</v>
      </c>
      <c r="AT164" s="160" t="s">
        <v>163</v>
      </c>
      <c r="AU164" s="160" t="s">
        <v>168</v>
      </c>
      <c r="AY164" s="14" t="s">
        <v>161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168</v>
      </c>
      <c r="BK164" s="161">
        <f>ROUND(I164*H164,2)</f>
        <v>0</v>
      </c>
      <c r="BL164" s="14" t="s">
        <v>425</v>
      </c>
      <c r="BM164" s="160" t="s">
        <v>2131</v>
      </c>
    </row>
    <row r="165" spans="1:65" s="2" customFormat="1" ht="21.75" customHeight="1">
      <c r="A165" s="29"/>
      <c r="B165" s="147"/>
      <c r="C165" s="162" t="s">
        <v>274</v>
      </c>
      <c r="D165" s="162" t="s">
        <v>207</v>
      </c>
      <c r="E165" s="163" t="s">
        <v>2069</v>
      </c>
      <c r="F165" s="164" t="s">
        <v>2070</v>
      </c>
      <c r="G165" s="165" t="s">
        <v>214</v>
      </c>
      <c r="H165" s="166">
        <v>90</v>
      </c>
      <c r="I165" s="167"/>
      <c r="J165" s="168">
        <f>ROUND(I165*H165,2)</f>
        <v>0</v>
      </c>
      <c r="K165" s="169"/>
      <c r="L165" s="170"/>
      <c r="M165" s="179" t="s">
        <v>1</v>
      </c>
      <c r="N165" s="180" t="s">
        <v>40</v>
      </c>
      <c r="O165" s="176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1234</v>
      </c>
      <c r="AT165" s="160" t="s">
        <v>207</v>
      </c>
      <c r="AU165" s="160" t="s">
        <v>168</v>
      </c>
      <c r="AY165" s="14" t="s">
        <v>161</v>
      </c>
      <c r="BE165" s="161">
        <f>IF(N165="základná",J165,0)</f>
        <v>0</v>
      </c>
      <c r="BF165" s="161">
        <f>IF(N165="znížená",J165,0)</f>
        <v>0</v>
      </c>
      <c r="BG165" s="161">
        <f>IF(N165="zákl. prenesená",J165,0)</f>
        <v>0</v>
      </c>
      <c r="BH165" s="161">
        <f>IF(N165="zníž. prenesená",J165,0)</f>
        <v>0</v>
      </c>
      <c r="BI165" s="161">
        <f>IF(N165="nulová",J165,0)</f>
        <v>0</v>
      </c>
      <c r="BJ165" s="14" t="s">
        <v>168</v>
      </c>
      <c r="BK165" s="161">
        <f>ROUND(I165*H165,2)</f>
        <v>0</v>
      </c>
      <c r="BL165" s="14" t="s">
        <v>425</v>
      </c>
      <c r="BM165" s="160" t="s">
        <v>2132</v>
      </c>
    </row>
    <row r="166" spans="1:65" s="2" customFormat="1" ht="6.95" customHeight="1">
      <c r="A166" s="29"/>
      <c r="B166" s="47"/>
      <c r="C166" s="48"/>
      <c r="D166" s="48"/>
      <c r="E166" s="48"/>
      <c r="F166" s="48"/>
      <c r="G166" s="48"/>
      <c r="H166" s="48"/>
      <c r="I166" s="48"/>
      <c r="J166" s="48"/>
      <c r="K166" s="48"/>
      <c r="L166" s="30"/>
      <c r="M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</sheetData>
  <autoFilter ref="C125:K16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2133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ROUND(J120,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ROUND((SUM(BE120:BE146)),  2)</f>
        <v>0</v>
      </c>
      <c r="G33" s="100"/>
      <c r="H33" s="100"/>
      <c r="I33" s="101">
        <v>0.2</v>
      </c>
      <c r="J33" s="99">
        <f>ROUND(((SUM(BE120:BE146))*I33),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ROUND((SUM(BF120:BF146)),  2)</f>
        <v>0</v>
      </c>
      <c r="G34" s="100"/>
      <c r="H34" s="100"/>
      <c r="I34" s="101">
        <v>0.2</v>
      </c>
      <c r="J34" s="99">
        <f>ROUND(((SUM(BF120:BF146))*I34),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ROUND((SUM(BG120:BG146)),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ROUND((SUM(BH120:BH146)),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ROUND((SUM(BI120:BI146)),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05 - NN prípojka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141</v>
      </c>
      <c r="E97" s="117"/>
      <c r="F97" s="117"/>
      <c r="G97" s="117"/>
      <c r="H97" s="117"/>
      <c r="I97" s="117"/>
      <c r="J97" s="118">
        <f>J121</f>
        <v>0</v>
      </c>
      <c r="L97" s="115"/>
    </row>
    <row r="98" spans="1:31" s="10" customFormat="1" ht="19.899999999999999" customHeight="1">
      <c r="B98" s="119"/>
      <c r="D98" s="120" t="s">
        <v>142</v>
      </c>
      <c r="E98" s="121"/>
      <c r="F98" s="121"/>
      <c r="G98" s="121"/>
      <c r="H98" s="121"/>
      <c r="I98" s="121"/>
      <c r="J98" s="122">
        <f>J122</f>
        <v>0</v>
      </c>
      <c r="L98" s="119"/>
    </row>
    <row r="99" spans="1:31" s="10" customFormat="1" ht="19.899999999999999" customHeight="1">
      <c r="B99" s="119"/>
      <c r="D99" s="120" t="s">
        <v>145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customHeight="1">
      <c r="B100" s="119"/>
      <c r="D100" s="120" t="s">
        <v>2134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31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31" s="2" customFormat="1" ht="6.95" customHeight="1">
      <c r="A102" s="29"/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6" spans="1:31" s="2" customFormat="1" ht="6.95" customHeight="1">
      <c r="A106" s="29"/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24.95" customHeight="1">
      <c r="A107" s="29"/>
      <c r="B107" s="30"/>
      <c r="C107" s="18" t="s">
        <v>147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15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6.25" customHeight="1">
      <c r="A110" s="29"/>
      <c r="B110" s="30"/>
      <c r="C110" s="29"/>
      <c r="D110" s="29"/>
      <c r="E110" s="223" t="str">
        <f>E7</f>
        <v>DSS Červená Skala - výstavba nového objektu sociálnych služieb (podporované bývanie)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103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81" t="str">
        <f>E9</f>
        <v>05 - NN prípojka</v>
      </c>
      <c r="F112" s="225"/>
      <c r="G112" s="225"/>
      <c r="H112" s="225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19</v>
      </c>
      <c r="D114" s="29"/>
      <c r="E114" s="29"/>
      <c r="F114" s="22" t="str">
        <f>F12</f>
        <v>Šumiac, p.č. 5610</v>
      </c>
      <c r="G114" s="29"/>
      <c r="H114" s="29"/>
      <c r="I114" s="24" t="s">
        <v>21</v>
      </c>
      <c r="J114" s="55" t="str">
        <f>IF(J12="","",J12)</f>
        <v>26. 6. 2023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23</v>
      </c>
      <c r="D116" s="29"/>
      <c r="E116" s="29"/>
      <c r="F116" s="22" t="str">
        <f>E15</f>
        <v>Domov sociálnych služieb, Pohorelá</v>
      </c>
      <c r="G116" s="29"/>
      <c r="H116" s="29"/>
      <c r="I116" s="24" t="s">
        <v>29</v>
      </c>
      <c r="J116" s="27" t="str">
        <f>E21</f>
        <v xml:space="preserve">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5.2" customHeight="1">
      <c r="A117" s="29"/>
      <c r="B117" s="30"/>
      <c r="C117" s="24" t="s">
        <v>27</v>
      </c>
      <c r="D117" s="29"/>
      <c r="E117" s="29"/>
      <c r="F117" s="22" t="str">
        <f>IF(E18="","",E18)</f>
        <v>Vyplň údaj</v>
      </c>
      <c r="G117" s="29"/>
      <c r="H117" s="29"/>
      <c r="I117" s="24" t="s">
        <v>32</v>
      </c>
      <c r="J117" s="27" t="str">
        <f>E24</f>
        <v xml:space="preserve"> 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0.3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11" customFormat="1" ht="29.25" customHeight="1">
      <c r="A119" s="123"/>
      <c r="B119" s="124"/>
      <c r="C119" s="125" t="s">
        <v>148</v>
      </c>
      <c r="D119" s="126" t="s">
        <v>59</v>
      </c>
      <c r="E119" s="126" t="s">
        <v>55</v>
      </c>
      <c r="F119" s="126" t="s">
        <v>56</v>
      </c>
      <c r="G119" s="126" t="s">
        <v>149</v>
      </c>
      <c r="H119" s="126" t="s">
        <v>150</v>
      </c>
      <c r="I119" s="126" t="s">
        <v>151</v>
      </c>
      <c r="J119" s="127" t="s">
        <v>107</v>
      </c>
      <c r="K119" s="128" t="s">
        <v>152</v>
      </c>
      <c r="L119" s="129"/>
      <c r="M119" s="62" t="s">
        <v>1</v>
      </c>
      <c r="N119" s="63" t="s">
        <v>38</v>
      </c>
      <c r="O119" s="63" t="s">
        <v>153</v>
      </c>
      <c r="P119" s="63" t="s">
        <v>154</v>
      </c>
      <c r="Q119" s="63" t="s">
        <v>155</v>
      </c>
      <c r="R119" s="63" t="s">
        <v>156</v>
      </c>
      <c r="S119" s="63" t="s">
        <v>157</v>
      </c>
      <c r="T119" s="64" t="s">
        <v>158</v>
      </c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</row>
    <row r="120" spans="1:65" s="2" customFormat="1" ht="22.9" customHeight="1">
      <c r="A120" s="29"/>
      <c r="B120" s="30"/>
      <c r="C120" s="69" t="s">
        <v>108</v>
      </c>
      <c r="D120" s="29"/>
      <c r="E120" s="29"/>
      <c r="F120" s="29"/>
      <c r="G120" s="29"/>
      <c r="H120" s="29"/>
      <c r="I120" s="29"/>
      <c r="J120" s="130">
        <f>BK120</f>
        <v>0</v>
      </c>
      <c r="K120" s="29"/>
      <c r="L120" s="30"/>
      <c r="M120" s="65"/>
      <c r="N120" s="56"/>
      <c r="O120" s="66"/>
      <c r="P120" s="131">
        <f>P121</f>
        <v>0</v>
      </c>
      <c r="Q120" s="66"/>
      <c r="R120" s="131">
        <f>R121</f>
        <v>4.8738200000000003</v>
      </c>
      <c r="S120" s="66"/>
      <c r="T120" s="132">
        <f>T121</f>
        <v>0</v>
      </c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T120" s="14" t="s">
        <v>73</v>
      </c>
      <c r="AU120" s="14" t="s">
        <v>109</v>
      </c>
      <c r="BK120" s="133">
        <f>BK121</f>
        <v>0</v>
      </c>
    </row>
    <row r="121" spans="1:65" s="12" customFormat="1" ht="25.9" customHeight="1">
      <c r="B121" s="134"/>
      <c r="D121" s="135" t="s">
        <v>73</v>
      </c>
      <c r="E121" s="136" t="s">
        <v>207</v>
      </c>
      <c r="F121" s="136" t="s">
        <v>1505</v>
      </c>
      <c r="I121" s="137"/>
      <c r="J121" s="138">
        <f>BK121</f>
        <v>0</v>
      </c>
      <c r="L121" s="134"/>
      <c r="M121" s="139"/>
      <c r="N121" s="140"/>
      <c r="O121" s="140"/>
      <c r="P121" s="141">
        <f>P122+P137+P145</f>
        <v>0</v>
      </c>
      <c r="Q121" s="140"/>
      <c r="R121" s="141">
        <f>R122+R137+R145</f>
        <v>4.8738200000000003</v>
      </c>
      <c r="S121" s="140"/>
      <c r="T121" s="142">
        <f>T122+T137+T145</f>
        <v>0</v>
      </c>
      <c r="AR121" s="135" t="s">
        <v>173</v>
      </c>
      <c r="AT121" s="143" t="s">
        <v>73</v>
      </c>
      <c r="AU121" s="143" t="s">
        <v>74</v>
      </c>
      <c r="AY121" s="135" t="s">
        <v>161</v>
      </c>
      <c r="BK121" s="144">
        <f>BK122+BK137+BK145</f>
        <v>0</v>
      </c>
    </row>
    <row r="122" spans="1:65" s="12" customFormat="1" ht="22.9" customHeight="1">
      <c r="B122" s="134"/>
      <c r="D122" s="135" t="s">
        <v>73</v>
      </c>
      <c r="E122" s="145" t="s">
        <v>1506</v>
      </c>
      <c r="F122" s="145" t="s">
        <v>1507</v>
      </c>
      <c r="I122" s="137"/>
      <c r="J122" s="146">
        <f>BK122</f>
        <v>0</v>
      </c>
      <c r="L122" s="134"/>
      <c r="M122" s="139"/>
      <c r="N122" s="140"/>
      <c r="O122" s="140"/>
      <c r="P122" s="141">
        <f>SUM(P123:P136)</f>
        <v>0</v>
      </c>
      <c r="Q122" s="140"/>
      <c r="R122" s="141">
        <f>SUM(R123:R136)</f>
        <v>0.14881499999999998</v>
      </c>
      <c r="S122" s="140"/>
      <c r="T122" s="142">
        <f>SUM(T123:T136)</f>
        <v>0</v>
      </c>
      <c r="AR122" s="135" t="s">
        <v>173</v>
      </c>
      <c r="AT122" s="143" t="s">
        <v>73</v>
      </c>
      <c r="AU122" s="143" t="s">
        <v>82</v>
      </c>
      <c r="AY122" s="135" t="s">
        <v>161</v>
      </c>
      <c r="BK122" s="144">
        <f>SUM(BK123:BK136)</f>
        <v>0</v>
      </c>
    </row>
    <row r="123" spans="1:65" s="2" customFormat="1" ht="24.2" customHeight="1">
      <c r="A123" s="29"/>
      <c r="B123" s="147"/>
      <c r="C123" s="148" t="s">
        <v>82</v>
      </c>
      <c r="D123" s="148" t="s">
        <v>163</v>
      </c>
      <c r="E123" s="149" t="s">
        <v>2135</v>
      </c>
      <c r="F123" s="150" t="s">
        <v>2136</v>
      </c>
      <c r="G123" s="151" t="s">
        <v>214</v>
      </c>
      <c r="H123" s="152">
        <v>90.5</v>
      </c>
      <c r="I123" s="153"/>
      <c r="J123" s="154">
        <f t="shared" ref="J123:J136" si="0">ROUND(I123*H123,2)</f>
        <v>0</v>
      </c>
      <c r="K123" s="155"/>
      <c r="L123" s="30"/>
      <c r="M123" s="156" t="s">
        <v>1</v>
      </c>
      <c r="N123" s="157" t="s">
        <v>40</v>
      </c>
      <c r="O123" s="58"/>
      <c r="P123" s="158">
        <f t="shared" ref="P123:P136" si="1">O123*H123</f>
        <v>0</v>
      </c>
      <c r="Q123" s="158">
        <v>0</v>
      </c>
      <c r="R123" s="158">
        <f t="shared" ref="R123:R136" si="2">Q123*H123</f>
        <v>0</v>
      </c>
      <c r="S123" s="158">
        <v>0</v>
      </c>
      <c r="T123" s="159">
        <f t="shared" ref="T123:T136" si="3"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425</v>
      </c>
      <c r="AT123" s="160" t="s">
        <v>163</v>
      </c>
      <c r="AU123" s="160" t="s">
        <v>168</v>
      </c>
      <c r="AY123" s="14" t="s">
        <v>161</v>
      </c>
      <c r="BE123" s="161">
        <f t="shared" ref="BE123:BE136" si="4">IF(N123="základná",J123,0)</f>
        <v>0</v>
      </c>
      <c r="BF123" s="161">
        <f t="shared" ref="BF123:BF136" si="5">IF(N123="znížená",J123,0)</f>
        <v>0</v>
      </c>
      <c r="BG123" s="161">
        <f t="shared" ref="BG123:BG136" si="6">IF(N123="zákl. prenesená",J123,0)</f>
        <v>0</v>
      </c>
      <c r="BH123" s="161">
        <f t="shared" ref="BH123:BH136" si="7">IF(N123="zníž. prenesená",J123,0)</f>
        <v>0</v>
      </c>
      <c r="BI123" s="161">
        <f t="shared" ref="BI123:BI136" si="8">IF(N123="nulová",J123,0)</f>
        <v>0</v>
      </c>
      <c r="BJ123" s="14" t="s">
        <v>168</v>
      </c>
      <c r="BK123" s="161">
        <f t="shared" ref="BK123:BK136" si="9">ROUND(I123*H123,2)</f>
        <v>0</v>
      </c>
      <c r="BL123" s="14" t="s">
        <v>425</v>
      </c>
      <c r="BM123" s="160" t="s">
        <v>2137</v>
      </c>
    </row>
    <row r="124" spans="1:65" s="2" customFormat="1" ht="24.2" customHeight="1">
      <c r="A124" s="29"/>
      <c r="B124" s="147"/>
      <c r="C124" s="162" t="s">
        <v>168</v>
      </c>
      <c r="D124" s="162" t="s">
        <v>207</v>
      </c>
      <c r="E124" s="163" t="s">
        <v>2138</v>
      </c>
      <c r="F124" s="164" t="s">
        <v>2139</v>
      </c>
      <c r="G124" s="165" t="s">
        <v>214</v>
      </c>
      <c r="H124" s="166">
        <v>90.5</v>
      </c>
      <c r="I124" s="167"/>
      <c r="J124" s="168">
        <f t="shared" si="0"/>
        <v>0</v>
      </c>
      <c r="K124" s="169"/>
      <c r="L124" s="170"/>
      <c r="M124" s="171" t="s">
        <v>1</v>
      </c>
      <c r="N124" s="172" t="s">
        <v>40</v>
      </c>
      <c r="O124" s="58"/>
      <c r="P124" s="158">
        <f t="shared" si="1"/>
        <v>0</v>
      </c>
      <c r="Q124" s="158">
        <v>6.4999999999999997E-4</v>
      </c>
      <c r="R124" s="158">
        <f t="shared" si="2"/>
        <v>5.8824999999999995E-2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691</v>
      </c>
      <c r="AT124" s="160" t="s">
        <v>207</v>
      </c>
      <c r="AU124" s="160" t="s">
        <v>168</v>
      </c>
      <c r="AY124" s="14" t="s">
        <v>161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168</v>
      </c>
      <c r="BK124" s="161">
        <f t="shared" si="9"/>
        <v>0</v>
      </c>
      <c r="BL124" s="14" t="s">
        <v>691</v>
      </c>
      <c r="BM124" s="160" t="s">
        <v>2140</v>
      </c>
    </row>
    <row r="125" spans="1:65" s="2" customFormat="1" ht="24.2" customHeight="1">
      <c r="A125" s="29"/>
      <c r="B125" s="147"/>
      <c r="C125" s="162" t="s">
        <v>173</v>
      </c>
      <c r="D125" s="162" t="s">
        <v>207</v>
      </c>
      <c r="E125" s="163" t="s">
        <v>2141</v>
      </c>
      <c r="F125" s="164" t="s">
        <v>2142</v>
      </c>
      <c r="G125" s="165" t="s">
        <v>259</v>
      </c>
      <c r="H125" s="166">
        <v>16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40</v>
      </c>
      <c r="O125" s="58"/>
      <c r="P125" s="158">
        <f t="shared" si="1"/>
        <v>0</v>
      </c>
      <c r="Q125" s="158">
        <v>1.6000000000000001E-4</v>
      </c>
      <c r="R125" s="158">
        <f t="shared" si="2"/>
        <v>2.5600000000000002E-3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691</v>
      </c>
      <c r="AT125" s="160" t="s">
        <v>207</v>
      </c>
      <c r="AU125" s="160" t="s">
        <v>168</v>
      </c>
      <c r="AY125" s="14" t="s">
        <v>161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168</v>
      </c>
      <c r="BK125" s="161">
        <f t="shared" si="9"/>
        <v>0</v>
      </c>
      <c r="BL125" s="14" t="s">
        <v>691</v>
      </c>
      <c r="BM125" s="160" t="s">
        <v>2143</v>
      </c>
    </row>
    <row r="126" spans="1:65" s="2" customFormat="1" ht="16.5" customHeight="1">
      <c r="A126" s="29"/>
      <c r="B126" s="147"/>
      <c r="C126" s="148" t="s">
        <v>167</v>
      </c>
      <c r="D126" s="148" t="s">
        <v>163</v>
      </c>
      <c r="E126" s="149" t="s">
        <v>2144</v>
      </c>
      <c r="F126" s="150" t="s">
        <v>2145</v>
      </c>
      <c r="G126" s="151" t="s">
        <v>259</v>
      </c>
      <c r="H126" s="152">
        <v>1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40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425</v>
      </c>
      <c r="AT126" s="160" t="s">
        <v>163</v>
      </c>
      <c r="AU126" s="160" t="s">
        <v>168</v>
      </c>
      <c r="AY126" s="14" t="s">
        <v>161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168</v>
      </c>
      <c r="BK126" s="161">
        <f t="shared" si="9"/>
        <v>0</v>
      </c>
      <c r="BL126" s="14" t="s">
        <v>425</v>
      </c>
      <c r="BM126" s="160" t="s">
        <v>2146</v>
      </c>
    </row>
    <row r="127" spans="1:65" s="2" customFormat="1" ht="16.5" customHeight="1">
      <c r="A127" s="29"/>
      <c r="B127" s="147"/>
      <c r="C127" s="148" t="s">
        <v>180</v>
      </c>
      <c r="D127" s="148" t="s">
        <v>163</v>
      </c>
      <c r="E127" s="149" t="s">
        <v>2147</v>
      </c>
      <c r="F127" s="150" t="s">
        <v>2148</v>
      </c>
      <c r="G127" s="151" t="s">
        <v>259</v>
      </c>
      <c r="H127" s="152">
        <v>1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40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425</v>
      </c>
      <c r="AT127" s="160" t="s">
        <v>163</v>
      </c>
      <c r="AU127" s="160" t="s">
        <v>168</v>
      </c>
      <c r="AY127" s="14" t="s">
        <v>161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168</v>
      </c>
      <c r="BK127" s="161">
        <f t="shared" si="9"/>
        <v>0</v>
      </c>
      <c r="BL127" s="14" t="s">
        <v>425</v>
      </c>
      <c r="BM127" s="160" t="s">
        <v>2149</v>
      </c>
    </row>
    <row r="128" spans="1:65" s="2" customFormat="1" ht="16.5" customHeight="1">
      <c r="A128" s="29"/>
      <c r="B128" s="147"/>
      <c r="C128" s="162" t="s">
        <v>184</v>
      </c>
      <c r="D128" s="162" t="s">
        <v>207</v>
      </c>
      <c r="E128" s="163" t="s">
        <v>2150</v>
      </c>
      <c r="F128" s="164" t="s">
        <v>2151</v>
      </c>
      <c r="G128" s="165" t="s">
        <v>259</v>
      </c>
      <c r="H128" s="166">
        <v>1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40</v>
      </c>
      <c r="O128" s="58"/>
      <c r="P128" s="158">
        <f t="shared" si="1"/>
        <v>0</v>
      </c>
      <c r="Q128" s="158">
        <v>0.04</v>
      </c>
      <c r="R128" s="158">
        <f t="shared" si="2"/>
        <v>0.04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691</v>
      </c>
      <c r="AT128" s="160" t="s">
        <v>207</v>
      </c>
      <c r="AU128" s="160" t="s">
        <v>168</v>
      </c>
      <c r="AY128" s="14" t="s">
        <v>161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168</v>
      </c>
      <c r="BK128" s="161">
        <f t="shared" si="9"/>
        <v>0</v>
      </c>
      <c r="BL128" s="14" t="s">
        <v>691</v>
      </c>
      <c r="BM128" s="160" t="s">
        <v>2152</v>
      </c>
    </row>
    <row r="129" spans="1:65" s="2" customFormat="1" ht="21.75" customHeight="1">
      <c r="A129" s="29"/>
      <c r="B129" s="147"/>
      <c r="C129" s="148" t="s">
        <v>188</v>
      </c>
      <c r="D129" s="148" t="s">
        <v>163</v>
      </c>
      <c r="E129" s="149" t="s">
        <v>2153</v>
      </c>
      <c r="F129" s="150" t="s">
        <v>1782</v>
      </c>
      <c r="G129" s="151" t="s">
        <v>214</v>
      </c>
      <c r="H129" s="152">
        <v>37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425</v>
      </c>
      <c r="AT129" s="160" t="s">
        <v>163</v>
      </c>
      <c r="AU129" s="160" t="s">
        <v>168</v>
      </c>
      <c r="AY129" s="14" t="s">
        <v>161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168</v>
      </c>
      <c r="BK129" s="161">
        <f t="shared" si="9"/>
        <v>0</v>
      </c>
      <c r="BL129" s="14" t="s">
        <v>425</v>
      </c>
      <c r="BM129" s="160" t="s">
        <v>2154</v>
      </c>
    </row>
    <row r="130" spans="1:65" s="2" customFormat="1" ht="16.5" customHeight="1">
      <c r="A130" s="29"/>
      <c r="B130" s="147"/>
      <c r="C130" s="162" t="s">
        <v>192</v>
      </c>
      <c r="D130" s="162" t="s">
        <v>207</v>
      </c>
      <c r="E130" s="163" t="s">
        <v>2155</v>
      </c>
      <c r="F130" s="164" t="s">
        <v>2156</v>
      </c>
      <c r="G130" s="165" t="s">
        <v>214</v>
      </c>
      <c r="H130" s="166">
        <v>37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40</v>
      </c>
      <c r="O130" s="58"/>
      <c r="P130" s="158">
        <f t="shared" si="1"/>
        <v>0</v>
      </c>
      <c r="Q130" s="158">
        <v>1.9000000000000001E-4</v>
      </c>
      <c r="R130" s="158">
        <f t="shared" si="2"/>
        <v>7.0300000000000007E-3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691</v>
      </c>
      <c r="AT130" s="160" t="s">
        <v>207</v>
      </c>
      <c r="AU130" s="160" t="s">
        <v>168</v>
      </c>
      <c r="AY130" s="14" t="s">
        <v>161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168</v>
      </c>
      <c r="BK130" s="161">
        <f t="shared" si="9"/>
        <v>0</v>
      </c>
      <c r="BL130" s="14" t="s">
        <v>691</v>
      </c>
      <c r="BM130" s="160" t="s">
        <v>2157</v>
      </c>
    </row>
    <row r="131" spans="1:65" s="2" customFormat="1" ht="21.75" customHeight="1">
      <c r="A131" s="29"/>
      <c r="B131" s="147"/>
      <c r="C131" s="148" t="s">
        <v>198</v>
      </c>
      <c r="D131" s="148" t="s">
        <v>163</v>
      </c>
      <c r="E131" s="149" t="s">
        <v>2158</v>
      </c>
      <c r="F131" s="150" t="s">
        <v>2159</v>
      </c>
      <c r="G131" s="151" t="s">
        <v>214</v>
      </c>
      <c r="H131" s="152">
        <v>2.5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425</v>
      </c>
      <c r="AT131" s="160" t="s">
        <v>163</v>
      </c>
      <c r="AU131" s="160" t="s">
        <v>168</v>
      </c>
      <c r="AY131" s="14" t="s">
        <v>161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168</v>
      </c>
      <c r="BK131" s="161">
        <f t="shared" si="9"/>
        <v>0</v>
      </c>
      <c r="BL131" s="14" t="s">
        <v>425</v>
      </c>
      <c r="BM131" s="160" t="s">
        <v>2160</v>
      </c>
    </row>
    <row r="132" spans="1:65" s="2" customFormat="1" ht="16.5" customHeight="1">
      <c r="A132" s="29"/>
      <c r="B132" s="147"/>
      <c r="C132" s="162" t="s">
        <v>202</v>
      </c>
      <c r="D132" s="162" t="s">
        <v>207</v>
      </c>
      <c r="E132" s="163" t="s">
        <v>2161</v>
      </c>
      <c r="F132" s="164" t="s">
        <v>2162</v>
      </c>
      <c r="G132" s="165" t="s">
        <v>214</v>
      </c>
      <c r="H132" s="166">
        <v>2.5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40</v>
      </c>
      <c r="O132" s="58"/>
      <c r="P132" s="158">
        <f t="shared" si="1"/>
        <v>0</v>
      </c>
      <c r="Q132" s="158">
        <v>8.9999999999999998E-4</v>
      </c>
      <c r="R132" s="158">
        <f t="shared" si="2"/>
        <v>2.2499999999999998E-3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691</v>
      </c>
      <c r="AT132" s="160" t="s">
        <v>207</v>
      </c>
      <c r="AU132" s="160" t="s">
        <v>168</v>
      </c>
      <c r="AY132" s="14" t="s">
        <v>161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168</v>
      </c>
      <c r="BK132" s="161">
        <f t="shared" si="9"/>
        <v>0</v>
      </c>
      <c r="BL132" s="14" t="s">
        <v>691</v>
      </c>
      <c r="BM132" s="160" t="s">
        <v>2163</v>
      </c>
    </row>
    <row r="133" spans="1:65" s="2" customFormat="1" ht="21.75" customHeight="1">
      <c r="A133" s="29"/>
      <c r="B133" s="147"/>
      <c r="C133" s="148" t="s">
        <v>206</v>
      </c>
      <c r="D133" s="148" t="s">
        <v>163</v>
      </c>
      <c r="E133" s="149" t="s">
        <v>2164</v>
      </c>
      <c r="F133" s="150" t="s">
        <v>2165</v>
      </c>
      <c r="G133" s="151" t="s">
        <v>214</v>
      </c>
      <c r="H133" s="152">
        <v>20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425</v>
      </c>
      <c r="AT133" s="160" t="s">
        <v>163</v>
      </c>
      <c r="AU133" s="160" t="s">
        <v>168</v>
      </c>
      <c r="AY133" s="14" t="s">
        <v>161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168</v>
      </c>
      <c r="BK133" s="161">
        <f t="shared" si="9"/>
        <v>0</v>
      </c>
      <c r="BL133" s="14" t="s">
        <v>425</v>
      </c>
      <c r="BM133" s="160" t="s">
        <v>2166</v>
      </c>
    </row>
    <row r="134" spans="1:65" s="2" customFormat="1" ht="16.5" customHeight="1">
      <c r="A134" s="29"/>
      <c r="B134" s="147"/>
      <c r="C134" s="162" t="s">
        <v>211</v>
      </c>
      <c r="D134" s="162" t="s">
        <v>207</v>
      </c>
      <c r="E134" s="163" t="s">
        <v>1793</v>
      </c>
      <c r="F134" s="164" t="s">
        <v>1794</v>
      </c>
      <c r="G134" s="165" t="s">
        <v>214</v>
      </c>
      <c r="H134" s="166">
        <v>20</v>
      </c>
      <c r="I134" s="167"/>
      <c r="J134" s="168">
        <f t="shared" si="0"/>
        <v>0</v>
      </c>
      <c r="K134" s="169"/>
      <c r="L134" s="170"/>
      <c r="M134" s="171" t="s">
        <v>1</v>
      </c>
      <c r="N134" s="172" t="s">
        <v>40</v>
      </c>
      <c r="O134" s="58"/>
      <c r="P134" s="158">
        <f t="shared" si="1"/>
        <v>0</v>
      </c>
      <c r="Q134" s="158">
        <v>2.7999999999999998E-4</v>
      </c>
      <c r="R134" s="158">
        <f t="shared" si="2"/>
        <v>5.5999999999999991E-3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691</v>
      </c>
      <c r="AT134" s="160" t="s">
        <v>207</v>
      </c>
      <c r="AU134" s="160" t="s">
        <v>168</v>
      </c>
      <c r="AY134" s="14" t="s">
        <v>161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168</v>
      </c>
      <c r="BK134" s="161">
        <f t="shared" si="9"/>
        <v>0</v>
      </c>
      <c r="BL134" s="14" t="s">
        <v>691</v>
      </c>
      <c r="BM134" s="160" t="s">
        <v>2167</v>
      </c>
    </row>
    <row r="135" spans="1:65" s="2" customFormat="1" ht="21.75" customHeight="1">
      <c r="A135" s="29"/>
      <c r="B135" s="147"/>
      <c r="C135" s="148" t="s">
        <v>216</v>
      </c>
      <c r="D135" s="148" t="s">
        <v>163</v>
      </c>
      <c r="E135" s="149" t="s">
        <v>1805</v>
      </c>
      <c r="F135" s="150" t="s">
        <v>1806</v>
      </c>
      <c r="G135" s="151" t="s">
        <v>214</v>
      </c>
      <c r="H135" s="152">
        <v>31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425</v>
      </c>
      <c r="AT135" s="160" t="s">
        <v>163</v>
      </c>
      <c r="AU135" s="160" t="s">
        <v>168</v>
      </c>
      <c r="AY135" s="14" t="s">
        <v>161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168</v>
      </c>
      <c r="BK135" s="161">
        <f t="shared" si="9"/>
        <v>0</v>
      </c>
      <c r="BL135" s="14" t="s">
        <v>425</v>
      </c>
      <c r="BM135" s="160" t="s">
        <v>2168</v>
      </c>
    </row>
    <row r="136" spans="1:65" s="2" customFormat="1" ht="16.5" customHeight="1">
      <c r="A136" s="29"/>
      <c r="B136" s="147"/>
      <c r="C136" s="162" t="s">
        <v>220</v>
      </c>
      <c r="D136" s="162" t="s">
        <v>207</v>
      </c>
      <c r="E136" s="163" t="s">
        <v>1809</v>
      </c>
      <c r="F136" s="164" t="s">
        <v>1810</v>
      </c>
      <c r="G136" s="165" t="s">
        <v>214</v>
      </c>
      <c r="H136" s="166">
        <v>31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1.0499999999999999E-3</v>
      </c>
      <c r="R136" s="158">
        <f t="shared" si="2"/>
        <v>3.2549999999999996E-2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691</v>
      </c>
      <c r="AT136" s="160" t="s">
        <v>207</v>
      </c>
      <c r="AU136" s="160" t="s">
        <v>168</v>
      </c>
      <c r="AY136" s="14" t="s">
        <v>161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168</v>
      </c>
      <c r="BK136" s="161">
        <f t="shared" si="9"/>
        <v>0</v>
      </c>
      <c r="BL136" s="14" t="s">
        <v>691</v>
      </c>
      <c r="BM136" s="160" t="s">
        <v>2169</v>
      </c>
    </row>
    <row r="137" spans="1:65" s="12" customFormat="1" ht="22.9" customHeight="1">
      <c r="B137" s="134"/>
      <c r="D137" s="135" t="s">
        <v>73</v>
      </c>
      <c r="E137" s="145" t="s">
        <v>1912</v>
      </c>
      <c r="F137" s="145" t="s">
        <v>1913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SUM(P138:P144)</f>
        <v>0</v>
      </c>
      <c r="Q137" s="140"/>
      <c r="R137" s="141">
        <f>SUM(R138:R144)</f>
        <v>4.7250050000000003</v>
      </c>
      <c r="S137" s="140"/>
      <c r="T137" s="142">
        <f>SUM(T138:T144)</f>
        <v>0</v>
      </c>
      <c r="AR137" s="135" t="s">
        <v>173</v>
      </c>
      <c r="AT137" s="143" t="s">
        <v>73</v>
      </c>
      <c r="AU137" s="143" t="s">
        <v>82</v>
      </c>
      <c r="AY137" s="135" t="s">
        <v>161</v>
      </c>
      <c r="BK137" s="144">
        <f>SUM(BK138:BK144)</f>
        <v>0</v>
      </c>
    </row>
    <row r="138" spans="1:65" s="2" customFormat="1" ht="24.2" customHeight="1">
      <c r="A138" s="29"/>
      <c r="B138" s="147"/>
      <c r="C138" s="148" t="s">
        <v>224</v>
      </c>
      <c r="D138" s="148" t="s">
        <v>163</v>
      </c>
      <c r="E138" s="149" t="s">
        <v>1915</v>
      </c>
      <c r="F138" s="150" t="s">
        <v>1916</v>
      </c>
      <c r="G138" s="151" t="s">
        <v>214</v>
      </c>
      <c r="H138" s="152">
        <v>90.5</v>
      </c>
      <c r="I138" s="153"/>
      <c r="J138" s="154">
        <f t="shared" ref="J138:J144" si="10"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 t="shared" ref="P138:P144" si="11">O138*H138</f>
        <v>0</v>
      </c>
      <c r="Q138" s="158">
        <v>0</v>
      </c>
      <c r="R138" s="158">
        <f t="shared" ref="R138:R144" si="12">Q138*H138</f>
        <v>0</v>
      </c>
      <c r="S138" s="158">
        <v>0</v>
      </c>
      <c r="T138" s="159">
        <f t="shared" ref="T138:T144" si="13"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425</v>
      </c>
      <c r="AT138" s="160" t="s">
        <v>163</v>
      </c>
      <c r="AU138" s="160" t="s">
        <v>168</v>
      </c>
      <c r="AY138" s="14" t="s">
        <v>161</v>
      </c>
      <c r="BE138" s="161">
        <f t="shared" ref="BE138:BE144" si="14">IF(N138="základná",J138,0)</f>
        <v>0</v>
      </c>
      <c r="BF138" s="161">
        <f t="shared" ref="BF138:BF144" si="15">IF(N138="znížená",J138,0)</f>
        <v>0</v>
      </c>
      <c r="BG138" s="161">
        <f t="shared" ref="BG138:BG144" si="16">IF(N138="zákl. prenesená",J138,0)</f>
        <v>0</v>
      </c>
      <c r="BH138" s="161">
        <f t="shared" ref="BH138:BH144" si="17">IF(N138="zníž. prenesená",J138,0)</f>
        <v>0</v>
      </c>
      <c r="BI138" s="161">
        <f t="shared" ref="BI138:BI144" si="18">IF(N138="nulová",J138,0)</f>
        <v>0</v>
      </c>
      <c r="BJ138" s="14" t="s">
        <v>168</v>
      </c>
      <c r="BK138" s="161">
        <f t="shared" ref="BK138:BK144" si="19">ROUND(I138*H138,2)</f>
        <v>0</v>
      </c>
      <c r="BL138" s="14" t="s">
        <v>425</v>
      </c>
      <c r="BM138" s="160" t="s">
        <v>2170</v>
      </c>
    </row>
    <row r="139" spans="1:65" s="2" customFormat="1" ht="33" customHeight="1">
      <c r="A139" s="29"/>
      <c r="B139" s="147"/>
      <c r="C139" s="148" t="s">
        <v>228</v>
      </c>
      <c r="D139" s="148" t="s">
        <v>163</v>
      </c>
      <c r="E139" s="149" t="s">
        <v>2171</v>
      </c>
      <c r="F139" s="150" t="s">
        <v>2172</v>
      </c>
      <c r="G139" s="151" t="s">
        <v>214</v>
      </c>
      <c r="H139" s="152">
        <v>90.5</v>
      </c>
      <c r="I139" s="153"/>
      <c r="J139" s="154">
        <f t="shared" si="10"/>
        <v>0</v>
      </c>
      <c r="K139" s="155"/>
      <c r="L139" s="30"/>
      <c r="M139" s="156" t="s">
        <v>1</v>
      </c>
      <c r="N139" s="157" t="s">
        <v>40</v>
      </c>
      <c r="O139" s="58"/>
      <c r="P139" s="158">
        <f t="shared" si="11"/>
        <v>0</v>
      </c>
      <c r="Q139" s="158">
        <v>0</v>
      </c>
      <c r="R139" s="158">
        <f t="shared" si="12"/>
        <v>0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425</v>
      </c>
      <c r="AT139" s="160" t="s">
        <v>163</v>
      </c>
      <c r="AU139" s="160" t="s">
        <v>168</v>
      </c>
      <c r="AY139" s="14" t="s">
        <v>161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168</v>
      </c>
      <c r="BK139" s="161">
        <f t="shared" si="19"/>
        <v>0</v>
      </c>
      <c r="BL139" s="14" t="s">
        <v>425</v>
      </c>
      <c r="BM139" s="160" t="s">
        <v>2173</v>
      </c>
    </row>
    <row r="140" spans="1:65" s="2" customFormat="1" ht="16.5" customHeight="1">
      <c r="A140" s="29"/>
      <c r="B140" s="147"/>
      <c r="C140" s="162" t="s">
        <v>232</v>
      </c>
      <c r="D140" s="162" t="s">
        <v>207</v>
      </c>
      <c r="E140" s="163" t="s">
        <v>2174</v>
      </c>
      <c r="F140" s="164" t="s">
        <v>2175</v>
      </c>
      <c r="G140" s="165" t="s">
        <v>239</v>
      </c>
      <c r="H140" s="166">
        <v>4.7060000000000004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40</v>
      </c>
      <c r="O140" s="58"/>
      <c r="P140" s="158">
        <f t="shared" si="11"/>
        <v>0</v>
      </c>
      <c r="Q140" s="158">
        <v>1</v>
      </c>
      <c r="R140" s="158">
        <f t="shared" si="12"/>
        <v>4.7060000000000004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691</v>
      </c>
      <c r="AT140" s="160" t="s">
        <v>207</v>
      </c>
      <c r="AU140" s="160" t="s">
        <v>168</v>
      </c>
      <c r="AY140" s="14" t="s">
        <v>161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168</v>
      </c>
      <c r="BK140" s="161">
        <f t="shared" si="19"/>
        <v>0</v>
      </c>
      <c r="BL140" s="14" t="s">
        <v>691</v>
      </c>
      <c r="BM140" s="160" t="s">
        <v>2176</v>
      </c>
    </row>
    <row r="141" spans="1:65" s="2" customFormat="1" ht="24.2" customHeight="1">
      <c r="A141" s="29"/>
      <c r="B141" s="147"/>
      <c r="C141" s="148" t="s">
        <v>236</v>
      </c>
      <c r="D141" s="148" t="s">
        <v>163</v>
      </c>
      <c r="E141" s="149" t="s">
        <v>2177</v>
      </c>
      <c r="F141" s="150" t="s">
        <v>2178</v>
      </c>
      <c r="G141" s="151" t="s">
        <v>214</v>
      </c>
      <c r="H141" s="152">
        <v>90.5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425</v>
      </c>
      <c r="AT141" s="160" t="s">
        <v>163</v>
      </c>
      <c r="AU141" s="160" t="s">
        <v>168</v>
      </c>
      <c r="AY141" s="14" t="s">
        <v>161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168</v>
      </c>
      <c r="BK141" s="161">
        <f t="shared" si="19"/>
        <v>0</v>
      </c>
      <c r="BL141" s="14" t="s">
        <v>425</v>
      </c>
      <c r="BM141" s="160" t="s">
        <v>2179</v>
      </c>
    </row>
    <row r="142" spans="1:65" s="2" customFormat="1" ht="16.5" customHeight="1">
      <c r="A142" s="29"/>
      <c r="B142" s="147"/>
      <c r="C142" s="162" t="s">
        <v>241</v>
      </c>
      <c r="D142" s="162" t="s">
        <v>207</v>
      </c>
      <c r="E142" s="163" t="s">
        <v>2180</v>
      </c>
      <c r="F142" s="164" t="s">
        <v>2181</v>
      </c>
      <c r="G142" s="165" t="s">
        <v>214</v>
      </c>
      <c r="H142" s="166">
        <v>90.5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1"/>
        <v>0</v>
      </c>
      <c r="Q142" s="158">
        <v>2.1000000000000001E-4</v>
      </c>
      <c r="R142" s="158">
        <f t="shared" si="12"/>
        <v>1.9005000000000001E-2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691</v>
      </c>
      <c r="AT142" s="160" t="s">
        <v>207</v>
      </c>
      <c r="AU142" s="160" t="s">
        <v>168</v>
      </c>
      <c r="AY142" s="14" t="s">
        <v>161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168</v>
      </c>
      <c r="BK142" s="161">
        <f t="shared" si="19"/>
        <v>0</v>
      </c>
      <c r="BL142" s="14" t="s">
        <v>691</v>
      </c>
      <c r="BM142" s="160" t="s">
        <v>2182</v>
      </c>
    </row>
    <row r="143" spans="1:65" s="2" customFormat="1" ht="33" customHeight="1">
      <c r="A143" s="29"/>
      <c r="B143" s="147"/>
      <c r="C143" s="148" t="s">
        <v>7</v>
      </c>
      <c r="D143" s="148" t="s">
        <v>163</v>
      </c>
      <c r="E143" s="149" t="s">
        <v>1923</v>
      </c>
      <c r="F143" s="150" t="s">
        <v>1924</v>
      </c>
      <c r="G143" s="151" t="s">
        <v>214</v>
      </c>
      <c r="H143" s="152">
        <v>90.5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40</v>
      </c>
      <c r="O143" s="58"/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425</v>
      </c>
      <c r="AT143" s="160" t="s">
        <v>163</v>
      </c>
      <c r="AU143" s="160" t="s">
        <v>168</v>
      </c>
      <c r="AY143" s="14" t="s">
        <v>161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168</v>
      </c>
      <c r="BK143" s="161">
        <f t="shared" si="19"/>
        <v>0</v>
      </c>
      <c r="BL143" s="14" t="s">
        <v>425</v>
      </c>
      <c r="BM143" s="160" t="s">
        <v>2183</v>
      </c>
    </row>
    <row r="144" spans="1:65" s="2" customFormat="1" ht="33" customHeight="1">
      <c r="A144" s="29"/>
      <c r="B144" s="147"/>
      <c r="C144" s="148" t="s">
        <v>248</v>
      </c>
      <c r="D144" s="148" t="s">
        <v>163</v>
      </c>
      <c r="E144" s="149" t="s">
        <v>2184</v>
      </c>
      <c r="F144" s="150" t="s">
        <v>2185</v>
      </c>
      <c r="G144" s="151" t="s">
        <v>195</v>
      </c>
      <c r="H144" s="152">
        <v>36.200000000000003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425</v>
      </c>
      <c r="AT144" s="160" t="s">
        <v>163</v>
      </c>
      <c r="AU144" s="160" t="s">
        <v>168</v>
      </c>
      <c r="AY144" s="14" t="s">
        <v>161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168</v>
      </c>
      <c r="BK144" s="161">
        <f t="shared" si="19"/>
        <v>0</v>
      </c>
      <c r="BL144" s="14" t="s">
        <v>425</v>
      </c>
      <c r="BM144" s="160" t="s">
        <v>2186</v>
      </c>
    </row>
    <row r="145" spans="1:65" s="12" customFormat="1" ht="22.9" customHeight="1">
      <c r="B145" s="134"/>
      <c r="D145" s="135" t="s">
        <v>73</v>
      </c>
      <c r="E145" s="145" t="s">
        <v>2187</v>
      </c>
      <c r="F145" s="145" t="s">
        <v>2188</v>
      </c>
      <c r="I145" s="137"/>
      <c r="J145" s="146">
        <f>BK145</f>
        <v>0</v>
      </c>
      <c r="L145" s="134"/>
      <c r="M145" s="139"/>
      <c r="N145" s="140"/>
      <c r="O145" s="140"/>
      <c r="P145" s="141">
        <f>P146</f>
        <v>0</v>
      </c>
      <c r="Q145" s="140"/>
      <c r="R145" s="141">
        <f>R146</f>
        <v>0</v>
      </c>
      <c r="S145" s="140"/>
      <c r="T145" s="142">
        <f>T146</f>
        <v>0</v>
      </c>
      <c r="AR145" s="135" t="s">
        <v>173</v>
      </c>
      <c r="AT145" s="143" t="s">
        <v>73</v>
      </c>
      <c r="AU145" s="143" t="s">
        <v>82</v>
      </c>
      <c r="AY145" s="135" t="s">
        <v>161</v>
      </c>
      <c r="BK145" s="144">
        <f>BK146</f>
        <v>0</v>
      </c>
    </row>
    <row r="146" spans="1:65" s="2" customFormat="1" ht="16.5" customHeight="1">
      <c r="A146" s="29"/>
      <c r="B146" s="147"/>
      <c r="C146" s="148" t="s">
        <v>252</v>
      </c>
      <c r="D146" s="148" t="s">
        <v>163</v>
      </c>
      <c r="E146" s="149" t="s">
        <v>2189</v>
      </c>
      <c r="F146" s="150" t="s">
        <v>2190</v>
      </c>
      <c r="G146" s="151" t="s">
        <v>259</v>
      </c>
      <c r="H146" s="152">
        <v>1</v>
      </c>
      <c r="I146" s="153"/>
      <c r="J146" s="154">
        <f>ROUND(I146*H146,2)</f>
        <v>0</v>
      </c>
      <c r="K146" s="155"/>
      <c r="L146" s="30"/>
      <c r="M146" s="174" t="s">
        <v>1</v>
      </c>
      <c r="N146" s="175" t="s">
        <v>40</v>
      </c>
      <c r="O146" s="176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425</v>
      </c>
      <c r="AT146" s="160" t="s">
        <v>163</v>
      </c>
      <c r="AU146" s="160" t="s">
        <v>168</v>
      </c>
      <c r="AY146" s="14" t="s">
        <v>161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168</v>
      </c>
      <c r="BK146" s="161">
        <f>ROUND(I146*H146,2)</f>
        <v>0</v>
      </c>
      <c r="BL146" s="14" t="s">
        <v>425</v>
      </c>
      <c r="BM146" s="160" t="s">
        <v>2191</v>
      </c>
    </row>
    <row r="147" spans="1:65" s="2" customFormat="1" ht="6.95" customHeight="1">
      <c r="A147" s="29"/>
      <c r="B147" s="47"/>
      <c r="C147" s="48"/>
      <c r="D147" s="48"/>
      <c r="E147" s="48"/>
      <c r="F147" s="48"/>
      <c r="G147" s="48"/>
      <c r="H147" s="48"/>
      <c r="I147" s="48"/>
      <c r="J147" s="48"/>
      <c r="K147" s="48"/>
      <c r="L147" s="30"/>
      <c r="M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</sheetData>
  <autoFilter ref="C119:K146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2192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ROUND((SUM(BE126:BE167)),  2)</f>
        <v>0</v>
      </c>
      <c r="G33" s="100"/>
      <c r="H33" s="100"/>
      <c r="I33" s="101">
        <v>0.2</v>
      </c>
      <c r="J33" s="99">
        <f>ROUND(((SUM(BE126:BE167))*I33),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ROUND((SUM(BF126:BF167)),  2)</f>
        <v>0</v>
      </c>
      <c r="G34" s="100"/>
      <c r="H34" s="100"/>
      <c r="I34" s="101">
        <v>0.2</v>
      </c>
      <c r="J34" s="99">
        <f>ROUND(((SUM(BF126:BF167))*I34),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ROUND((SUM(BG126:BG167)),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ROUND((SUM(BH126:BH167)),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ROUND((SUM(BI126:BI167)),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06 - Vodovodná prípojka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114</v>
      </c>
      <c r="E99" s="121"/>
      <c r="F99" s="121"/>
      <c r="G99" s="121"/>
      <c r="H99" s="121"/>
      <c r="I99" s="121"/>
      <c r="J99" s="122">
        <f>J137</f>
        <v>0</v>
      </c>
      <c r="L99" s="119"/>
    </row>
    <row r="100" spans="1:31" s="10" customFormat="1" ht="19.899999999999999" customHeight="1">
      <c r="B100" s="119"/>
      <c r="D100" s="120" t="s">
        <v>117</v>
      </c>
      <c r="E100" s="121"/>
      <c r="F100" s="121"/>
      <c r="G100" s="121"/>
      <c r="H100" s="121"/>
      <c r="I100" s="121"/>
      <c r="J100" s="122">
        <f>J140</f>
        <v>0</v>
      </c>
      <c r="L100" s="119"/>
    </row>
    <row r="101" spans="1:31" s="10" customFormat="1" ht="19.899999999999999" customHeight="1">
      <c r="B101" s="119"/>
      <c r="D101" s="120" t="s">
        <v>119</v>
      </c>
      <c r="E101" s="121"/>
      <c r="F101" s="121"/>
      <c r="G101" s="121"/>
      <c r="H101" s="121"/>
      <c r="I101" s="121"/>
      <c r="J101" s="122">
        <f>J153</f>
        <v>0</v>
      </c>
      <c r="L101" s="119"/>
    </row>
    <row r="102" spans="1:31" s="9" customFormat="1" ht="24.95" customHeight="1">
      <c r="B102" s="115"/>
      <c r="D102" s="116" t="s">
        <v>120</v>
      </c>
      <c r="E102" s="117"/>
      <c r="F102" s="117"/>
      <c r="G102" s="117"/>
      <c r="H102" s="117"/>
      <c r="I102" s="117"/>
      <c r="J102" s="118">
        <f>J155</f>
        <v>0</v>
      </c>
      <c r="L102" s="115"/>
    </row>
    <row r="103" spans="1:31" s="10" customFormat="1" ht="19.899999999999999" customHeight="1">
      <c r="B103" s="119"/>
      <c r="D103" s="120" t="s">
        <v>124</v>
      </c>
      <c r="E103" s="121"/>
      <c r="F103" s="121"/>
      <c r="G103" s="121"/>
      <c r="H103" s="121"/>
      <c r="I103" s="121"/>
      <c r="J103" s="122">
        <f>J156</f>
        <v>0</v>
      </c>
      <c r="L103" s="119"/>
    </row>
    <row r="104" spans="1:31" s="9" customFormat="1" ht="24.95" customHeight="1">
      <c r="B104" s="115"/>
      <c r="D104" s="116" t="s">
        <v>141</v>
      </c>
      <c r="E104" s="117"/>
      <c r="F104" s="117"/>
      <c r="G104" s="117"/>
      <c r="H104" s="117"/>
      <c r="I104" s="117"/>
      <c r="J104" s="118">
        <f>J160</f>
        <v>0</v>
      </c>
      <c r="L104" s="115"/>
    </row>
    <row r="105" spans="1:31" s="10" customFormat="1" ht="19.899999999999999" customHeight="1">
      <c r="B105" s="119"/>
      <c r="D105" s="120" t="s">
        <v>144</v>
      </c>
      <c r="E105" s="121"/>
      <c r="F105" s="121"/>
      <c r="G105" s="121"/>
      <c r="H105" s="121"/>
      <c r="I105" s="121"/>
      <c r="J105" s="122">
        <f>J161</f>
        <v>0</v>
      </c>
      <c r="L105" s="119"/>
    </row>
    <row r="106" spans="1:31" s="10" customFormat="1" ht="14.85" customHeight="1">
      <c r="B106" s="119"/>
      <c r="D106" s="120" t="s">
        <v>2193</v>
      </c>
      <c r="E106" s="121"/>
      <c r="F106" s="121"/>
      <c r="G106" s="121"/>
      <c r="H106" s="121"/>
      <c r="I106" s="121"/>
      <c r="J106" s="122">
        <f>J165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147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26.25" customHeight="1">
      <c r="A116" s="29"/>
      <c r="B116" s="30"/>
      <c r="C116" s="29"/>
      <c r="D116" s="29"/>
      <c r="E116" s="223" t="str">
        <f>E7</f>
        <v>DSS Červená Skala - výstavba nového objektu sociálnych služieb (podporované bývanie)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103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1" t="str">
        <f>E9</f>
        <v>06 - Vodovodná prípojka</v>
      </c>
      <c r="F118" s="225"/>
      <c r="G118" s="225"/>
      <c r="H118" s="225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Šumiac, p.č. 5610</v>
      </c>
      <c r="G120" s="29"/>
      <c r="H120" s="29"/>
      <c r="I120" s="24" t="s">
        <v>21</v>
      </c>
      <c r="J120" s="55" t="str">
        <f>IF(J12="","",J12)</f>
        <v>26. 6. 2023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5.2" customHeight="1">
      <c r="A122" s="29"/>
      <c r="B122" s="30"/>
      <c r="C122" s="24" t="s">
        <v>23</v>
      </c>
      <c r="D122" s="29"/>
      <c r="E122" s="29"/>
      <c r="F122" s="22" t="str">
        <f>E15</f>
        <v>Domov sociálnych služieb, Pohorelá</v>
      </c>
      <c r="G122" s="29"/>
      <c r="H122" s="29"/>
      <c r="I122" s="24" t="s">
        <v>29</v>
      </c>
      <c r="J122" s="27" t="str">
        <f>E21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15.2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 xml:space="preserve"> 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148</v>
      </c>
      <c r="D125" s="126" t="s">
        <v>59</v>
      </c>
      <c r="E125" s="126" t="s">
        <v>55</v>
      </c>
      <c r="F125" s="126" t="s">
        <v>56</v>
      </c>
      <c r="G125" s="126" t="s">
        <v>149</v>
      </c>
      <c r="H125" s="126" t="s">
        <v>150</v>
      </c>
      <c r="I125" s="126" t="s">
        <v>151</v>
      </c>
      <c r="J125" s="127" t="s">
        <v>107</v>
      </c>
      <c r="K125" s="128" t="s">
        <v>152</v>
      </c>
      <c r="L125" s="129"/>
      <c r="M125" s="62" t="s">
        <v>1</v>
      </c>
      <c r="N125" s="63" t="s">
        <v>38</v>
      </c>
      <c r="O125" s="63" t="s">
        <v>153</v>
      </c>
      <c r="P125" s="63" t="s">
        <v>154</v>
      </c>
      <c r="Q125" s="63" t="s">
        <v>155</v>
      </c>
      <c r="R125" s="63" t="s">
        <v>156</v>
      </c>
      <c r="S125" s="63" t="s">
        <v>157</v>
      </c>
      <c r="T125" s="64" t="s">
        <v>158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108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P127+P155+P160</f>
        <v>0</v>
      </c>
      <c r="Q126" s="66"/>
      <c r="R126" s="131">
        <f>R127+R155+R160</f>
        <v>20.416048480000001</v>
      </c>
      <c r="S126" s="66"/>
      <c r="T126" s="132">
        <f>T127+T155+T160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73</v>
      </c>
      <c r="AU126" s="14" t="s">
        <v>109</v>
      </c>
      <c r="BK126" s="133">
        <f>BK127+BK155+BK160</f>
        <v>0</v>
      </c>
    </row>
    <row r="127" spans="1:63" s="12" customFormat="1" ht="25.9" customHeight="1">
      <c r="B127" s="134"/>
      <c r="D127" s="135" t="s">
        <v>73</v>
      </c>
      <c r="E127" s="136" t="s">
        <v>159</v>
      </c>
      <c r="F127" s="136" t="s">
        <v>160</v>
      </c>
      <c r="I127" s="137"/>
      <c r="J127" s="138">
        <f>BK127</f>
        <v>0</v>
      </c>
      <c r="L127" s="134"/>
      <c r="M127" s="139"/>
      <c r="N127" s="140"/>
      <c r="O127" s="140"/>
      <c r="P127" s="141">
        <f>P128+P137+P140+P153</f>
        <v>0</v>
      </c>
      <c r="Q127" s="140"/>
      <c r="R127" s="141">
        <f>R128+R137+R140+R153</f>
        <v>20.406358480000002</v>
      </c>
      <c r="S127" s="140"/>
      <c r="T127" s="142">
        <f>T128+T137+T140+T153</f>
        <v>0</v>
      </c>
      <c r="AR127" s="135" t="s">
        <v>82</v>
      </c>
      <c r="AT127" s="143" t="s">
        <v>73</v>
      </c>
      <c r="AU127" s="143" t="s">
        <v>74</v>
      </c>
      <c r="AY127" s="135" t="s">
        <v>161</v>
      </c>
      <c r="BK127" s="144">
        <f>BK128+BK137+BK140+BK153</f>
        <v>0</v>
      </c>
    </row>
    <row r="128" spans="1:63" s="12" customFormat="1" ht="22.9" customHeight="1">
      <c r="B128" s="134"/>
      <c r="D128" s="135" t="s">
        <v>73</v>
      </c>
      <c r="E128" s="145" t="s">
        <v>82</v>
      </c>
      <c r="F128" s="145" t="s">
        <v>162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SUM(P129:P136)</f>
        <v>0</v>
      </c>
      <c r="Q128" s="140"/>
      <c r="R128" s="141">
        <f>SUM(R129:R136)</f>
        <v>9.66</v>
      </c>
      <c r="S128" s="140"/>
      <c r="T128" s="142">
        <f>SUM(T129:T136)</f>
        <v>0</v>
      </c>
      <c r="AR128" s="135" t="s">
        <v>82</v>
      </c>
      <c r="AT128" s="143" t="s">
        <v>73</v>
      </c>
      <c r="AU128" s="143" t="s">
        <v>82</v>
      </c>
      <c r="AY128" s="135" t="s">
        <v>161</v>
      </c>
      <c r="BK128" s="144">
        <f>SUM(BK129:BK136)</f>
        <v>0</v>
      </c>
    </row>
    <row r="129" spans="1:65" s="2" customFormat="1" ht="21.75" customHeight="1">
      <c r="A129" s="29"/>
      <c r="B129" s="147"/>
      <c r="C129" s="148" t="s">
        <v>82</v>
      </c>
      <c r="D129" s="148" t="s">
        <v>163</v>
      </c>
      <c r="E129" s="149" t="s">
        <v>2074</v>
      </c>
      <c r="F129" s="150" t="s">
        <v>2075</v>
      </c>
      <c r="G129" s="151" t="s">
        <v>166</v>
      </c>
      <c r="H129" s="152">
        <v>29.6</v>
      </c>
      <c r="I129" s="153"/>
      <c r="J129" s="154">
        <f t="shared" ref="J129:J136" si="0"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 t="shared" ref="P129:P136" si="1">O129*H129</f>
        <v>0</v>
      </c>
      <c r="Q129" s="158">
        <v>0</v>
      </c>
      <c r="R129" s="158">
        <f t="shared" ref="R129:R136" si="2">Q129*H129</f>
        <v>0</v>
      </c>
      <c r="S129" s="158">
        <v>0</v>
      </c>
      <c r="T129" s="159">
        <f t="shared" ref="T129:T136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167</v>
      </c>
      <c r="AT129" s="160" t="s">
        <v>163</v>
      </c>
      <c r="AU129" s="160" t="s">
        <v>168</v>
      </c>
      <c r="AY129" s="14" t="s">
        <v>161</v>
      </c>
      <c r="BE129" s="161">
        <f t="shared" ref="BE129:BE136" si="4">IF(N129="základná",J129,0)</f>
        <v>0</v>
      </c>
      <c r="BF129" s="161">
        <f t="shared" ref="BF129:BF136" si="5">IF(N129="znížená",J129,0)</f>
        <v>0</v>
      </c>
      <c r="BG129" s="161">
        <f t="shared" ref="BG129:BG136" si="6">IF(N129="zákl. prenesená",J129,0)</f>
        <v>0</v>
      </c>
      <c r="BH129" s="161">
        <f t="shared" ref="BH129:BH136" si="7">IF(N129="zníž. prenesená",J129,0)</f>
        <v>0</v>
      </c>
      <c r="BI129" s="161">
        <f t="shared" ref="BI129:BI136" si="8">IF(N129="nulová",J129,0)</f>
        <v>0</v>
      </c>
      <c r="BJ129" s="14" t="s">
        <v>168</v>
      </c>
      <c r="BK129" s="161">
        <f t="shared" ref="BK129:BK136" si="9">ROUND(I129*H129,2)</f>
        <v>0</v>
      </c>
      <c r="BL129" s="14" t="s">
        <v>167</v>
      </c>
      <c r="BM129" s="160" t="s">
        <v>2194</v>
      </c>
    </row>
    <row r="130" spans="1:65" s="2" customFormat="1" ht="24.2" customHeight="1">
      <c r="A130" s="29"/>
      <c r="B130" s="147"/>
      <c r="C130" s="148" t="s">
        <v>168</v>
      </c>
      <c r="D130" s="148" t="s">
        <v>163</v>
      </c>
      <c r="E130" s="149" t="s">
        <v>2077</v>
      </c>
      <c r="F130" s="150" t="s">
        <v>2078</v>
      </c>
      <c r="G130" s="151" t="s">
        <v>166</v>
      </c>
      <c r="H130" s="152">
        <v>29.6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40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167</v>
      </c>
      <c r="AT130" s="160" t="s">
        <v>163</v>
      </c>
      <c r="AU130" s="160" t="s">
        <v>168</v>
      </c>
      <c r="AY130" s="14" t="s">
        <v>161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168</v>
      </c>
      <c r="BK130" s="161">
        <f t="shared" si="9"/>
        <v>0</v>
      </c>
      <c r="BL130" s="14" t="s">
        <v>167</v>
      </c>
      <c r="BM130" s="160" t="s">
        <v>2195</v>
      </c>
    </row>
    <row r="131" spans="1:65" s="2" customFormat="1" ht="16.5" customHeight="1">
      <c r="A131" s="29"/>
      <c r="B131" s="147"/>
      <c r="C131" s="148" t="s">
        <v>173</v>
      </c>
      <c r="D131" s="148" t="s">
        <v>163</v>
      </c>
      <c r="E131" s="149" t="s">
        <v>2019</v>
      </c>
      <c r="F131" s="150" t="s">
        <v>2020</v>
      </c>
      <c r="G131" s="151" t="s">
        <v>166</v>
      </c>
      <c r="H131" s="152">
        <v>44.16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40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167</v>
      </c>
      <c r="AT131" s="160" t="s">
        <v>163</v>
      </c>
      <c r="AU131" s="160" t="s">
        <v>168</v>
      </c>
      <c r="AY131" s="14" t="s">
        <v>161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168</v>
      </c>
      <c r="BK131" s="161">
        <f t="shared" si="9"/>
        <v>0</v>
      </c>
      <c r="BL131" s="14" t="s">
        <v>167</v>
      </c>
      <c r="BM131" s="160" t="s">
        <v>2196</v>
      </c>
    </row>
    <row r="132" spans="1:65" s="2" customFormat="1" ht="37.9" customHeight="1">
      <c r="A132" s="29"/>
      <c r="B132" s="147"/>
      <c r="C132" s="148" t="s">
        <v>167</v>
      </c>
      <c r="D132" s="148" t="s">
        <v>163</v>
      </c>
      <c r="E132" s="149" t="s">
        <v>2022</v>
      </c>
      <c r="F132" s="150" t="s">
        <v>2023</v>
      </c>
      <c r="G132" s="151" t="s">
        <v>166</v>
      </c>
      <c r="H132" s="152">
        <v>44.16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40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167</v>
      </c>
      <c r="AT132" s="160" t="s">
        <v>163</v>
      </c>
      <c r="AU132" s="160" t="s">
        <v>168</v>
      </c>
      <c r="AY132" s="14" t="s">
        <v>161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168</v>
      </c>
      <c r="BK132" s="161">
        <f t="shared" si="9"/>
        <v>0</v>
      </c>
      <c r="BL132" s="14" t="s">
        <v>167</v>
      </c>
      <c r="BM132" s="160" t="s">
        <v>2197</v>
      </c>
    </row>
    <row r="133" spans="1:65" s="2" customFormat="1" ht="33" customHeight="1">
      <c r="A133" s="29"/>
      <c r="B133" s="147"/>
      <c r="C133" s="148" t="s">
        <v>180</v>
      </c>
      <c r="D133" s="148" t="s">
        <v>163</v>
      </c>
      <c r="E133" s="149" t="s">
        <v>2025</v>
      </c>
      <c r="F133" s="150" t="s">
        <v>2026</v>
      </c>
      <c r="G133" s="151" t="s">
        <v>166</v>
      </c>
      <c r="H133" s="152">
        <v>44.32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40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167</v>
      </c>
      <c r="AT133" s="160" t="s">
        <v>163</v>
      </c>
      <c r="AU133" s="160" t="s">
        <v>168</v>
      </c>
      <c r="AY133" s="14" t="s">
        <v>161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168</v>
      </c>
      <c r="BK133" s="161">
        <f t="shared" si="9"/>
        <v>0</v>
      </c>
      <c r="BL133" s="14" t="s">
        <v>167</v>
      </c>
      <c r="BM133" s="160" t="s">
        <v>2198</v>
      </c>
    </row>
    <row r="134" spans="1:65" s="2" customFormat="1" ht="24.2" customHeight="1">
      <c r="A134" s="29"/>
      <c r="B134" s="147"/>
      <c r="C134" s="148" t="s">
        <v>184</v>
      </c>
      <c r="D134" s="148" t="s">
        <v>163</v>
      </c>
      <c r="E134" s="149" t="s">
        <v>2028</v>
      </c>
      <c r="F134" s="150" t="s">
        <v>2029</v>
      </c>
      <c r="G134" s="151" t="s">
        <v>166</v>
      </c>
      <c r="H134" s="152">
        <v>29.44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40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167</v>
      </c>
      <c r="AT134" s="160" t="s">
        <v>163</v>
      </c>
      <c r="AU134" s="160" t="s">
        <v>168</v>
      </c>
      <c r="AY134" s="14" t="s">
        <v>161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168</v>
      </c>
      <c r="BK134" s="161">
        <f t="shared" si="9"/>
        <v>0</v>
      </c>
      <c r="BL134" s="14" t="s">
        <v>167</v>
      </c>
      <c r="BM134" s="160" t="s">
        <v>2199</v>
      </c>
    </row>
    <row r="135" spans="1:65" s="2" customFormat="1" ht="24.2" customHeight="1">
      <c r="A135" s="29"/>
      <c r="B135" s="147"/>
      <c r="C135" s="148" t="s">
        <v>188</v>
      </c>
      <c r="D135" s="148" t="s">
        <v>163</v>
      </c>
      <c r="E135" s="149" t="s">
        <v>2031</v>
      </c>
      <c r="F135" s="150" t="s">
        <v>2032</v>
      </c>
      <c r="G135" s="151" t="s">
        <v>166</v>
      </c>
      <c r="H135" s="152">
        <v>5.52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40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167</v>
      </c>
      <c r="AT135" s="160" t="s">
        <v>163</v>
      </c>
      <c r="AU135" s="160" t="s">
        <v>168</v>
      </c>
      <c r="AY135" s="14" t="s">
        <v>161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168</v>
      </c>
      <c r="BK135" s="161">
        <f t="shared" si="9"/>
        <v>0</v>
      </c>
      <c r="BL135" s="14" t="s">
        <v>167</v>
      </c>
      <c r="BM135" s="160" t="s">
        <v>2200</v>
      </c>
    </row>
    <row r="136" spans="1:65" s="2" customFormat="1" ht="16.5" customHeight="1">
      <c r="A136" s="29"/>
      <c r="B136" s="147"/>
      <c r="C136" s="162" t="s">
        <v>192</v>
      </c>
      <c r="D136" s="162" t="s">
        <v>207</v>
      </c>
      <c r="E136" s="163" t="s">
        <v>2034</v>
      </c>
      <c r="F136" s="164" t="s">
        <v>2035</v>
      </c>
      <c r="G136" s="165" t="s">
        <v>239</v>
      </c>
      <c r="H136" s="166">
        <v>9.66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40</v>
      </c>
      <c r="O136" s="58"/>
      <c r="P136" s="158">
        <f t="shared" si="1"/>
        <v>0</v>
      </c>
      <c r="Q136" s="158">
        <v>1</v>
      </c>
      <c r="R136" s="158">
        <f t="shared" si="2"/>
        <v>9.66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192</v>
      </c>
      <c r="AT136" s="160" t="s">
        <v>207</v>
      </c>
      <c r="AU136" s="160" t="s">
        <v>168</v>
      </c>
      <c r="AY136" s="14" t="s">
        <v>161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168</v>
      </c>
      <c r="BK136" s="161">
        <f t="shared" si="9"/>
        <v>0</v>
      </c>
      <c r="BL136" s="14" t="s">
        <v>167</v>
      </c>
      <c r="BM136" s="160" t="s">
        <v>2201</v>
      </c>
    </row>
    <row r="137" spans="1:65" s="12" customFormat="1" ht="22.9" customHeight="1">
      <c r="B137" s="134"/>
      <c r="D137" s="135" t="s">
        <v>73</v>
      </c>
      <c r="E137" s="145" t="s">
        <v>167</v>
      </c>
      <c r="F137" s="145" t="s">
        <v>318</v>
      </c>
      <c r="I137" s="137"/>
      <c r="J137" s="146">
        <f>BK137</f>
        <v>0</v>
      </c>
      <c r="L137" s="134"/>
      <c r="M137" s="139"/>
      <c r="N137" s="140"/>
      <c r="O137" s="140"/>
      <c r="P137" s="141">
        <f>SUM(P138:P139)</f>
        <v>0</v>
      </c>
      <c r="Q137" s="140"/>
      <c r="R137" s="141">
        <f>SUM(R138:R139)</f>
        <v>8.2221184800000007</v>
      </c>
      <c r="S137" s="140"/>
      <c r="T137" s="142">
        <f>SUM(T138:T139)</f>
        <v>0</v>
      </c>
      <c r="AR137" s="135" t="s">
        <v>82</v>
      </c>
      <c r="AT137" s="143" t="s">
        <v>73</v>
      </c>
      <c r="AU137" s="143" t="s">
        <v>82</v>
      </c>
      <c r="AY137" s="135" t="s">
        <v>161</v>
      </c>
      <c r="BK137" s="144">
        <f>SUM(BK138:BK139)</f>
        <v>0</v>
      </c>
    </row>
    <row r="138" spans="1:65" s="2" customFormat="1" ht="24.2" customHeight="1">
      <c r="A138" s="29"/>
      <c r="B138" s="147"/>
      <c r="C138" s="148" t="s">
        <v>198</v>
      </c>
      <c r="D138" s="148" t="s">
        <v>163</v>
      </c>
      <c r="E138" s="149" t="s">
        <v>2037</v>
      </c>
      <c r="F138" s="150" t="s">
        <v>2038</v>
      </c>
      <c r="G138" s="151" t="s">
        <v>166</v>
      </c>
      <c r="H138" s="152">
        <v>9.1999999999999993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40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167</v>
      </c>
      <c r="AT138" s="160" t="s">
        <v>163</v>
      </c>
      <c r="AU138" s="160" t="s">
        <v>168</v>
      </c>
      <c r="AY138" s="14" t="s">
        <v>161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168</v>
      </c>
      <c r="BK138" s="161">
        <f>ROUND(I138*H138,2)</f>
        <v>0</v>
      </c>
      <c r="BL138" s="14" t="s">
        <v>167</v>
      </c>
      <c r="BM138" s="160" t="s">
        <v>2202</v>
      </c>
    </row>
    <row r="139" spans="1:65" s="2" customFormat="1" ht="24.2" customHeight="1">
      <c r="A139" s="29"/>
      <c r="B139" s="147"/>
      <c r="C139" s="148" t="s">
        <v>202</v>
      </c>
      <c r="D139" s="148" t="s">
        <v>163</v>
      </c>
      <c r="E139" s="149" t="s">
        <v>2087</v>
      </c>
      <c r="F139" s="150" t="s">
        <v>2088</v>
      </c>
      <c r="G139" s="151" t="s">
        <v>166</v>
      </c>
      <c r="H139" s="152">
        <v>3.7320000000000002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2.2031399999999999</v>
      </c>
      <c r="R139" s="158">
        <f>Q139*H139</f>
        <v>8.2221184800000007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167</v>
      </c>
      <c r="AT139" s="160" t="s">
        <v>163</v>
      </c>
      <c r="AU139" s="160" t="s">
        <v>168</v>
      </c>
      <c r="AY139" s="14" t="s">
        <v>161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168</v>
      </c>
      <c r="BK139" s="161">
        <f>ROUND(I139*H139,2)</f>
        <v>0</v>
      </c>
      <c r="BL139" s="14" t="s">
        <v>167</v>
      </c>
      <c r="BM139" s="160" t="s">
        <v>2203</v>
      </c>
    </row>
    <row r="140" spans="1:65" s="12" customFormat="1" ht="22.9" customHeight="1">
      <c r="B140" s="134"/>
      <c r="D140" s="135" t="s">
        <v>73</v>
      </c>
      <c r="E140" s="145" t="s">
        <v>192</v>
      </c>
      <c r="F140" s="145" t="s">
        <v>457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SUM(P141:P152)</f>
        <v>0</v>
      </c>
      <c r="Q140" s="140"/>
      <c r="R140" s="141">
        <f>SUM(R141:R152)</f>
        <v>2.5242399999999998</v>
      </c>
      <c r="S140" s="140"/>
      <c r="T140" s="142">
        <f>SUM(T141:T152)</f>
        <v>0</v>
      </c>
      <c r="AR140" s="135" t="s">
        <v>82</v>
      </c>
      <c r="AT140" s="143" t="s">
        <v>73</v>
      </c>
      <c r="AU140" s="143" t="s">
        <v>82</v>
      </c>
      <c r="AY140" s="135" t="s">
        <v>161</v>
      </c>
      <c r="BK140" s="144">
        <f>SUM(BK141:BK152)</f>
        <v>0</v>
      </c>
    </row>
    <row r="141" spans="1:65" s="2" customFormat="1" ht="33" customHeight="1">
      <c r="A141" s="29"/>
      <c r="B141" s="147"/>
      <c r="C141" s="148" t="s">
        <v>206</v>
      </c>
      <c r="D141" s="148" t="s">
        <v>163</v>
      </c>
      <c r="E141" s="149" t="s">
        <v>2204</v>
      </c>
      <c r="F141" s="150" t="s">
        <v>2205</v>
      </c>
      <c r="G141" s="151" t="s">
        <v>214</v>
      </c>
      <c r="H141" s="152">
        <v>18</v>
      </c>
      <c r="I141" s="153"/>
      <c r="J141" s="154">
        <f t="shared" ref="J141:J152" si="10"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 t="shared" ref="P141:P152" si="11">O141*H141</f>
        <v>0</v>
      </c>
      <c r="Q141" s="158">
        <v>0</v>
      </c>
      <c r="R141" s="158">
        <f t="shared" ref="R141:R152" si="12">Q141*H141</f>
        <v>0</v>
      </c>
      <c r="S141" s="158">
        <v>0</v>
      </c>
      <c r="T141" s="159">
        <f t="shared" ref="T141:T152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167</v>
      </c>
      <c r="AT141" s="160" t="s">
        <v>163</v>
      </c>
      <c r="AU141" s="160" t="s">
        <v>168</v>
      </c>
      <c r="AY141" s="14" t="s">
        <v>161</v>
      </c>
      <c r="BE141" s="161">
        <f t="shared" ref="BE141:BE152" si="14">IF(N141="základná",J141,0)</f>
        <v>0</v>
      </c>
      <c r="BF141" s="161">
        <f t="shared" ref="BF141:BF152" si="15">IF(N141="znížená",J141,0)</f>
        <v>0</v>
      </c>
      <c r="BG141" s="161">
        <f t="shared" ref="BG141:BG152" si="16">IF(N141="zákl. prenesená",J141,0)</f>
        <v>0</v>
      </c>
      <c r="BH141" s="161">
        <f t="shared" ref="BH141:BH152" si="17">IF(N141="zníž. prenesená",J141,0)</f>
        <v>0</v>
      </c>
      <c r="BI141" s="161">
        <f t="shared" ref="BI141:BI152" si="18">IF(N141="nulová",J141,0)</f>
        <v>0</v>
      </c>
      <c r="BJ141" s="14" t="s">
        <v>168</v>
      </c>
      <c r="BK141" s="161">
        <f t="shared" ref="BK141:BK152" si="19">ROUND(I141*H141,2)</f>
        <v>0</v>
      </c>
      <c r="BL141" s="14" t="s">
        <v>167</v>
      </c>
      <c r="BM141" s="160" t="s">
        <v>2206</v>
      </c>
    </row>
    <row r="142" spans="1:65" s="2" customFormat="1" ht="24.2" customHeight="1">
      <c r="A142" s="29"/>
      <c r="B142" s="147"/>
      <c r="C142" s="162" t="s">
        <v>211</v>
      </c>
      <c r="D142" s="162" t="s">
        <v>207</v>
      </c>
      <c r="E142" s="163" t="s">
        <v>2207</v>
      </c>
      <c r="F142" s="164" t="s">
        <v>2208</v>
      </c>
      <c r="G142" s="165" t="s">
        <v>214</v>
      </c>
      <c r="H142" s="166">
        <v>18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40</v>
      </c>
      <c r="O142" s="58"/>
      <c r="P142" s="158">
        <f t="shared" si="11"/>
        <v>0</v>
      </c>
      <c r="Q142" s="158">
        <v>2.7999999999999998E-4</v>
      </c>
      <c r="R142" s="158">
        <f t="shared" si="12"/>
        <v>5.0399999999999993E-3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192</v>
      </c>
      <c r="AT142" s="160" t="s">
        <v>207</v>
      </c>
      <c r="AU142" s="160" t="s">
        <v>168</v>
      </c>
      <c r="AY142" s="14" t="s">
        <v>161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168</v>
      </c>
      <c r="BK142" s="161">
        <f t="shared" si="19"/>
        <v>0</v>
      </c>
      <c r="BL142" s="14" t="s">
        <v>167</v>
      </c>
      <c r="BM142" s="160" t="s">
        <v>2209</v>
      </c>
    </row>
    <row r="143" spans="1:65" s="2" customFormat="1" ht="24.2" customHeight="1">
      <c r="A143" s="29"/>
      <c r="B143" s="147"/>
      <c r="C143" s="162" t="s">
        <v>216</v>
      </c>
      <c r="D143" s="162" t="s">
        <v>207</v>
      </c>
      <c r="E143" s="163" t="s">
        <v>2210</v>
      </c>
      <c r="F143" s="164" t="s">
        <v>2211</v>
      </c>
      <c r="G143" s="165" t="s">
        <v>259</v>
      </c>
      <c r="H143" s="166">
        <v>2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40</v>
      </c>
      <c r="O143" s="58"/>
      <c r="P143" s="158">
        <f t="shared" si="11"/>
        <v>0</v>
      </c>
      <c r="Q143" s="158">
        <v>6.0000000000000002E-5</v>
      </c>
      <c r="R143" s="158">
        <f t="shared" si="12"/>
        <v>1.2E-4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192</v>
      </c>
      <c r="AT143" s="160" t="s">
        <v>207</v>
      </c>
      <c r="AU143" s="160" t="s">
        <v>168</v>
      </c>
      <c r="AY143" s="14" t="s">
        <v>161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168</v>
      </c>
      <c r="BK143" s="161">
        <f t="shared" si="19"/>
        <v>0</v>
      </c>
      <c r="BL143" s="14" t="s">
        <v>167</v>
      </c>
      <c r="BM143" s="160" t="s">
        <v>2212</v>
      </c>
    </row>
    <row r="144" spans="1:65" s="2" customFormat="1" ht="33" customHeight="1">
      <c r="A144" s="29"/>
      <c r="B144" s="147"/>
      <c r="C144" s="148" t="s">
        <v>220</v>
      </c>
      <c r="D144" s="148" t="s">
        <v>163</v>
      </c>
      <c r="E144" s="149" t="s">
        <v>459</v>
      </c>
      <c r="F144" s="150" t="s">
        <v>460</v>
      </c>
      <c r="G144" s="151" t="s">
        <v>214</v>
      </c>
      <c r="H144" s="152">
        <v>28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40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167</v>
      </c>
      <c r="AT144" s="160" t="s">
        <v>163</v>
      </c>
      <c r="AU144" s="160" t="s">
        <v>168</v>
      </c>
      <c r="AY144" s="14" t="s">
        <v>161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168</v>
      </c>
      <c r="BK144" s="161">
        <f t="shared" si="19"/>
        <v>0</v>
      </c>
      <c r="BL144" s="14" t="s">
        <v>167</v>
      </c>
      <c r="BM144" s="160" t="s">
        <v>2213</v>
      </c>
    </row>
    <row r="145" spans="1:65" s="2" customFormat="1" ht="24.2" customHeight="1">
      <c r="A145" s="29"/>
      <c r="B145" s="147"/>
      <c r="C145" s="162" t="s">
        <v>224</v>
      </c>
      <c r="D145" s="162" t="s">
        <v>207</v>
      </c>
      <c r="E145" s="163" t="s">
        <v>463</v>
      </c>
      <c r="F145" s="164" t="s">
        <v>464</v>
      </c>
      <c r="G145" s="165" t="s">
        <v>214</v>
      </c>
      <c r="H145" s="166">
        <v>28</v>
      </c>
      <c r="I145" s="167"/>
      <c r="J145" s="168">
        <f t="shared" si="10"/>
        <v>0</v>
      </c>
      <c r="K145" s="169"/>
      <c r="L145" s="170"/>
      <c r="M145" s="171" t="s">
        <v>1</v>
      </c>
      <c r="N145" s="172" t="s">
        <v>40</v>
      </c>
      <c r="O145" s="58"/>
      <c r="P145" s="158">
        <f t="shared" si="11"/>
        <v>0</v>
      </c>
      <c r="Q145" s="158">
        <v>6.7000000000000002E-4</v>
      </c>
      <c r="R145" s="158">
        <f t="shared" si="12"/>
        <v>1.8759999999999999E-2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192</v>
      </c>
      <c r="AT145" s="160" t="s">
        <v>207</v>
      </c>
      <c r="AU145" s="160" t="s">
        <v>168</v>
      </c>
      <c r="AY145" s="14" t="s">
        <v>161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168</v>
      </c>
      <c r="BK145" s="161">
        <f t="shared" si="19"/>
        <v>0</v>
      </c>
      <c r="BL145" s="14" t="s">
        <v>167</v>
      </c>
      <c r="BM145" s="160" t="s">
        <v>2214</v>
      </c>
    </row>
    <row r="146" spans="1:65" s="2" customFormat="1" ht="24.2" customHeight="1">
      <c r="A146" s="29"/>
      <c r="B146" s="147"/>
      <c r="C146" s="162" t="s">
        <v>228</v>
      </c>
      <c r="D146" s="162" t="s">
        <v>207</v>
      </c>
      <c r="E146" s="163" t="s">
        <v>467</v>
      </c>
      <c r="F146" s="164" t="s">
        <v>468</v>
      </c>
      <c r="G146" s="165" t="s">
        <v>259</v>
      </c>
      <c r="H146" s="166">
        <v>2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40</v>
      </c>
      <c r="O146" s="58"/>
      <c r="P146" s="158">
        <f t="shared" si="11"/>
        <v>0</v>
      </c>
      <c r="Q146" s="158">
        <v>1.6000000000000001E-4</v>
      </c>
      <c r="R146" s="158">
        <f t="shared" si="12"/>
        <v>3.2000000000000003E-4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192</v>
      </c>
      <c r="AT146" s="160" t="s">
        <v>207</v>
      </c>
      <c r="AU146" s="160" t="s">
        <v>168</v>
      </c>
      <c r="AY146" s="14" t="s">
        <v>161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168</v>
      </c>
      <c r="BK146" s="161">
        <f t="shared" si="19"/>
        <v>0</v>
      </c>
      <c r="BL146" s="14" t="s">
        <v>167</v>
      </c>
      <c r="BM146" s="160" t="s">
        <v>2215</v>
      </c>
    </row>
    <row r="147" spans="1:65" s="2" customFormat="1" ht="21.75" customHeight="1">
      <c r="A147" s="29"/>
      <c r="B147" s="147"/>
      <c r="C147" s="148" t="s">
        <v>232</v>
      </c>
      <c r="D147" s="148" t="s">
        <v>163</v>
      </c>
      <c r="E147" s="149" t="s">
        <v>2216</v>
      </c>
      <c r="F147" s="150" t="s">
        <v>2217</v>
      </c>
      <c r="G147" s="151" t="s">
        <v>214</v>
      </c>
      <c r="H147" s="152">
        <v>18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40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167</v>
      </c>
      <c r="AT147" s="160" t="s">
        <v>163</v>
      </c>
      <c r="AU147" s="160" t="s">
        <v>168</v>
      </c>
      <c r="AY147" s="14" t="s">
        <v>161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168</v>
      </c>
      <c r="BK147" s="161">
        <f t="shared" si="19"/>
        <v>0</v>
      </c>
      <c r="BL147" s="14" t="s">
        <v>167</v>
      </c>
      <c r="BM147" s="160" t="s">
        <v>2218</v>
      </c>
    </row>
    <row r="148" spans="1:65" s="2" customFormat="1" ht="24.2" customHeight="1">
      <c r="A148" s="29"/>
      <c r="B148" s="147"/>
      <c r="C148" s="148" t="s">
        <v>236</v>
      </c>
      <c r="D148" s="148" t="s">
        <v>163</v>
      </c>
      <c r="E148" s="149" t="s">
        <v>2219</v>
      </c>
      <c r="F148" s="150" t="s">
        <v>2220</v>
      </c>
      <c r="G148" s="151" t="s">
        <v>214</v>
      </c>
      <c r="H148" s="152">
        <v>28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167</v>
      </c>
      <c r="AT148" s="160" t="s">
        <v>163</v>
      </c>
      <c r="AU148" s="160" t="s">
        <v>168</v>
      </c>
      <c r="AY148" s="14" t="s">
        <v>161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168</v>
      </c>
      <c r="BK148" s="161">
        <f t="shared" si="19"/>
        <v>0</v>
      </c>
      <c r="BL148" s="14" t="s">
        <v>167</v>
      </c>
      <c r="BM148" s="160" t="s">
        <v>2221</v>
      </c>
    </row>
    <row r="149" spans="1:65" s="2" customFormat="1" ht="24.2" customHeight="1">
      <c r="A149" s="29"/>
      <c r="B149" s="147"/>
      <c r="C149" s="148" t="s">
        <v>241</v>
      </c>
      <c r="D149" s="148" t="s">
        <v>163</v>
      </c>
      <c r="E149" s="149" t="s">
        <v>2222</v>
      </c>
      <c r="F149" s="150" t="s">
        <v>2223</v>
      </c>
      <c r="G149" s="151" t="s">
        <v>259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40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167</v>
      </c>
      <c r="AT149" s="160" t="s">
        <v>163</v>
      </c>
      <c r="AU149" s="160" t="s">
        <v>168</v>
      </c>
      <c r="AY149" s="14" t="s">
        <v>161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168</v>
      </c>
      <c r="BK149" s="161">
        <f t="shared" si="19"/>
        <v>0</v>
      </c>
      <c r="BL149" s="14" t="s">
        <v>167</v>
      </c>
      <c r="BM149" s="160" t="s">
        <v>2224</v>
      </c>
    </row>
    <row r="150" spans="1:65" s="2" customFormat="1" ht="16.5" customHeight="1">
      <c r="A150" s="29"/>
      <c r="B150" s="147"/>
      <c r="C150" s="162" t="s">
        <v>7</v>
      </c>
      <c r="D150" s="162" t="s">
        <v>207</v>
      </c>
      <c r="E150" s="163" t="s">
        <v>2225</v>
      </c>
      <c r="F150" s="164" t="s">
        <v>2226</v>
      </c>
      <c r="G150" s="165" t="s">
        <v>259</v>
      </c>
      <c r="H150" s="166">
        <v>1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192</v>
      </c>
      <c r="AT150" s="160" t="s">
        <v>207</v>
      </c>
      <c r="AU150" s="160" t="s">
        <v>168</v>
      </c>
      <c r="AY150" s="14" t="s">
        <v>161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168</v>
      </c>
      <c r="BK150" s="161">
        <f t="shared" si="19"/>
        <v>0</v>
      </c>
      <c r="BL150" s="14" t="s">
        <v>167</v>
      </c>
      <c r="BM150" s="160" t="s">
        <v>2227</v>
      </c>
    </row>
    <row r="151" spans="1:65" s="2" customFormat="1" ht="33" customHeight="1">
      <c r="A151" s="29"/>
      <c r="B151" s="147"/>
      <c r="C151" s="148" t="s">
        <v>248</v>
      </c>
      <c r="D151" s="148" t="s">
        <v>163</v>
      </c>
      <c r="E151" s="149" t="s">
        <v>2228</v>
      </c>
      <c r="F151" s="150" t="s">
        <v>2229</v>
      </c>
      <c r="G151" s="151" t="s">
        <v>259</v>
      </c>
      <c r="H151" s="152">
        <v>1</v>
      </c>
      <c r="I151" s="153"/>
      <c r="J151" s="154">
        <f t="shared" si="1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167</v>
      </c>
      <c r="AT151" s="160" t="s">
        <v>163</v>
      </c>
      <c r="AU151" s="160" t="s">
        <v>168</v>
      </c>
      <c r="AY151" s="14" t="s">
        <v>161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168</v>
      </c>
      <c r="BK151" s="161">
        <f t="shared" si="19"/>
        <v>0</v>
      </c>
      <c r="BL151" s="14" t="s">
        <v>167</v>
      </c>
      <c r="BM151" s="160" t="s">
        <v>2230</v>
      </c>
    </row>
    <row r="152" spans="1:65" s="2" customFormat="1" ht="21.75" customHeight="1">
      <c r="A152" s="29"/>
      <c r="B152" s="147"/>
      <c r="C152" s="162" t="s">
        <v>252</v>
      </c>
      <c r="D152" s="162" t="s">
        <v>207</v>
      </c>
      <c r="E152" s="163" t="s">
        <v>2231</v>
      </c>
      <c r="F152" s="164" t="s">
        <v>2232</v>
      </c>
      <c r="G152" s="165" t="s">
        <v>259</v>
      </c>
      <c r="H152" s="166">
        <v>1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40</v>
      </c>
      <c r="O152" s="58"/>
      <c r="P152" s="158">
        <f t="shared" si="11"/>
        <v>0</v>
      </c>
      <c r="Q152" s="158">
        <v>2.5</v>
      </c>
      <c r="R152" s="158">
        <f t="shared" si="12"/>
        <v>2.5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192</v>
      </c>
      <c r="AT152" s="160" t="s">
        <v>207</v>
      </c>
      <c r="AU152" s="160" t="s">
        <v>168</v>
      </c>
      <c r="AY152" s="14" t="s">
        <v>161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168</v>
      </c>
      <c r="BK152" s="161">
        <f t="shared" si="19"/>
        <v>0</v>
      </c>
      <c r="BL152" s="14" t="s">
        <v>167</v>
      </c>
      <c r="BM152" s="160" t="s">
        <v>2233</v>
      </c>
    </row>
    <row r="153" spans="1:65" s="12" customFormat="1" ht="22.9" customHeight="1">
      <c r="B153" s="134"/>
      <c r="D153" s="135" t="s">
        <v>73</v>
      </c>
      <c r="E153" s="145" t="s">
        <v>567</v>
      </c>
      <c r="F153" s="145" t="s">
        <v>568</v>
      </c>
      <c r="I153" s="137"/>
      <c r="J153" s="146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0</v>
      </c>
      <c r="S153" s="140"/>
      <c r="T153" s="142">
        <f>T154</f>
        <v>0</v>
      </c>
      <c r="AR153" s="135" t="s">
        <v>82</v>
      </c>
      <c r="AT153" s="143" t="s">
        <v>73</v>
      </c>
      <c r="AU153" s="143" t="s">
        <v>82</v>
      </c>
      <c r="AY153" s="135" t="s">
        <v>161</v>
      </c>
      <c r="BK153" s="144">
        <f>BK154</f>
        <v>0</v>
      </c>
    </row>
    <row r="154" spans="1:65" s="2" customFormat="1" ht="33" customHeight="1">
      <c r="A154" s="29"/>
      <c r="B154" s="147"/>
      <c r="C154" s="148" t="s">
        <v>256</v>
      </c>
      <c r="D154" s="148" t="s">
        <v>163</v>
      </c>
      <c r="E154" s="149" t="s">
        <v>2058</v>
      </c>
      <c r="F154" s="150" t="s">
        <v>2059</v>
      </c>
      <c r="G154" s="151" t="s">
        <v>239</v>
      </c>
      <c r="H154" s="152">
        <v>20.416</v>
      </c>
      <c r="I154" s="153"/>
      <c r="J154" s="154">
        <f>ROUND(I154*H154,2)</f>
        <v>0</v>
      </c>
      <c r="K154" s="155"/>
      <c r="L154" s="30"/>
      <c r="M154" s="156" t="s">
        <v>1</v>
      </c>
      <c r="N154" s="157" t="s">
        <v>40</v>
      </c>
      <c r="O154" s="58"/>
      <c r="P154" s="158">
        <f>O154*H154</f>
        <v>0</v>
      </c>
      <c r="Q154" s="158">
        <v>0</v>
      </c>
      <c r="R154" s="158">
        <f>Q154*H154</f>
        <v>0</v>
      </c>
      <c r="S154" s="158">
        <v>0</v>
      </c>
      <c r="T154" s="159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167</v>
      </c>
      <c r="AT154" s="160" t="s">
        <v>163</v>
      </c>
      <c r="AU154" s="160" t="s">
        <v>168</v>
      </c>
      <c r="AY154" s="14" t="s">
        <v>161</v>
      </c>
      <c r="BE154" s="161">
        <f>IF(N154="základná",J154,0)</f>
        <v>0</v>
      </c>
      <c r="BF154" s="161">
        <f>IF(N154="znížená",J154,0)</f>
        <v>0</v>
      </c>
      <c r="BG154" s="161">
        <f>IF(N154="zákl. prenesená",J154,0)</f>
        <v>0</v>
      </c>
      <c r="BH154" s="161">
        <f>IF(N154="zníž. prenesená",J154,0)</f>
        <v>0</v>
      </c>
      <c r="BI154" s="161">
        <f>IF(N154="nulová",J154,0)</f>
        <v>0</v>
      </c>
      <c r="BJ154" s="14" t="s">
        <v>168</v>
      </c>
      <c r="BK154" s="161">
        <f>ROUND(I154*H154,2)</f>
        <v>0</v>
      </c>
      <c r="BL154" s="14" t="s">
        <v>167</v>
      </c>
      <c r="BM154" s="160" t="s">
        <v>2234</v>
      </c>
    </row>
    <row r="155" spans="1:65" s="12" customFormat="1" ht="25.9" customHeight="1">
      <c r="B155" s="134"/>
      <c r="D155" s="135" t="s">
        <v>73</v>
      </c>
      <c r="E155" s="136" t="s">
        <v>572</v>
      </c>
      <c r="F155" s="136" t="s">
        <v>573</v>
      </c>
      <c r="I155" s="137"/>
      <c r="J155" s="138">
        <f>BK155</f>
        <v>0</v>
      </c>
      <c r="L155" s="134"/>
      <c r="M155" s="139"/>
      <c r="N155" s="140"/>
      <c r="O155" s="140"/>
      <c r="P155" s="141">
        <f>P156</f>
        <v>0</v>
      </c>
      <c r="Q155" s="140"/>
      <c r="R155" s="141">
        <f>R156</f>
        <v>5.0899999999999999E-3</v>
      </c>
      <c r="S155" s="140"/>
      <c r="T155" s="142">
        <f>T156</f>
        <v>0</v>
      </c>
      <c r="AR155" s="135" t="s">
        <v>168</v>
      </c>
      <c r="AT155" s="143" t="s">
        <v>73</v>
      </c>
      <c r="AU155" s="143" t="s">
        <v>74</v>
      </c>
      <c r="AY155" s="135" t="s">
        <v>161</v>
      </c>
      <c r="BK155" s="144">
        <f>BK156</f>
        <v>0</v>
      </c>
    </row>
    <row r="156" spans="1:65" s="12" customFormat="1" ht="22.9" customHeight="1">
      <c r="B156" s="134"/>
      <c r="D156" s="135" t="s">
        <v>73</v>
      </c>
      <c r="E156" s="145" t="s">
        <v>743</v>
      </c>
      <c r="F156" s="145" t="s">
        <v>744</v>
      </c>
      <c r="I156" s="137"/>
      <c r="J156" s="146">
        <f>BK156</f>
        <v>0</v>
      </c>
      <c r="L156" s="134"/>
      <c r="M156" s="139"/>
      <c r="N156" s="140"/>
      <c r="O156" s="140"/>
      <c r="P156" s="141">
        <f>SUM(P157:P159)</f>
        <v>0</v>
      </c>
      <c r="Q156" s="140"/>
      <c r="R156" s="141">
        <f>SUM(R157:R159)</f>
        <v>5.0899999999999999E-3</v>
      </c>
      <c r="S156" s="140"/>
      <c r="T156" s="142">
        <f>SUM(T157:T159)</f>
        <v>0</v>
      </c>
      <c r="AR156" s="135" t="s">
        <v>168</v>
      </c>
      <c r="AT156" s="143" t="s">
        <v>73</v>
      </c>
      <c r="AU156" s="143" t="s">
        <v>82</v>
      </c>
      <c r="AY156" s="135" t="s">
        <v>161</v>
      </c>
      <c r="BK156" s="144">
        <f>SUM(BK157:BK159)</f>
        <v>0</v>
      </c>
    </row>
    <row r="157" spans="1:65" s="2" customFormat="1" ht="24.2" customHeight="1">
      <c r="A157" s="29"/>
      <c r="B157" s="147"/>
      <c r="C157" s="148" t="s">
        <v>261</v>
      </c>
      <c r="D157" s="148" t="s">
        <v>163</v>
      </c>
      <c r="E157" s="149" t="s">
        <v>2235</v>
      </c>
      <c r="F157" s="150" t="s">
        <v>2236</v>
      </c>
      <c r="G157" s="151" t="s">
        <v>259</v>
      </c>
      <c r="H157" s="152">
        <v>1</v>
      </c>
      <c r="I157" s="153"/>
      <c r="J157" s="154">
        <f>ROUND(I157*H157,2)</f>
        <v>0</v>
      </c>
      <c r="K157" s="155"/>
      <c r="L157" s="30"/>
      <c r="M157" s="156" t="s">
        <v>1</v>
      </c>
      <c r="N157" s="157" t="s">
        <v>40</v>
      </c>
      <c r="O157" s="58"/>
      <c r="P157" s="158">
        <f>O157*H157</f>
        <v>0</v>
      </c>
      <c r="Q157" s="158">
        <v>2.7399999999999998E-3</v>
      </c>
      <c r="R157" s="158">
        <f>Q157*H157</f>
        <v>2.7399999999999998E-3</v>
      </c>
      <c r="S157" s="158">
        <v>0</v>
      </c>
      <c r="T157" s="159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228</v>
      </c>
      <c r="AT157" s="160" t="s">
        <v>163</v>
      </c>
      <c r="AU157" s="160" t="s">
        <v>168</v>
      </c>
      <c r="AY157" s="14" t="s">
        <v>161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168</v>
      </c>
      <c r="BK157" s="161">
        <f>ROUND(I157*H157,2)</f>
        <v>0</v>
      </c>
      <c r="BL157" s="14" t="s">
        <v>228</v>
      </c>
      <c r="BM157" s="160" t="s">
        <v>2237</v>
      </c>
    </row>
    <row r="158" spans="1:65" s="2" customFormat="1" ht="33" customHeight="1">
      <c r="A158" s="29"/>
      <c r="B158" s="147"/>
      <c r="C158" s="162" t="s">
        <v>266</v>
      </c>
      <c r="D158" s="162" t="s">
        <v>207</v>
      </c>
      <c r="E158" s="163" t="s">
        <v>2238</v>
      </c>
      <c r="F158" s="164" t="s">
        <v>2239</v>
      </c>
      <c r="G158" s="165" t="s">
        <v>259</v>
      </c>
      <c r="H158" s="166">
        <v>1</v>
      </c>
      <c r="I158" s="167"/>
      <c r="J158" s="168">
        <f>ROUND(I158*H158,2)</f>
        <v>0</v>
      </c>
      <c r="K158" s="169"/>
      <c r="L158" s="170"/>
      <c r="M158" s="171" t="s">
        <v>1</v>
      </c>
      <c r="N158" s="172" t="s">
        <v>40</v>
      </c>
      <c r="O158" s="58"/>
      <c r="P158" s="158">
        <f>O158*H158</f>
        <v>0</v>
      </c>
      <c r="Q158" s="158">
        <v>1.9E-3</v>
      </c>
      <c r="R158" s="158">
        <f>Q158*H158</f>
        <v>1.9E-3</v>
      </c>
      <c r="S158" s="158">
        <v>0</v>
      </c>
      <c r="T158" s="159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294</v>
      </c>
      <c r="AT158" s="160" t="s">
        <v>207</v>
      </c>
      <c r="AU158" s="160" t="s">
        <v>168</v>
      </c>
      <c r="AY158" s="14" t="s">
        <v>161</v>
      </c>
      <c r="BE158" s="161">
        <f>IF(N158="základná",J158,0)</f>
        <v>0</v>
      </c>
      <c r="BF158" s="161">
        <f>IF(N158="znížená",J158,0)</f>
        <v>0</v>
      </c>
      <c r="BG158" s="161">
        <f>IF(N158="zákl. prenesená",J158,0)</f>
        <v>0</v>
      </c>
      <c r="BH158" s="161">
        <f>IF(N158="zníž. prenesená",J158,0)</f>
        <v>0</v>
      </c>
      <c r="BI158" s="161">
        <f>IF(N158="nulová",J158,0)</f>
        <v>0</v>
      </c>
      <c r="BJ158" s="14" t="s">
        <v>168</v>
      </c>
      <c r="BK158" s="161">
        <f>ROUND(I158*H158,2)</f>
        <v>0</v>
      </c>
      <c r="BL158" s="14" t="s">
        <v>228</v>
      </c>
      <c r="BM158" s="160" t="s">
        <v>2240</v>
      </c>
    </row>
    <row r="159" spans="1:65" s="2" customFormat="1" ht="24.2" customHeight="1">
      <c r="A159" s="29"/>
      <c r="B159" s="147"/>
      <c r="C159" s="162" t="s">
        <v>270</v>
      </c>
      <c r="D159" s="162" t="s">
        <v>207</v>
      </c>
      <c r="E159" s="163" t="s">
        <v>2241</v>
      </c>
      <c r="F159" s="164" t="s">
        <v>2242</v>
      </c>
      <c r="G159" s="165" t="s">
        <v>259</v>
      </c>
      <c r="H159" s="166">
        <v>1</v>
      </c>
      <c r="I159" s="167"/>
      <c r="J159" s="168">
        <f>ROUND(I159*H159,2)</f>
        <v>0</v>
      </c>
      <c r="K159" s="169"/>
      <c r="L159" s="170"/>
      <c r="M159" s="171" t="s">
        <v>1</v>
      </c>
      <c r="N159" s="172" t="s">
        <v>40</v>
      </c>
      <c r="O159" s="58"/>
      <c r="P159" s="158">
        <f>O159*H159</f>
        <v>0</v>
      </c>
      <c r="Q159" s="158">
        <v>4.4999999999999999E-4</v>
      </c>
      <c r="R159" s="158">
        <f>Q159*H159</f>
        <v>4.4999999999999999E-4</v>
      </c>
      <c r="S159" s="158">
        <v>0</v>
      </c>
      <c r="T159" s="159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294</v>
      </c>
      <c r="AT159" s="160" t="s">
        <v>207</v>
      </c>
      <c r="AU159" s="160" t="s">
        <v>168</v>
      </c>
      <c r="AY159" s="14" t="s">
        <v>161</v>
      </c>
      <c r="BE159" s="161">
        <f>IF(N159="základná",J159,0)</f>
        <v>0</v>
      </c>
      <c r="BF159" s="161">
        <f>IF(N159="znížená",J159,0)</f>
        <v>0</v>
      </c>
      <c r="BG159" s="161">
        <f>IF(N159="zákl. prenesená",J159,0)</f>
        <v>0</v>
      </c>
      <c r="BH159" s="161">
        <f>IF(N159="zníž. prenesená",J159,0)</f>
        <v>0</v>
      </c>
      <c r="BI159" s="161">
        <f>IF(N159="nulová",J159,0)</f>
        <v>0</v>
      </c>
      <c r="BJ159" s="14" t="s">
        <v>168</v>
      </c>
      <c r="BK159" s="161">
        <f>ROUND(I159*H159,2)</f>
        <v>0</v>
      </c>
      <c r="BL159" s="14" t="s">
        <v>228</v>
      </c>
      <c r="BM159" s="160" t="s">
        <v>2243</v>
      </c>
    </row>
    <row r="160" spans="1:65" s="12" customFormat="1" ht="25.9" customHeight="1">
      <c r="B160" s="134"/>
      <c r="D160" s="135" t="s">
        <v>73</v>
      </c>
      <c r="E160" s="136" t="s">
        <v>207</v>
      </c>
      <c r="F160" s="136" t="s">
        <v>1505</v>
      </c>
      <c r="I160" s="137"/>
      <c r="J160" s="138">
        <f>BK160</f>
        <v>0</v>
      </c>
      <c r="L160" s="134"/>
      <c r="M160" s="139"/>
      <c r="N160" s="140"/>
      <c r="O160" s="140"/>
      <c r="P160" s="141">
        <f>P161</f>
        <v>0</v>
      </c>
      <c r="Q160" s="140"/>
      <c r="R160" s="141">
        <f>R161</f>
        <v>4.5999999999999999E-3</v>
      </c>
      <c r="S160" s="140"/>
      <c r="T160" s="142">
        <f>T161</f>
        <v>0</v>
      </c>
      <c r="AR160" s="135" t="s">
        <v>167</v>
      </c>
      <c r="AT160" s="143" t="s">
        <v>73</v>
      </c>
      <c r="AU160" s="143" t="s">
        <v>74</v>
      </c>
      <c r="AY160" s="135" t="s">
        <v>161</v>
      </c>
      <c r="BK160" s="144">
        <f>BK161</f>
        <v>0</v>
      </c>
    </row>
    <row r="161" spans="1:65" s="12" customFormat="1" ht="22.9" customHeight="1">
      <c r="B161" s="134"/>
      <c r="D161" s="135" t="s">
        <v>73</v>
      </c>
      <c r="E161" s="145" t="s">
        <v>1902</v>
      </c>
      <c r="F161" s="145" t="s">
        <v>1903</v>
      </c>
      <c r="I161" s="137"/>
      <c r="J161" s="146">
        <f>BK161</f>
        <v>0</v>
      </c>
      <c r="L161" s="134"/>
      <c r="M161" s="139"/>
      <c r="N161" s="140"/>
      <c r="O161" s="140"/>
      <c r="P161" s="141">
        <f>P162+SUM(P163:P165)</f>
        <v>0</v>
      </c>
      <c r="Q161" s="140"/>
      <c r="R161" s="141">
        <f>R162+SUM(R163:R165)</f>
        <v>4.5999999999999999E-3</v>
      </c>
      <c r="S161" s="140"/>
      <c r="T161" s="142">
        <f>T162+SUM(T163:T165)</f>
        <v>0</v>
      </c>
      <c r="AR161" s="135" t="s">
        <v>167</v>
      </c>
      <c r="AT161" s="143" t="s">
        <v>73</v>
      </c>
      <c r="AU161" s="143" t="s">
        <v>82</v>
      </c>
      <c r="AY161" s="135" t="s">
        <v>161</v>
      </c>
      <c r="BK161" s="144">
        <f>BK162+SUM(BK163:BK165)</f>
        <v>0</v>
      </c>
    </row>
    <row r="162" spans="1:65" s="2" customFormat="1" ht="16.5" customHeight="1">
      <c r="A162" s="29"/>
      <c r="B162" s="147"/>
      <c r="C162" s="148" t="s">
        <v>274</v>
      </c>
      <c r="D162" s="148" t="s">
        <v>163</v>
      </c>
      <c r="E162" s="149" t="s">
        <v>2244</v>
      </c>
      <c r="F162" s="150" t="s">
        <v>2245</v>
      </c>
      <c r="G162" s="151" t="s">
        <v>2063</v>
      </c>
      <c r="H162" s="152">
        <v>1</v>
      </c>
      <c r="I162" s="153"/>
      <c r="J162" s="154">
        <f>ROUND(I162*H162,2)</f>
        <v>0</v>
      </c>
      <c r="K162" s="155"/>
      <c r="L162" s="30"/>
      <c r="M162" s="156" t="s">
        <v>1</v>
      </c>
      <c r="N162" s="157" t="s">
        <v>40</v>
      </c>
      <c r="O162" s="58"/>
      <c r="P162" s="158">
        <f>O162*H162</f>
        <v>0</v>
      </c>
      <c r="Q162" s="158">
        <v>0</v>
      </c>
      <c r="R162" s="158">
        <f>Q162*H162</f>
        <v>0</v>
      </c>
      <c r="S162" s="158">
        <v>0</v>
      </c>
      <c r="T162" s="159">
        <f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1937</v>
      </c>
      <c r="AT162" s="160" t="s">
        <v>163</v>
      </c>
      <c r="AU162" s="160" t="s">
        <v>168</v>
      </c>
      <c r="AY162" s="14" t="s">
        <v>161</v>
      </c>
      <c r="BE162" s="161">
        <f>IF(N162="základná",J162,0)</f>
        <v>0</v>
      </c>
      <c r="BF162" s="161">
        <f>IF(N162="znížená",J162,0)</f>
        <v>0</v>
      </c>
      <c r="BG162" s="161">
        <f>IF(N162="zákl. prenesená",J162,0)</f>
        <v>0</v>
      </c>
      <c r="BH162" s="161">
        <f>IF(N162="zníž. prenesená",J162,0)</f>
        <v>0</v>
      </c>
      <c r="BI162" s="161">
        <f>IF(N162="nulová",J162,0)</f>
        <v>0</v>
      </c>
      <c r="BJ162" s="14" t="s">
        <v>168</v>
      </c>
      <c r="BK162" s="161">
        <f>ROUND(I162*H162,2)</f>
        <v>0</v>
      </c>
      <c r="BL162" s="14" t="s">
        <v>1937</v>
      </c>
      <c r="BM162" s="160" t="s">
        <v>2246</v>
      </c>
    </row>
    <row r="163" spans="1:65" s="2" customFormat="1" ht="24.2" customHeight="1">
      <c r="A163" s="29"/>
      <c r="B163" s="147"/>
      <c r="C163" s="148" t="s">
        <v>278</v>
      </c>
      <c r="D163" s="148" t="s">
        <v>163</v>
      </c>
      <c r="E163" s="149" t="s">
        <v>2247</v>
      </c>
      <c r="F163" s="150" t="s">
        <v>2248</v>
      </c>
      <c r="G163" s="151" t="s">
        <v>214</v>
      </c>
      <c r="H163" s="152">
        <v>18</v>
      </c>
      <c r="I163" s="153"/>
      <c r="J163" s="154">
        <f>ROUND(I163*H163,2)</f>
        <v>0</v>
      </c>
      <c r="K163" s="155"/>
      <c r="L163" s="30"/>
      <c r="M163" s="156" t="s">
        <v>1</v>
      </c>
      <c r="N163" s="157" t="s">
        <v>40</v>
      </c>
      <c r="O163" s="58"/>
      <c r="P163" s="158">
        <f>O163*H163</f>
        <v>0</v>
      </c>
      <c r="Q163" s="158">
        <v>0</v>
      </c>
      <c r="R163" s="158">
        <f>Q163*H163</f>
        <v>0</v>
      </c>
      <c r="S163" s="158">
        <v>0</v>
      </c>
      <c r="T163" s="159">
        <f>S163*H163</f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1937</v>
      </c>
      <c r="AT163" s="160" t="s">
        <v>163</v>
      </c>
      <c r="AU163" s="160" t="s">
        <v>168</v>
      </c>
      <c r="AY163" s="14" t="s">
        <v>161</v>
      </c>
      <c r="BE163" s="161">
        <f>IF(N163="základná",J163,0)</f>
        <v>0</v>
      </c>
      <c r="BF163" s="161">
        <f>IF(N163="znížená",J163,0)</f>
        <v>0</v>
      </c>
      <c r="BG163" s="161">
        <f>IF(N163="zákl. prenesená",J163,0)</f>
        <v>0</v>
      </c>
      <c r="BH163" s="161">
        <f>IF(N163="zníž. prenesená",J163,0)</f>
        <v>0</v>
      </c>
      <c r="BI163" s="161">
        <f>IF(N163="nulová",J163,0)</f>
        <v>0</v>
      </c>
      <c r="BJ163" s="14" t="s">
        <v>168</v>
      </c>
      <c r="BK163" s="161">
        <f>ROUND(I163*H163,2)</f>
        <v>0</v>
      </c>
      <c r="BL163" s="14" t="s">
        <v>1937</v>
      </c>
      <c r="BM163" s="160" t="s">
        <v>2249</v>
      </c>
    </row>
    <row r="164" spans="1:65" s="2" customFormat="1" ht="24.2" customHeight="1">
      <c r="A164" s="29"/>
      <c r="B164" s="147"/>
      <c r="C164" s="148" t="s">
        <v>282</v>
      </c>
      <c r="D164" s="148" t="s">
        <v>163</v>
      </c>
      <c r="E164" s="149" t="s">
        <v>2250</v>
      </c>
      <c r="F164" s="150" t="s">
        <v>2251</v>
      </c>
      <c r="G164" s="151" t="s">
        <v>214</v>
      </c>
      <c r="H164" s="152">
        <v>28</v>
      </c>
      <c r="I164" s="153"/>
      <c r="J164" s="154">
        <f>ROUND(I164*H164,2)</f>
        <v>0</v>
      </c>
      <c r="K164" s="155"/>
      <c r="L164" s="30"/>
      <c r="M164" s="156" t="s">
        <v>1</v>
      </c>
      <c r="N164" s="157" t="s">
        <v>40</v>
      </c>
      <c r="O164" s="58"/>
      <c r="P164" s="158">
        <f>O164*H164</f>
        <v>0</v>
      </c>
      <c r="Q164" s="158">
        <v>0</v>
      </c>
      <c r="R164" s="158">
        <f>Q164*H164</f>
        <v>0</v>
      </c>
      <c r="S164" s="158">
        <v>0</v>
      </c>
      <c r="T164" s="159">
        <f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1937</v>
      </c>
      <c r="AT164" s="160" t="s">
        <v>163</v>
      </c>
      <c r="AU164" s="160" t="s">
        <v>168</v>
      </c>
      <c r="AY164" s="14" t="s">
        <v>161</v>
      </c>
      <c r="BE164" s="161">
        <f>IF(N164="základná",J164,0)</f>
        <v>0</v>
      </c>
      <c r="BF164" s="161">
        <f>IF(N164="znížená",J164,0)</f>
        <v>0</v>
      </c>
      <c r="BG164" s="161">
        <f>IF(N164="zákl. prenesená",J164,0)</f>
        <v>0</v>
      </c>
      <c r="BH164" s="161">
        <f>IF(N164="zníž. prenesená",J164,0)</f>
        <v>0</v>
      </c>
      <c r="BI164" s="161">
        <f>IF(N164="nulová",J164,0)</f>
        <v>0</v>
      </c>
      <c r="BJ164" s="14" t="s">
        <v>168</v>
      </c>
      <c r="BK164" s="161">
        <f>ROUND(I164*H164,2)</f>
        <v>0</v>
      </c>
      <c r="BL164" s="14" t="s">
        <v>1937</v>
      </c>
      <c r="BM164" s="160" t="s">
        <v>2252</v>
      </c>
    </row>
    <row r="165" spans="1:65" s="12" customFormat="1" ht="20.85" customHeight="1">
      <c r="B165" s="134"/>
      <c r="D165" s="135" t="s">
        <v>73</v>
      </c>
      <c r="E165" s="145" t="s">
        <v>1912</v>
      </c>
      <c r="F165" s="145" t="s">
        <v>2065</v>
      </c>
      <c r="I165" s="137"/>
      <c r="J165" s="146">
        <f>BK165</f>
        <v>0</v>
      </c>
      <c r="L165" s="134"/>
      <c r="M165" s="139"/>
      <c r="N165" s="140"/>
      <c r="O165" s="140"/>
      <c r="P165" s="141">
        <f>SUM(P166:P167)</f>
        <v>0</v>
      </c>
      <c r="Q165" s="140"/>
      <c r="R165" s="141">
        <f>SUM(R166:R167)</f>
        <v>4.5999999999999999E-3</v>
      </c>
      <c r="S165" s="140"/>
      <c r="T165" s="142">
        <f>SUM(T166:T167)</f>
        <v>0</v>
      </c>
      <c r="AR165" s="135" t="s">
        <v>167</v>
      </c>
      <c r="AT165" s="143" t="s">
        <v>73</v>
      </c>
      <c r="AU165" s="143" t="s">
        <v>168</v>
      </c>
      <c r="AY165" s="135" t="s">
        <v>161</v>
      </c>
      <c r="BK165" s="144">
        <f>SUM(BK166:BK167)</f>
        <v>0</v>
      </c>
    </row>
    <row r="166" spans="1:65" s="2" customFormat="1" ht="24.2" customHeight="1">
      <c r="A166" s="29"/>
      <c r="B166" s="147"/>
      <c r="C166" s="148" t="s">
        <v>286</v>
      </c>
      <c r="D166" s="148" t="s">
        <v>163</v>
      </c>
      <c r="E166" s="149" t="s">
        <v>2066</v>
      </c>
      <c r="F166" s="150" t="s">
        <v>2067</v>
      </c>
      <c r="G166" s="151" t="s">
        <v>214</v>
      </c>
      <c r="H166" s="152">
        <v>46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40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425</v>
      </c>
      <c r="AT166" s="160" t="s">
        <v>163</v>
      </c>
      <c r="AU166" s="160" t="s">
        <v>173</v>
      </c>
      <c r="AY166" s="14" t="s">
        <v>161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168</v>
      </c>
      <c r="BK166" s="161">
        <f>ROUND(I166*H166,2)</f>
        <v>0</v>
      </c>
      <c r="BL166" s="14" t="s">
        <v>425</v>
      </c>
      <c r="BM166" s="160" t="s">
        <v>2253</v>
      </c>
    </row>
    <row r="167" spans="1:65" s="2" customFormat="1" ht="24.2" customHeight="1">
      <c r="A167" s="29"/>
      <c r="B167" s="147"/>
      <c r="C167" s="162" t="s">
        <v>290</v>
      </c>
      <c r="D167" s="162" t="s">
        <v>207</v>
      </c>
      <c r="E167" s="163" t="s">
        <v>2254</v>
      </c>
      <c r="F167" s="164" t="s">
        <v>2255</v>
      </c>
      <c r="G167" s="165" t="s">
        <v>214</v>
      </c>
      <c r="H167" s="166">
        <v>46</v>
      </c>
      <c r="I167" s="167"/>
      <c r="J167" s="168">
        <f>ROUND(I167*H167,2)</f>
        <v>0</v>
      </c>
      <c r="K167" s="169"/>
      <c r="L167" s="170"/>
      <c r="M167" s="179" t="s">
        <v>1</v>
      </c>
      <c r="N167" s="180" t="s">
        <v>40</v>
      </c>
      <c r="O167" s="176"/>
      <c r="P167" s="177">
        <f>O167*H167</f>
        <v>0</v>
      </c>
      <c r="Q167" s="177">
        <v>1E-4</v>
      </c>
      <c r="R167" s="177">
        <f>Q167*H167</f>
        <v>4.5999999999999999E-3</v>
      </c>
      <c r="S167" s="177">
        <v>0</v>
      </c>
      <c r="T167" s="178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691</v>
      </c>
      <c r="AT167" s="160" t="s">
        <v>207</v>
      </c>
      <c r="AU167" s="160" t="s">
        <v>173</v>
      </c>
      <c r="AY167" s="14" t="s">
        <v>161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168</v>
      </c>
      <c r="BK167" s="161">
        <f>ROUND(I167*H167,2)</f>
        <v>0</v>
      </c>
      <c r="BL167" s="14" t="s">
        <v>691</v>
      </c>
      <c r="BM167" s="160" t="s">
        <v>2256</v>
      </c>
    </row>
    <row r="168" spans="1:65" s="2" customFormat="1" ht="6.95" customHeight="1">
      <c r="A168" s="29"/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30"/>
      <c r="M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</sheetData>
  <autoFilter ref="C125:K167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102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26.25" customHeight="1">
      <c r="B7" s="17"/>
      <c r="E7" s="223" t="str">
        <f>'Rekapitulácia stavby'!K6</f>
        <v>DSS Červená Skala - výstavba nového objektu sociálnych služieb (podporované bývanie)</v>
      </c>
      <c r="F7" s="224"/>
      <c r="G7" s="224"/>
      <c r="H7" s="224"/>
      <c r="L7" s="17"/>
    </row>
    <row r="8" spans="1:46" s="2" customFormat="1" ht="12" customHeight="1">
      <c r="A8" s="29"/>
      <c r="B8" s="30"/>
      <c r="C8" s="29"/>
      <c r="D8" s="24" t="s">
        <v>103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1" t="s">
        <v>2257</v>
      </c>
      <c r="F9" s="225"/>
      <c r="G9" s="225"/>
      <c r="H9" s="22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26. 6. 2023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6" t="str">
        <f>'Rekapitulácia stavby'!E14</f>
        <v>Vyplň údaj</v>
      </c>
      <c r="F18" s="203"/>
      <c r="G18" s="203"/>
      <c r="H18" s="203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26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08" t="s">
        <v>1</v>
      </c>
      <c r="F27" s="208"/>
      <c r="G27" s="208"/>
      <c r="H27" s="20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34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36</v>
      </c>
      <c r="G32" s="29"/>
      <c r="H32" s="29"/>
      <c r="I32" s="33" t="s">
        <v>35</v>
      </c>
      <c r="J32" s="33" t="s">
        <v>37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38</v>
      </c>
      <c r="E33" s="35" t="s">
        <v>39</v>
      </c>
      <c r="F33" s="99">
        <f>ROUND((SUM(BE125:BE153)),  2)</f>
        <v>0</v>
      </c>
      <c r="G33" s="100"/>
      <c r="H33" s="100"/>
      <c r="I33" s="101">
        <v>0.2</v>
      </c>
      <c r="J33" s="99">
        <f>ROUND(((SUM(BE125:BE153))*I33),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40</v>
      </c>
      <c r="F34" s="99">
        <f>ROUND((SUM(BF125:BF153)),  2)</f>
        <v>0</v>
      </c>
      <c r="G34" s="100"/>
      <c r="H34" s="100"/>
      <c r="I34" s="101">
        <v>0.2</v>
      </c>
      <c r="J34" s="99">
        <f>ROUND(((SUM(BF125:BF153))*I34),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41</v>
      </c>
      <c r="F35" s="102">
        <f>ROUND((SUM(BG125:BG153)),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42</v>
      </c>
      <c r="F36" s="102">
        <f>ROUND((SUM(BH125:BH153)),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43</v>
      </c>
      <c r="F37" s="99">
        <f>ROUND((SUM(BI125:BI153)),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44</v>
      </c>
      <c r="E39" s="60"/>
      <c r="F39" s="60"/>
      <c r="G39" s="106" t="s">
        <v>45</v>
      </c>
      <c r="H39" s="107" t="s">
        <v>46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0" t="s">
        <v>50</v>
      </c>
      <c r="G61" s="45" t="s">
        <v>49</v>
      </c>
      <c r="H61" s="32"/>
      <c r="I61" s="32"/>
      <c r="J61" s="111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0" t="s">
        <v>50</v>
      </c>
      <c r="G76" s="45" t="s">
        <v>49</v>
      </c>
      <c r="H76" s="32"/>
      <c r="I76" s="32"/>
      <c r="J76" s="111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105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3" t="str">
        <f>E7</f>
        <v>DSS Červená Skala - výstavba nového objektu sociálnych služieb (podporované bývanie)</v>
      </c>
      <c r="F85" s="224"/>
      <c r="G85" s="224"/>
      <c r="H85" s="22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103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1" t="str">
        <f>E9</f>
        <v>07 - Oplotenie</v>
      </c>
      <c r="F87" s="225"/>
      <c r="G87" s="225"/>
      <c r="H87" s="22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Šumiac, p.č. 5610</v>
      </c>
      <c r="G89" s="29"/>
      <c r="H89" s="29"/>
      <c r="I89" s="24" t="s">
        <v>21</v>
      </c>
      <c r="J89" s="55" t="str">
        <f>IF(J12="","",J12)</f>
        <v>26. 6. 2023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23</v>
      </c>
      <c r="D91" s="29"/>
      <c r="E91" s="29"/>
      <c r="F91" s="22" t="str">
        <f>E15</f>
        <v>Domov sociálnych služieb, Pohorelá</v>
      </c>
      <c r="G91" s="29"/>
      <c r="H91" s="29"/>
      <c r="I91" s="24" t="s">
        <v>29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106</v>
      </c>
      <c r="D94" s="104"/>
      <c r="E94" s="104"/>
      <c r="F94" s="104"/>
      <c r="G94" s="104"/>
      <c r="H94" s="104"/>
      <c r="I94" s="104"/>
      <c r="J94" s="113" t="s">
        <v>107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108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109</v>
      </c>
    </row>
    <row r="97" spans="1:31" s="9" customFormat="1" ht="24.95" customHeight="1">
      <c r="B97" s="115"/>
      <c r="D97" s="116" t="s">
        <v>110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customHeight="1">
      <c r="B98" s="119"/>
      <c r="D98" s="120" t="s">
        <v>111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customHeight="1">
      <c r="B99" s="119"/>
      <c r="D99" s="120" t="s">
        <v>113</v>
      </c>
      <c r="E99" s="121"/>
      <c r="F99" s="121"/>
      <c r="G99" s="121"/>
      <c r="H99" s="121"/>
      <c r="I99" s="121"/>
      <c r="J99" s="122">
        <f>J130</f>
        <v>0</v>
      </c>
      <c r="L99" s="119"/>
    </row>
    <row r="100" spans="1:31" s="10" customFormat="1" ht="19.899999999999999" customHeight="1">
      <c r="B100" s="119"/>
      <c r="D100" s="120" t="s">
        <v>119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5" customHeight="1">
      <c r="B101" s="115"/>
      <c r="D101" s="116" t="s">
        <v>120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899999999999999" customHeight="1">
      <c r="B102" s="119"/>
      <c r="D102" s="120" t="s">
        <v>134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9" customFormat="1" ht="24.95" customHeight="1">
      <c r="B103" s="115"/>
      <c r="D103" s="116" t="s">
        <v>141</v>
      </c>
      <c r="E103" s="117"/>
      <c r="F103" s="117"/>
      <c r="G103" s="117"/>
      <c r="H103" s="117"/>
      <c r="I103" s="117"/>
      <c r="J103" s="118">
        <f>J144</f>
        <v>0</v>
      </c>
      <c r="L103" s="115"/>
    </row>
    <row r="104" spans="1:31" s="10" customFormat="1" ht="19.899999999999999" customHeight="1">
      <c r="B104" s="119"/>
      <c r="D104" s="120" t="s">
        <v>142</v>
      </c>
      <c r="E104" s="121"/>
      <c r="F104" s="121"/>
      <c r="G104" s="121"/>
      <c r="H104" s="121"/>
      <c r="I104" s="121"/>
      <c r="J104" s="122">
        <f>J145</f>
        <v>0</v>
      </c>
      <c r="L104" s="119"/>
    </row>
    <row r="105" spans="1:31" s="9" customFormat="1" ht="24.95" customHeight="1">
      <c r="B105" s="115"/>
      <c r="D105" s="116" t="s">
        <v>2258</v>
      </c>
      <c r="E105" s="117"/>
      <c r="F105" s="117"/>
      <c r="G105" s="117"/>
      <c r="H105" s="117"/>
      <c r="I105" s="117"/>
      <c r="J105" s="118">
        <f>J152</f>
        <v>0</v>
      </c>
      <c r="L105" s="115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147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6.25" customHeight="1">
      <c r="A115" s="29"/>
      <c r="B115" s="30"/>
      <c r="C115" s="29"/>
      <c r="D115" s="29"/>
      <c r="E115" s="223" t="str">
        <f>E7</f>
        <v>DSS Červená Skala - výstavba nového objektu sociálnych služieb (podporované bývanie)</v>
      </c>
      <c r="F115" s="224"/>
      <c r="G115" s="224"/>
      <c r="H115" s="224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103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81" t="str">
        <f>E9</f>
        <v>07 - Oplotenie</v>
      </c>
      <c r="F117" s="225"/>
      <c r="G117" s="225"/>
      <c r="H117" s="225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Šumiac, p.č. 5610</v>
      </c>
      <c r="G119" s="29"/>
      <c r="H119" s="29"/>
      <c r="I119" s="24" t="s">
        <v>21</v>
      </c>
      <c r="J119" s="55" t="str">
        <f>IF(J12="","",J12)</f>
        <v>26. 6. 2023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5.2" customHeight="1">
      <c r="A121" s="29"/>
      <c r="B121" s="30"/>
      <c r="C121" s="24" t="s">
        <v>23</v>
      </c>
      <c r="D121" s="29"/>
      <c r="E121" s="29"/>
      <c r="F121" s="22" t="str">
        <f>E15</f>
        <v>Domov sociálnych služieb, Pohorelá</v>
      </c>
      <c r="G121" s="29"/>
      <c r="H121" s="29"/>
      <c r="I121" s="24" t="s">
        <v>29</v>
      </c>
      <c r="J121" s="27" t="str">
        <f>E21</f>
        <v xml:space="preserve"> 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 xml:space="preserve"> 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148</v>
      </c>
      <c r="D124" s="126" t="s">
        <v>59</v>
      </c>
      <c r="E124" s="126" t="s">
        <v>55</v>
      </c>
      <c r="F124" s="126" t="s">
        <v>56</v>
      </c>
      <c r="G124" s="126" t="s">
        <v>149</v>
      </c>
      <c r="H124" s="126" t="s">
        <v>150</v>
      </c>
      <c r="I124" s="126" t="s">
        <v>151</v>
      </c>
      <c r="J124" s="127" t="s">
        <v>107</v>
      </c>
      <c r="K124" s="128" t="s">
        <v>152</v>
      </c>
      <c r="L124" s="129"/>
      <c r="M124" s="62" t="s">
        <v>1</v>
      </c>
      <c r="N124" s="63" t="s">
        <v>38</v>
      </c>
      <c r="O124" s="63" t="s">
        <v>153</v>
      </c>
      <c r="P124" s="63" t="s">
        <v>154</v>
      </c>
      <c r="Q124" s="63" t="s">
        <v>155</v>
      </c>
      <c r="R124" s="63" t="s">
        <v>156</v>
      </c>
      <c r="S124" s="63" t="s">
        <v>157</v>
      </c>
      <c r="T124" s="64" t="s">
        <v>158</v>
      </c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108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P126+P137+P144+P152</f>
        <v>0</v>
      </c>
      <c r="Q125" s="66"/>
      <c r="R125" s="131">
        <f>R126+R137+R144+R152</f>
        <v>38.952579999999998</v>
      </c>
      <c r="S125" s="66"/>
      <c r="T125" s="132">
        <f>T126+T137+T144+T152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73</v>
      </c>
      <c r="AU125" s="14" t="s">
        <v>109</v>
      </c>
      <c r="BK125" s="133">
        <f>BK126+BK137+BK144+BK152</f>
        <v>0</v>
      </c>
    </row>
    <row r="126" spans="1:65" s="12" customFormat="1" ht="25.9" customHeight="1">
      <c r="B126" s="134"/>
      <c r="D126" s="135" t="s">
        <v>73</v>
      </c>
      <c r="E126" s="136" t="s">
        <v>159</v>
      </c>
      <c r="F126" s="136" t="s">
        <v>160</v>
      </c>
      <c r="I126" s="137"/>
      <c r="J126" s="138">
        <f>BK126</f>
        <v>0</v>
      </c>
      <c r="L126" s="134"/>
      <c r="M126" s="139"/>
      <c r="N126" s="140"/>
      <c r="O126" s="140"/>
      <c r="P126" s="141">
        <f>P127+P130+P135</f>
        <v>0</v>
      </c>
      <c r="Q126" s="140"/>
      <c r="R126" s="141">
        <f>R127+R130+R135</f>
        <v>38.748509999999996</v>
      </c>
      <c r="S126" s="140"/>
      <c r="T126" s="142">
        <f>T127+T130+T135</f>
        <v>0</v>
      </c>
      <c r="AR126" s="135" t="s">
        <v>82</v>
      </c>
      <c r="AT126" s="143" t="s">
        <v>73</v>
      </c>
      <c r="AU126" s="143" t="s">
        <v>74</v>
      </c>
      <c r="AY126" s="135" t="s">
        <v>161</v>
      </c>
      <c r="BK126" s="144">
        <f>BK127+BK130+BK135</f>
        <v>0</v>
      </c>
    </row>
    <row r="127" spans="1:65" s="12" customFormat="1" ht="22.9" customHeight="1">
      <c r="B127" s="134"/>
      <c r="D127" s="135" t="s">
        <v>73</v>
      </c>
      <c r="E127" s="145" t="s">
        <v>82</v>
      </c>
      <c r="F127" s="145" t="s">
        <v>162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SUM(P128:P129)</f>
        <v>0</v>
      </c>
      <c r="Q127" s="140"/>
      <c r="R127" s="141">
        <f>SUM(R128:R129)</f>
        <v>0</v>
      </c>
      <c r="S127" s="140"/>
      <c r="T127" s="142">
        <f>SUM(T128:T129)</f>
        <v>0</v>
      </c>
      <c r="AR127" s="135" t="s">
        <v>82</v>
      </c>
      <c r="AT127" s="143" t="s">
        <v>73</v>
      </c>
      <c r="AU127" s="143" t="s">
        <v>82</v>
      </c>
      <c r="AY127" s="135" t="s">
        <v>161</v>
      </c>
      <c r="BK127" s="144">
        <f>SUM(BK128:BK129)</f>
        <v>0</v>
      </c>
    </row>
    <row r="128" spans="1:65" s="2" customFormat="1" ht="24.2" customHeight="1">
      <c r="A128" s="29"/>
      <c r="B128" s="147"/>
      <c r="C128" s="148" t="s">
        <v>82</v>
      </c>
      <c r="D128" s="148" t="s">
        <v>163</v>
      </c>
      <c r="E128" s="149" t="s">
        <v>2259</v>
      </c>
      <c r="F128" s="150" t="s">
        <v>2260</v>
      </c>
      <c r="G128" s="151" t="s">
        <v>166</v>
      </c>
      <c r="H128" s="152">
        <v>13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40</v>
      </c>
      <c r="O128" s="58"/>
      <c r="P128" s="158">
        <f>O128*H128</f>
        <v>0</v>
      </c>
      <c r="Q128" s="158">
        <v>0</v>
      </c>
      <c r="R128" s="158">
        <f>Q128*H128</f>
        <v>0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167</v>
      </c>
      <c r="AT128" s="160" t="s">
        <v>163</v>
      </c>
      <c r="AU128" s="160" t="s">
        <v>168</v>
      </c>
      <c r="AY128" s="14" t="s">
        <v>161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168</v>
      </c>
      <c r="BK128" s="161">
        <f>ROUND(I128*H128,2)</f>
        <v>0</v>
      </c>
      <c r="BL128" s="14" t="s">
        <v>167</v>
      </c>
      <c r="BM128" s="160" t="s">
        <v>2261</v>
      </c>
    </row>
    <row r="129" spans="1:65" s="2" customFormat="1" ht="24.2" customHeight="1">
      <c r="A129" s="29"/>
      <c r="B129" s="147"/>
      <c r="C129" s="148" t="s">
        <v>168</v>
      </c>
      <c r="D129" s="148" t="s">
        <v>163</v>
      </c>
      <c r="E129" s="149" t="s">
        <v>2262</v>
      </c>
      <c r="F129" s="150" t="s">
        <v>2263</v>
      </c>
      <c r="G129" s="151" t="s">
        <v>259</v>
      </c>
      <c r="H129" s="152">
        <v>65</v>
      </c>
      <c r="I129" s="153"/>
      <c r="J129" s="154">
        <f>ROUND(I129*H129,2)</f>
        <v>0</v>
      </c>
      <c r="K129" s="155"/>
      <c r="L129" s="30"/>
      <c r="M129" s="156" t="s">
        <v>1</v>
      </c>
      <c r="N129" s="157" t="s">
        <v>40</v>
      </c>
      <c r="O129" s="58"/>
      <c r="P129" s="158">
        <f>O129*H129</f>
        <v>0</v>
      </c>
      <c r="Q129" s="158">
        <v>0</v>
      </c>
      <c r="R129" s="158">
        <f>Q129*H129</f>
        <v>0</v>
      </c>
      <c r="S129" s="158">
        <v>0</v>
      </c>
      <c r="T129" s="159">
        <f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167</v>
      </c>
      <c r="AT129" s="160" t="s">
        <v>163</v>
      </c>
      <c r="AU129" s="160" t="s">
        <v>168</v>
      </c>
      <c r="AY129" s="14" t="s">
        <v>161</v>
      </c>
      <c r="BE129" s="161">
        <f>IF(N129="základná",J129,0)</f>
        <v>0</v>
      </c>
      <c r="BF129" s="161">
        <f>IF(N129="znížená",J129,0)</f>
        <v>0</v>
      </c>
      <c r="BG129" s="161">
        <f>IF(N129="zákl. prenesená",J129,0)</f>
        <v>0</v>
      </c>
      <c r="BH129" s="161">
        <f>IF(N129="zníž. prenesená",J129,0)</f>
        <v>0</v>
      </c>
      <c r="BI129" s="161">
        <f>IF(N129="nulová",J129,0)</f>
        <v>0</v>
      </c>
      <c r="BJ129" s="14" t="s">
        <v>168</v>
      </c>
      <c r="BK129" s="161">
        <f>ROUND(I129*H129,2)</f>
        <v>0</v>
      </c>
      <c r="BL129" s="14" t="s">
        <v>167</v>
      </c>
      <c r="BM129" s="160" t="s">
        <v>2264</v>
      </c>
    </row>
    <row r="130" spans="1:65" s="12" customFormat="1" ht="22.9" customHeight="1">
      <c r="B130" s="134"/>
      <c r="D130" s="135" t="s">
        <v>73</v>
      </c>
      <c r="E130" s="145" t="s">
        <v>173</v>
      </c>
      <c r="F130" s="145" t="s">
        <v>265</v>
      </c>
      <c r="I130" s="137"/>
      <c r="J130" s="146">
        <f>BK130</f>
        <v>0</v>
      </c>
      <c r="L130" s="134"/>
      <c r="M130" s="139"/>
      <c r="N130" s="140"/>
      <c r="O130" s="140"/>
      <c r="P130" s="141">
        <f>SUM(P131:P134)</f>
        <v>0</v>
      </c>
      <c r="Q130" s="140"/>
      <c r="R130" s="141">
        <f>SUM(R131:R134)</f>
        <v>38.748509999999996</v>
      </c>
      <c r="S130" s="140"/>
      <c r="T130" s="142">
        <f>SUM(T131:T134)</f>
        <v>0</v>
      </c>
      <c r="AR130" s="135" t="s">
        <v>82</v>
      </c>
      <c r="AT130" s="143" t="s">
        <v>73</v>
      </c>
      <c r="AU130" s="143" t="s">
        <v>82</v>
      </c>
      <c r="AY130" s="135" t="s">
        <v>161</v>
      </c>
      <c r="BK130" s="144">
        <f>SUM(BK131:BK134)</f>
        <v>0</v>
      </c>
    </row>
    <row r="131" spans="1:65" s="2" customFormat="1" ht="24.2" customHeight="1">
      <c r="A131" s="29"/>
      <c r="B131" s="147"/>
      <c r="C131" s="148" t="s">
        <v>173</v>
      </c>
      <c r="D131" s="148" t="s">
        <v>163</v>
      </c>
      <c r="E131" s="149" t="s">
        <v>2265</v>
      </c>
      <c r="F131" s="150" t="s">
        <v>2266</v>
      </c>
      <c r="G131" s="151" t="s">
        <v>259</v>
      </c>
      <c r="H131" s="152">
        <v>65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40</v>
      </c>
      <c r="O131" s="58"/>
      <c r="P131" s="158">
        <f>O131*H131</f>
        <v>0</v>
      </c>
      <c r="Q131" s="158">
        <v>0.41593000000000002</v>
      </c>
      <c r="R131" s="158">
        <f>Q131*H131</f>
        <v>27.035450000000001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167</v>
      </c>
      <c r="AT131" s="160" t="s">
        <v>163</v>
      </c>
      <c r="AU131" s="160" t="s">
        <v>168</v>
      </c>
      <c r="AY131" s="14" t="s">
        <v>161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168</v>
      </c>
      <c r="BK131" s="161">
        <f>ROUND(I131*H131,2)</f>
        <v>0</v>
      </c>
      <c r="BL131" s="14" t="s">
        <v>167</v>
      </c>
      <c r="BM131" s="160" t="s">
        <v>2267</v>
      </c>
    </row>
    <row r="132" spans="1:65" s="2" customFormat="1" ht="24.2" customHeight="1">
      <c r="A132" s="29"/>
      <c r="B132" s="147"/>
      <c r="C132" s="162" t="s">
        <v>167</v>
      </c>
      <c r="D132" s="162" t="s">
        <v>207</v>
      </c>
      <c r="E132" s="163" t="s">
        <v>2268</v>
      </c>
      <c r="F132" s="164" t="s">
        <v>2269</v>
      </c>
      <c r="G132" s="165" t="s">
        <v>259</v>
      </c>
      <c r="H132" s="166">
        <v>65.650000000000006</v>
      </c>
      <c r="I132" s="167"/>
      <c r="J132" s="168">
        <f>ROUND(I132*H132,2)</f>
        <v>0</v>
      </c>
      <c r="K132" s="169"/>
      <c r="L132" s="170"/>
      <c r="M132" s="171" t="s">
        <v>1</v>
      </c>
      <c r="N132" s="172" t="s">
        <v>40</v>
      </c>
      <c r="O132" s="58"/>
      <c r="P132" s="158">
        <f>O132*H132</f>
        <v>0</v>
      </c>
      <c r="Q132" s="158">
        <v>7.0000000000000007E-2</v>
      </c>
      <c r="R132" s="158">
        <f>Q132*H132</f>
        <v>4.5955000000000013</v>
      </c>
      <c r="S132" s="158">
        <v>0</v>
      </c>
      <c r="T132" s="159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192</v>
      </c>
      <c r="AT132" s="160" t="s">
        <v>207</v>
      </c>
      <c r="AU132" s="160" t="s">
        <v>168</v>
      </c>
      <c r="AY132" s="14" t="s">
        <v>161</v>
      </c>
      <c r="BE132" s="161">
        <f>IF(N132="základná",J132,0)</f>
        <v>0</v>
      </c>
      <c r="BF132" s="161">
        <f>IF(N132="znížená",J132,0)</f>
        <v>0</v>
      </c>
      <c r="BG132" s="161">
        <f>IF(N132="zákl. prenesená",J132,0)</f>
        <v>0</v>
      </c>
      <c r="BH132" s="161">
        <f>IF(N132="zníž. prenesená",J132,0)</f>
        <v>0</v>
      </c>
      <c r="BI132" s="161">
        <f>IF(N132="nulová",J132,0)</f>
        <v>0</v>
      </c>
      <c r="BJ132" s="14" t="s">
        <v>168</v>
      </c>
      <c r="BK132" s="161">
        <f>ROUND(I132*H132,2)</f>
        <v>0</v>
      </c>
      <c r="BL132" s="14" t="s">
        <v>167</v>
      </c>
      <c r="BM132" s="160" t="s">
        <v>2270</v>
      </c>
    </row>
    <row r="133" spans="1:65" s="2" customFormat="1" ht="24.2" customHeight="1">
      <c r="A133" s="29"/>
      <c r="B133" s="147"/>
      <c r="C133" s="148" t="s">
        <v>180</v>
      </c>
      <c r="D133" s="148" t="s">
        <v>163</v>
      </c>
      <c r="E133" s="149" t="s">
        <v>2271</v>
      </c>
      <c r="F133" s="150" t="s">
        <v>2272</v>
      </c>
      <c r="G133" s="151" t="s">
        <v>214</v>
      </c>
      <c r="H133" s="152">
        <v>153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40</v>
      </c>
      <c r="O133" s="58"/>
      <c r="P133" s="158">
        <f>O133*H133</f>
        <v>0</v>
      </c>
      <c r="Q133" s="158">
        <v>3.1370000000000002E-2</v>
      </c>
      <c r="R133" s="158">
        <f>Q133*H133</f>
        <v>4.7996100000000004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167</v>
      </c>
      <c r="AT133" s="160" t="s">
        <v>163</v>
      </c>
      <c r="AU133" s="160" t="s">
        <v>168</v>
      </c>
      <c r="AY133" s="14" t="s">
        <v>161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168</v>
      </c>
      <c r="BK133" s="161">
        <f>ROUND(I133*H133,2)</f>
        <v>0</v>
      </c>
      <c r="BL133" s="14" t="s">
        <v>167</v>
      </c>
      <c r="BM133" s="160" t="s">
        <v>2273</v>
      </c>
    </row>
    <row r="134" spans="1:65" s="2" customFormat="1" ht="24.2" customHeight="1">
      <c r="A134" s="29"/>
      <c r="B134" s="147"/>
      <c r="C134" s="162" t="s">
        <v>184</v>
      </c>
      <c r="D134" s="162" t="s">
        <v>207</v>
      </c>
      <c r="E134" s="163" t="s">
        <v>2274</v>
      </c>
      <c r="F134" s="164" t="s">
        <v>2275</v>
      </c>
      <c r="G134" s="165" t="s">
        <v>259</v>
      </c>
      <c r="H134" s="166">
        <v>61.811999999999998</v>
      </c>
      <c r="I134" s="167"/>
      <c r="J134" s="168">
        <f>ROUND(I134*H134,2)</f>
        <v>0</v>
      </c>
      <c r="K134" s="169"/>
      <c r="L134" s="170"/>
      <c r="M134" s="171" t="s">
        <v>1</v>
      </c>
      <c r="N134" s="172" t="s">
        <v>40</v>
      </c>
      <c r="O134" s="58"/>
      <c r="P134" s="158">
        <f>O134*H134</f>
        <v>0</v>
      </c>
      <c r="Q134" s="158">
        <v>3.7499999999999999E-2</v>
      </c>
      <c r="R134" s="158">
        <f>Q134*H134</f>
        <v>2.3179499999999997</v>
      </c>
      <c r="S134" s="158">
        <v>0</v>
      </c>
      <c r="T134" s="159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192</v>
      </c>
      <c r="AT134" s="160" t="s">
        <v>207</v>
      </c>
      <c r="AU134" s="160" t="s">
        <v>168</v>
      </c>
      <c r="AY134" s="14" t="s">
        <v>161</v>
      </c>
      <c r="BE134" s="161">
        <f>IF(N134="základná",J134,0)</f>
        <v>0</v>
      </c>
      <c r="BF134" s="161">
        <f>IF(N134="znížená",J134,0)</f>
        <v>0</v>
      </c>
      <c r="BG134" s="161">
        <f>IF(N134="zákl. prenesená",J134,0)</f>
        <v>0</v>
      </c>
      <c r="BH134" s="161">
        <f>IF(N134="zníž. prenesená",J134,0)</f>
        <v>0</v>
      </c>
      <c r="BI134" s="161">
        <f>IF(N134="nulová",J134,0)</f>
        <v>0</v>
      </c>
      <c r="BJ134" s="14" t="s">
        <v>168</v>
      </c>
      <c r="BK134" s="161">
        <f>ROUND(I134*H134,2)</f>
        <v>0</v>
      </c>
      <c r="BL134" s="14" t="s">
        <v>167</v>
      </c>
      <c r="BM134" s="160" t="s">
        <v>2276</v>
      </c>
    </row>
    <row r="135" spans="1:65" s="12" customFormat="1" ht="22.9" customHeight="1">
      <c r="B135" s="134"/>
      <c r="D135" s="135" t="s">
        <v>73</v>
      </c>
      <c r="E135" s="145" t="s">
        <v>567</v>
      </c>
      <c r="F135" s="145" t="s">
        <v>568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82</v>
      </c>
      <c r="AT135" s="143" t="s">
        <v>73</v>
      </c>
      <c r="AU135" s="143" t="s">
        <v>82</v>
      </c>
      <c r="AY135" s="135" t="s">
        <v>161</v>
      </c>
      <c r="BK135" s="144">
        <f>BK136</f>
        <v>0</v>
      </c>
    </row>
    <row r="136" spans="1:65" s="2" customFormat="1" ht="24.2" customHeight="1">
      <c r="A136" s="29"/>
      <c r="B136" s="147"/>
      <c r="C136" s="148" t="s">
        <v>188</v>
      </c>
      <c r="D136" s="148" t="s">
        <v>163</v>
      </c>
      <c r="E136" s="149" t="s">
        <v>2277</v>
      </c>
      <c r="F136" s="150" t="s">
        <v>2278</v>
      </c>
      <c r="G136" s="151" t="s">
        <v>239</v>
      </c>
      <c r="H136" s="152">
        <v>38.749000000000002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40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167</v>
      </c>
      <c r="AT136" s="160" t="s">
        <v>163</v>
      </c>
      <c r="AU136" s="160" t="s">
        <v>168</v>
      </c>
      <c r="AY136" s="14" t="s">
        <v>161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168</v>
      </c>
      <c r="BK136" s="161">
        <f>ROUND(I136*H136,2)</f>
        <v>0</v>
      </c>
      <c r="BL136" s="14" t="s">
        <v>167</v>
      </c>
      <c r="BM136" s="160" t="s">
        <v>2279</v>
      </c>
    </row>
    <row r="137" spans="1:65" s="12" customFormat="1" ht="25.9" customHeight="1">
      <c r="B137" s="134"/>
      <c r="D137" s="135" t="s">
        <v>73</v>
      </c>
      <c r="E137" s="136" t="s">
        <v>572</v>
      </c>
      <c r="F137" s="136" t="s">
        <v>573</v>
      </c>
      <c r="I137" s="137"/>
      <c r="J137" s="138">
        <f>BK137</f>
        <v>0</v>
      </c>
      <c r="L137" s="134"/>
      <c r="M137" s="139"/>
      <c r="N137" s="140"/>
      <c r="O137" s="140"/>
      <c r="P137" s="141">
        <f>P138</f>
        <v>0</v>
      </c>
      <c r="Q137" s="140"/>
      <c r="R137" s="141">
        <f>R138</f>
        <v>0.1893</v>
      </c>
      <c r="S137" s="140"/>
      <c r="T137" s="142">
        <f>T138</f>
        <v>0</v>
      </c>
      <c r="AR137" s="135" t="s">
        <v>168</v>
      </c>
      <c r="AT137" s="143" t="s">
        <v>73</v>
      </c>
      <c r="AU137" s="143" t="s">
        <v>74</v>
      </c>
      <c r="AY137" s="135" t="s">
        <v>161</v>
      </c>
      <c r="BK137" s="144">
        <f>BK138</f>
        <v>0</v>
      </c>
    </row>
    <row r="138" spans="1:65" s="12" customFormat="1" ht="22.9" customHeight="1">
      <c r="B138" s="134"/>
      <c r="D138" s="135" t="s">
        <v>73</v>
      </c>
      <c r="E138" s="145" t="s">
        <v>1312</v>
      </c>
      <c r="F138" s="145" t="s">
        <v>1313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SUM(P139:P143)</f>
        <v>0</v>
      </c>
      <c r="Q138" s="140"/>
      <c r="R138" s="141">
        <f>SUM(R139:R143)</f>
        <v>0.1893</v>
      </c>
      <c r="S138" s="140"/>
      <c r="T138" s="142">
        <f>SUM(T139:T143)</f>
        <v>0</v>
      </c>
      <c r="AR138" s="135" t="s">
        <v>168</v>
      </c>
      <c r="AT138" s="143" t="s">
        <v>73</v>
      </c>
      <c r="AU138" s="143" t="s">
        <v>82</v>
      </c>
      <c r="AY138" s="135" t="s">
        <v>161</v>
      </c>
      <c r="BK138" s="144">
        <f>SUM(BK139:BK143)</f>
        <v>0</v>
      </c>
    </row>
    <row r="139" spans="1:65" s="2" customFormat="1" ht="33" customHeight="1">
      <c r="A139" s="29"/>
      <c r="B139" s="147"/>
      <c r="C139" s="148" t="s">
        <v>192</v>
      </c>
      <c r="D139" s="148" t="s">
        <v>163</v>
      </c>
      <c r="E139" s="149" t="s">
        <v>2280</v>
      </c>
      <c r="F139" s="150" t="s">
        <v>2281</v>
      </c>
      <c r="G139" s="151" t="s">
        <v>259</v>
      </c>
      <c r="H139" s="152">
        <v>1</v>
      </c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40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228</v>
      </c>
      <c r="AT139" s="160" t="s">
        <v>163</v>
      </c>
      <c r="AU139" s="160" t="s">
        <v>168</v>
      </c>
      <c r="AY139" s="14" t="s">
        <v>161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168</v>
      </c>
      <c r="BK139" s="161">
        <f>ROUND(I139*H139,2)</f>
        <v>0</v>
      </c>
      <c r="BL139" s="14" t="s">
        <v>228</v>
      </c>
      <c r="BM139" s="160" t="s">
        <v>2282</v>
      </c>
    </row>
    <row r="140" spans="1:65" s="2" customFormat="1" ht="16.5" customHeight="1">
      <c r="A140" s="29"/>
      <c r="B140" s="147"/>
      <c r="C140" s="162" t="s">
        <v>198</v>
      </c>
      <c r="D140" s="162" t="s">
        <v>207</v>
      </c>
      <c r="E140" s="163" t="s">
        <v>2283</v>
      </c>
      <c r="F140" s="164" t="s">
        <v>2284</v>
      </c>
      <c r="G140" s="165" t="s">
        <v>259</v>
      </c>
      <c r="H140" s="166">
        <v>1</v>
      </c>
      <c r="I140" s="167"/>
      <c r="J140" s="168">
        <f>ROUND(I140*H140,2)</f>
        <v>0</v>
      </c>
      <c r="K140" s="169"/>
      <c r="L140" s="170"/>
      <c r="M140" s="171" t="s">
        <v>1</v>
      </c>
      <c r="N140" s="172" t="s">
        <v>40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294</v>
      </c>
      <c r="AT140" s="160" t="s">
        <v>207</v>
      </c>
      <c r="AU140" s="160" t="s">
        <v>168</v>
      </c>
      <c r="AY140" s="14" t="s">
        <v>161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168</v>
      </c>
      <c r="BK140" s="161">
        <f>ROUND(I140*H140,2)</f>
        <v>0</v>
      </c>
      <c r="BL140" s="14" t="s">
        <v>228</v>
      </c>
      <c r="BM140" s="160" t="s">
        <v>2285</v>
      </c>
    </row>
    <row r="141" spans="1:65" s="2" customFormat="1" ht="24.2" customHeight="1">
      <c r="A141" s="29"/>
      <c r="B141" s="147"/>
      <c r="C141" s="148" t="s">
        <v>202</v>
      </c>
      <c r="D141" s="148" t="s">
        <v>163</v>
      </c>
      <c r="E141" s="149" t="s">
        <v>2286</v>
      </c>
      <c r="F141" s="150" t="s">
        <v>2287</v>
      </c>
      <c r="G141" s="151" t="s">
        <v>259</v>
      </c>
      <c r="H141" s="152">
        <v>1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40</v>
      </c>
      <c r="O141" s="58"/>
      <c r="P141" s="158">
        <f>O141*H141</f>
        <v>0</v>
      </c>
      <c r="Q141" s="158">
        <v>0</v>
      </c>
      <c r="R141" s="158">
        <f>Q141*H141</f>
        <v>0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228</v>
      </c>
      <c r="AT141" s="160" t="s">
        <v>163</v>
      </c>
      <c r="AU141" s="160" t="s">
        <v>168</v>
      </c>
      <c r="AY141" s="14" t="s">
        <v>161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168</v>
      </c>
      <c r="BK141" s="161">
        <f>ROUND(I141*H141,2)</f>
        <v>0</v>
      </c>
      <c r="BL141" s="14" t="s">
        <v>228</v>
      </c>
      <c r="BM141" s="160" t="s">
        <v>2288</v>
      </c>
    </row>
    <row r="142" spans="1:65" s="2" customFormat="1" ht="16.5" customHeight="1">
      <c r="A142" s="29"/>
      <c r="B142" s="147"/>
      <c r="C142" s="162" t="s">
        <v>206</v>
      </c>
      <c r="D142" s="162" t="s">
        <v>207</v>
      </c>
      <c r="E142" s="163" t="s">
        <v>2289</v>
      </c>
      <c r="F142" s="164" t="s">
        <v>2290</v>
      </c>
      <c r="G142" s="165" t="s">
        <v>259</v>
      </c>
      <c r="H142" s="166">
        <v>1</v>
      </c>
      <c r="I142" s="167"/>
      <c r="J142" s="168">
        <f>ROUND(I142*H142,2)</f>
        <v>0</v>
      </c>
      <c r="K142" s="169"/>
      <c r="L142" s="170"/>
      <c r="M142" s="171" t="s">
        <v>1</v>
      </c>
      <c r="N142" s="172" t="s">
        <v>40</v>
      </c>
      <c r="O142" s="58"/>
      <c r="P142" s="158">
        <f>O142*H142</f>
        <v>0</v>
      </c>
      <c r="Q142" s="158">
        <v>0.1893</v>
      </c>
      <c r="R142" s="158">
        <f>Q142*H142</f>
        <v>0.1893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294</v>
      </c>
      <c r="AT142" s="160" t="s">
        <v>207</v>
      </c>
      <c r="AU142" s="160" t="s">
        <v>168</v>
      </c>
      <c r="AY142" s="14" t="s">
        <v>161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168</v>
      </c>
      <c r="BK142" s="161">
        <f>ROUND(I142*H142,2)</f>
        <v>0</v>
      </c>
      <c r="BL142" s="14" t="s">
        <v>228</v>
      </c>
      <c r="BM142" s="160" t="s">
        <v>2291</v>
      </c>
    </row>
    <row r="143" spans="1:65" s="2" customFormat="1" ht="24.2" customHeight="1">
      <c r="A143" s="29"/>
      <c r="B143" s="147"/>
      <c r="C143" s="148" t="s">
        <v>211</v>
      </c>
      <c r="D143" s="148" t="s">
        <v>163</v>
      </c>
      <c r="E143" s="149" t="s">
        <v>1331</v>
      </c>
      <c r="F143" s="150" t="s">
        <v>1332</v>
      </c>
      <c r="G143" s="151" t="s">
        <v>625</v>
      </c>
      <c r="H143" s="173"/>
      <c r="I143" s="153"/>
      <c r="J143" s="154">
        <f>ROUND(I143*H143,2)</f>
        <v>0</v>
      </c>
      <c r="K143" s="155"/>
      <c r="L143" s="30"/>
      <c r="M143" s="156" t="s">
        <v>1</v>
      </c>
      <c r="N143" s="157" t="s">
        <v>40</v>
      </c>
      <c r="O143" s="58"/>
      <c r="P143" s="158">
        <f>O143*H143</f>
        <v>0</v>
      </c>
      <c r="Q143" s="158">
        <v>0</v>
      </c>
      <c r="R143" s="158">
        <f>Q143*H143</f>
        <v>0</v>
      </c>
      <c r="S143" s="158">
        <v>0</v>
      </c>
      <c r="T143" s="159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228</v>
      </c>
      <c r="AT143" s="160" t="s">
        <v>163</v>
      </c>
      <c r="AU143" s="160" t="s">
        <v>168</v>
      </c>
      <c r="AY143" s="14" t="s">
        <v>161</v>
      </c>
      <c r="BE143" s="161">
        <f>IF(N143="základná",J143,0)</f>
        <v>0</v>
      </c>
      <c r="BF143" s="161">
        <f>IF(N143="znížená",J143,0)</f>
        <v>0</v>
      </c>
      <c r="BG143" s="161">
        <f>IF(N143="zákl. prenesená",J143,0)</f>
        <v>0</v>
      </c>
      <c r="BH143" s="161">
        <f>IF(N143="zníž. prenesená",J143,0)</f>
        <v>0</v>
      </c>
      <c r="BI143" s="161">
        <f>IF(N143="nulová",J143,0)</f>
        <v>0</v>
      </c>
      <c r="BJ143" s="14" t="s">
        <v>168</v>
      </c>
      <c r="BK143" s="161">
        <f>ROUND(I143*H143,2)</f>
        <v>0</v>
      </c>
      <c r="BL143" s="14" t="s">
        <v>228</v>
      </c>
      <c r="BM143" s="160" t="s">
        <v>2292</v>
      </c>
    </row>
    <row r="144" spans="1:65" s="12" customFormat="1" ht="25.9" customHeight="1">
      <c r="B144" s="134"/>
      <c r="D144" s="135" t="s">
        <v>73</v>
      </c>
      <c r="E144" s="136" t="s">
        <v>207</v>
      </c>
      <c r="F144" s="136" t="s">
        <v>1505</v>
      </c>
      <c r="I144" s="137"/>
      <c r="J144" s="138">
        <f>BK144</f>
        <v>0</v>
      </c>
      <c r="L144" s="134"/>
      <c r="M144" s="139"/>
      <c r="N144" s="140"/>
      <c r="O144" s="140"/>
      <c r="P144" s="141">
        <f>P145</f>
        <v>0</v>
      </c>
      <c r="Q144" s="140"/>
      <c r="R144" s="141">
        <f>R145</f>
        <v>1.4769999999999998E-2</v>
      </c>
      <c r="S144" s="140"/>
      <c r="T144" s="142">
        <f>T145</f>
        <v>0</v>
      </c>
      <c r="AR144" s="135" t="s">
        <v>173</v>
      </c>
      <c r="AT144" s="143" t="s">
        <v>73</v>
      </c>
      <c r="AU144" s="143" t="s">
        <v>74</v>
      </c>
      <c r="AY144" s="135" t="s">
        <v>161</v>
      </c>
      <c r="BK144" s="144">
        <f>BK145</f>
        <v>0</v>
      </c>
    </row>
    <row r="145" spans="1:65" s="12" customFormat="1" ht="22.9" customHeight="1">
      <c r="B145" s="134"/>
      <c r="D145" s="135" t="s">
        <v>73</v>
      </c>
      <c r="E145" s="145" t="s">
        <v>1506</v>
      </c>
      <c r="F145" s="145" t="s">
        <v>1507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SUM(P146:P151)</f>
        <v>0</v>
      </c>
      <c r="Q145" s="140"/>
      <c r="R145" s="141">
        <f>SUM(R146:R151)</f>
        <v>1.4769999999999998E-2</v>
      </c>
      <c r="S145" s="140"/>
      <c r="T145" s="142">
        <f>SUM(T146:T151)</f>
        <v>0</v>
      </c>
      <c r="AR145" s="135" t="s">
        <v>173</v>
      </c>
      <c r="AT145" s="143" t="s">
        <v>73</v>
      </c>
      <c r="AU145" s="143" t="s">
        <v>82</v>
      </c>
      <c r="AY145" s="135" t="s">
        <v>161</v>
      </c>
      <c r="BK145" s="144">
        <f>SUM(BK146:BK151)</f>
        <v>0</v>
      </c>
    </row>
    <row r="146" spans="1:65" s="2" customFormat="1" ht="16.5" customHeight="1">
      <c r="A146" s="29"/>
      <c r="B146" s="147"/>
      <c r="C146" s="148" t="s">
        <v>216</v>
      </c>
      <c r="D146" s="148" t="s">
        <v>163</v>
      </c>
      <c r="E146" s="149" t="s">
        <v>2293</v>
      </c>
      <c r="F146" s="150" t="s">
        <v>2294</v>
      </c>
      <c r="G146" s="151" t="s">
        <v>259</v>
      </c>
      <c r="H146" s="152">
        <v>1</v>
      </c>
      <c r="I146" s="153"/>
      <c r="J146" s="154">
        <f t="shared" ref="J146:J151" si="0">ROUND(I146*H146,2)</f>
        <v>0</v>
      </c>
      <c r="K146" s="155"/>
      <c r="L146" s="30"/>
      <c r="M146" s="156" t="s">
        <v>1</v>
      </c>
      <c r="N146" s="157" t="s">
        <v>40</v>
      </c>
      <c r="O146" s="58"/>
      <c r="P146" s="158">
        <f t="shared" ref="P146:P151" si="1">O146*H146</f>
        <v>0</v>
      </c>
      <c r="Q146" s="158">
        <v>0</v>
      </c>
      <c r="R146" s="158">
        <f t="shared" ref="R146:R151" si="2">Q146*H146</f>
        <v>0</v>
      </c>
      <c r="S146" s="158">
        <v>0</v>
      </c>
      <c r="T146" s="159">
        <f t="shared" ref="T146:T151" si="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425</v>
      </c>
      <c r="AT146" s="160" t="s">
        <v>163</v>
      </c>
      <c r="AU146" s="160" t="s">
        <v>168</v>
      </c>
      <c r="AY146" s="14" t="s">
        <v>161</v>
      </c>
      <c r="BE146" s="161">
        <f t="shared" ref="BE146:BE151" si="4">IF(N146="základná",J146,0)</f>
        <v>0</v>
      </c>
      <c r="BF146" s="161">
        <f t="shared" ref="BF146:BF151" si="5">IF(N146="znížená",J146,0)</f>
        <v>0</v>
      </c>
      <c r="BG146" s="161">
        <f t="shared" ref="BG146:BG151" si="6">IF(N146="zákl. prenesená",J146,0)</f>
        <v>0</v>
      </c>
      <c r="BH146" s="161">
        <f t="shared" ref="BH146:BH151" si="7">IF(N146="zníž. prenesená",J146,0)</f>
        <v>0</v>
      </c>
      <c r="BI146" s="161">
        <f t="shared" ref="BI146:BI151" si="8">IF(N146="nulová",J146,0)</f>
        <v>0</v>
      </c>
      <c r="BJ146" s="14" t="s">
        <v>168</v>
      </c>
      <c r="BK146" s="161">
        <f t="shared" ref="BK146:BK151" si="9">ROUND(I146*H146,2)</f>
        <v>0</v>
      </c>
      <c r="BL146" s="14" t="s">
        <v>425</v>
      </c>
      <c r="BM146" s="160" t="s">
        <v>2295</v>
      </c>
    </row>
    <row r="147" spans="1:65" s="2" customFormat="1" ht="16.5" customHeight="1">
      <c r="A147" s="29"/>
      <c r="B147" s="147"/>
      <c r="C147" s="162" t="s">
        <v>220</v>
      </c>
      <c r="D147" s="162" t="s">
        <v>207</v>
      </c>
      <c r="E147" s="163" t="s">
        <v>2296</v>
      </c>
      <c r="F147" s="164" t="s">
        <v>2297</v>
      </c>
      <c r="G147" s="165" t="s">
        <v>259</v>
      </c>
      <c r="H147" s="166">
        <v>1</v>
      </c>
      <c r="I147" s="167"/>
      <c r="J147" s="168">
        <f t="shared" si="0"/>
        <v>0</v>
      </c>
      <c r="K147" s="169"/>
      <c r="L147" s="170"/>
      <c r="M147" s="171" t="s">
        <v>1</v>
      </c>
      <c r="N147" s="172" t="s">
        <v>40</v>
      </c>
      <c r="O147" s="58"/>
      <c r="P147" s="158">
        <f t="shared" si="1"/>
        <v>0</v>
      </c>
      <c r="Q147" s="158">
        <v>2.7699999999999999E-3</v>
      </c>
      <c r="R147" s="158">
        <f t="shared" si="2"/>
        <v>2.7699999999999999E-3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691</v>
      </c>
      <c r="AT147" s="160" t="s">
        <v>207</v>
      </c>
      <c r="AU147" s="160" t="s">
        <v>168</v>
      </c>
      <c r="AY147" s="14" t="s">
        <v>161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168</v>
      </c>
      <c r="BK147" s="161">
        <f t="shared" si="9"/>
        <v>0</v>
      </c>
      <c r="BL147" s="14" t="s">
        <v>691</v>
      </c>
      <c r="BM147" s="160" t="s">
        <v>2298</v>
      </c>
    </row>
    <row r="148" spans="1:65" s="2" customFormat="1" ht="16.5" customHeight="1">
      <c r="A148" s="29"/>
      <c r="B148" s="147"/>
      <c r="C148" s="148" t="s">
        <v>224</v>
      </c>
      <c r="D148" s="148" t="s">
        <v>163</v>
      </c>
      <c r="E148" s="149" t="s">
        <v>2299</v>
      </c>
      <c r="F148" s="150" t="s">
        <v>2300</v>
      </c>
      <c r="G148" s="151" t="s">
        <v>259</v>
      </c>
      <c r="H148" s="152">
        <v>1</v>
      </c>
      <c r="I148" s="153"/>
      <c r="J148" s="154">
        <f t="shared" si="0"/>
        <v>0</v>
      </c>
      <c r="K148" s="155"/>
      <c r="L148" s="30"/>
      <c r="M148" s="156" t="s">
        <v>1</v>
      </c>
      <c r="N148" s="157" t="s">
        <v>40</v>
      </c>
      <c r="O148" s="58"/>
      <c r="P148" s="158">
        <f t="shared" si="1"/>
        <v>0</v>
      </c>
      <c r="Q148" s="158">
        <v>0</v>
      </c>
      <c r="R148" s="158">
        <f t="shared" si="2"/>
        <v>0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425</v>
      </c>
      <c r="AT148" s="160" t="s">
        <v>163</v>
      </c>
      <c r="AU148" s="160" t="s">
        <v>168</v>
      </c>
      <c r="AY148" s="14" t="s">
        <v>161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168</v>
      </c>
      <c r="BK148" s="161">
        <f t="shared" si="9"/>
        <v>0</v>
      </c>
      <c r="BL148" s="14" t="s">
        <v>425</v>
      </c>
      <c r="BM148" s="160" t="s">
        <v>2301</v>
      </c>
    </row>
    <row r="149" spans="1:65" s="2" customFormat="1" ht="16.5" customHeight="1">
      <c r="A149" s="29"/>
      <c r="B149" s="147"/>
      <c r="C149" s="162" t="s">
        <v>228</v>
      </c>
      <c r="D149" s="162" t="s">
        <v>207</v>
      </c>
      <c r="E149" s="163" t="s">
        <v>2302</v>
      </c>
      <c r="F149" s="164" t="s">
        <v>2303</v>
      </c>
      <c r="G149" s="165" t="s">
        <v>770</v>
      </c>
      <c r="H149" s="166">
        <v>1</v>
      </c>
      <c r="I149" s="167"/>
      <c r="J149" s="168">
        <f t="shared" si="0"/>
        <v>0</v>
      </c>
      <c r="K149" s="169"/>
      <c r="L149" s="170"/>
      <c r="M149" s="171" t="s">
        <v>1</v>
      </c>
      <c r="N149" s="172" t="s">
        <v>40</v>
      </c>
      <c r="O149" s="58"/>
      <c r="P149" s="158">
        <f t="shared" si="1"/>
        <v>0</v>
      </c>
      <c r="Q149" s="158">
        <v>1.0999999999999999E-2</v>
      </c>
      <c r="R149" s="158">
        <f t="shared" si="2"/>
        <v>1.0999999999999999E-2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691</v>
      </c>
      <c r="AT149" s="160" t="s">
        <v>207</v>
      </c>
      <c r="AU149" s="160" t="s">
        <v>168</v>
      </c>
      <c r="AY149" s="14" t="s">
        <v>161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168</v>
      </c>
      <c r="BK149" s="161">
        <f t="shared" si="9"/>
        <v>0</v>
      </c>
      <c r="BL149" s="14" t="s">
        <v>691</v>
      </c>
      <c r="BM149" s="160" t="s">
        <v>2304</v>
      </c>
    </row>
    <row r="150" spans="1:65" s="2" customFormat="1" ht="16.5" customHeight="1">
      <c r="A150" s="29"/>
      <c r="B150" s="147"/>
      <c r="C150" s="162" t="s">
        <v>232</v>
      </c>
      <c r="D150" s="162" t="s">
        <v>207</v>
      </c>
      <c r="E150" s="163" t="s">
        <v>2305</v>
      </c>
      <c r="F150" s="164" t="s">
        <v>2306</v>
      </c>
      <c r="G150" s="165" t="s">
        <v>259</v>
      </c>
      <c r="H150" s="166">
        <v>1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40</v>
      </c>
      <c r="O150" s="58"/>
      <c r="P150" s="158">
        <f t="shared" si="1"/>
        <v>0</v>
      </c>
      <c r="Q150" s="158">
        <v>1E-3</v>
      </c>
      <c r="R150" s="158">
        <f t="shared" si="2"/>
        <v>1E-3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691</v>
      </c>
      <c r="AT150" s="160" t="s">
        <v>207</v>
      </c>
      <c r="AU150" s="160" t="s">
        <v>168</v>
      </c>
      <c r="AY150" s="14" t="s">
        <v>161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168</v>
      </c>
      <c r="BK150" s="161">
        <f t="shared" si="9"/>
        <v>0</v>
      </c>
      <c r="BL150" s="14" t="s">
        <v>691</v>
      </c>
      <c r="BM150" s="160" t="s">
        <v>2307</v>
      </c>
    </row>
    <row r="151" spans="1:65" s="2" customFormat="1" ht="21.75" customHeight="1">
      <c r="A151" s="29"/>
      <c r="B151" s="147"/>
      <c r="C151" s="148" t="s">
        <v>236</v>
      </c>
      <c r="D151" s="148" t="s">
        <v>163</v>
      </c>
      <c r="E151" s="149" t="s">
        <v>2308</v>
      </c>
      <c r="F151" s="150" t="s">
        <v>2309</v>
      </c>
      <c r="G151" s="151" t="s">
        <v>259</v>
      </c>
      <c r="H151" s="152">
        <v>1</v>
      </c>
      <c r="I151" s="153"/>
      <c r="J151" s="154">
        <f t="shared" si="0"/>
        <v>0</v>
      </c>
      <c r="K151" s="155"/>
      <c r="L151" s="30"/>
      <c r="M151" s="156" t="s">
        <v>1</v>
      </c>
      <c r="N151" s="157" t="s">
        <v>40</v>
      </c>
      <c r="O151" s="58"/>
      <c r="P151" s="158">
        <f t="shared" si="1"/>
        <v>0</v>
      </c>
      <c r="Q151" s="158">
        <v>0</v>
      </c>
      <c r="R151" s="158">
        <f t="shared" si="2"/>
        <v>0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425</v>
      </c>
      <c r="AT151" s="160" t="s">
        <v>163</v>
      </c>
      <c r="AU151" s="160" t="s">
        <v>168</v>
      </c>
      <c r="AY151" s="14" t="s">
        <v>161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168</v>
      </c>
      <c r="BK151" s="161">
        <f t="shared" si="9"/>
        <v>0</v>
      </c>
      <c r="BL151" s="14" t="s">
        <v>425</v>
      </c>
      <c r="BM151" s="160" t="s">
        <v>2310</v>
      </c>
    </row>
    <row r="152" spans="1:65" s="12" customFormat="1" ht="25.9" customHeight="1">
      <c r="B152" s="134"/>
      <c r="D152" s="135" t="s">
        <v>73</v>
      </c>
      <c r="E152" s="136" t="s">
        <v>2311</v>
      </c>
      <c r="F152" s="136" t="s">
        <v>2312</v>
      </c>
      <c r="I152" s="137"/>
      <c r="J152" s="138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167</v>
      </c>
      <c r="AT152" s="143" t="s">
        <v>73</v>
      </c>
      <c r="AU152" s="143" t="s">
        <v>74</v>
      </c>
      <c r="AY152" s="135" t="s">
        <v>161</v>
      </c>
      <c r="BK152" s="144">
        <f>BK153</f>
        <v>0</v>
      </c>
    </row>
    <row r="153" spans="1:65" s="2" customFormat="1" ht="21.75" customHeight="1">
      <c r="A153" s="29"/>
      <c r="B153" s="147"/>
      <c r="C153" s="148" t="s">
        <v>241</v>
      </c>
      <c r="D153" s="148" t="s">
        <v>163</v>
      </c>
      <c r="E153" s="149" t="s">
        <v>2313</v>
      </c>
      <c r="F153" s="150" t="s">
        <v>2314</v>
      </c>
      <c r="G153" s="151" t="s">
        <v>259</v>
      </c>
      <c r="H153" s="152">
        <v>6</v>
      </c>
      <c r="I153" s="153"/>
      <c r="J153" s="154">
        <f>ROUND(I153*H153,2)</f>
        <v>0</v>
      </c>
      <c r="K153" s="155"/>
      <c r="L153" s="30"/>
      <c r="M153" s="174" t="s">
        <v>1</v>
      </c>
      <c r="N153" s="175" t="s">
        <v>40</v>
      </c>
      <c r="O153" s="176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1937</v>
      </c>
      <c r="AT153" s="160" t="s">
        <v>163</v>
      </c>
      <c r="AU153" s="160" t="s">
        <v>82</v>
      </c>
      <c r="AY153" s="14" t="s">
        <v>161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168</v>
      </c>
      <c r="BK153" s="161">
        <f>ROUND(I153*H153,2)</f>
        <v>0</v>
      </c>
      <c r="BL153" s="14" t="s">
        <v>1937</v>
      </c>
      <c r="BM153" s="160" t="s">
        <v>2315</v>
      </c>
    </row>
    <row r="154" spans="1:65" s="2" customFormat="1" ht="6.95" customHeight="1">
      <c r="A154" s="29"/>
      <c r="B154" s="47"/>
      <c r="C154" s="48"/>
      <c r="D154" s="48"/>
      <c r="E154" s="48"/>
      <c r="F154" s="48"/>
      <c r="G154" s="48"/>
      <c r="H154" s="48"/>
      <c r="I154" s="48"/>
      <c r="J154" s="48"/>
      <c r="K154" s="48"/>
      <c r="L154" s="30"/>
      <c r="M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</row>
  </sheetData>
  <autoFilter ref="C124:K153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01 - Architektúra</vt:lpstr>
      <vt:lpstr>02 - Rampy, oporne múry</vt:lpstr>
      <vt:lpstr>03 - Kanalizačná prípojka...</vt:lpstr>
      <vt:lpstr>04 - Kanalizačna prípojka...</vt:lpstr>
      <vt:lpstr>05 - NN prípojka</vt:lpstr>
      <vt:lpstr>06 - Vodovodná prípojka</vt:lpstr>
      <vt:lpstr>07 - Oplotenie</vt:lpstr>
      <vt:lpstr>'01 - Architektúra'!Názvy_tlače</vt:lpstr>
      <vt:lpstr>'02 - Rampy, oporne múry'!Názvy_tlače</vt:lpstr>
      <vt:lpstr>'03 - Kanalizačná prípojka...'!Názvy_tlače</vt:lpstr>
      <vt:lpstr>'04 - Kanalizačna prípojka...'!Názvy_tlače</vt:lpstr>
      <vt:lpstr>'05 - NN prípojka'!Názvy_tlače</vt:lpstr>
      <vt:lpstr>'06 - Vodovodná prípojka'!Názvy_tlače</vt:lpstr>
      <vt:lpstr>'07 - Oplotenie'!Názvy_tlače</vt:lpstr>
      <vt:lpstr>'Rekapitulácia stavby'!Názvy_tlače</vt:lpstr>
      <vt:lpstr>'01 - Architektúra'!Oblasť_tlače</vt:lpstr>
      <vt:lpstr>'02 - Rampy, oporne múry'!Oblasť_tlače</vt:lpstr>
      <vt:lpstr>'03 - Kanalizačná prípojka...'!Oblasť_tlače</vt:lpstr>
      <vt:lpstr>'04 - Kanalizačna prípojka...'!Oblasť_tlače</vt:lpstr>
      <vt:lpstr>'05 - NN prípojka'!Oblasť_tlače</vt:lpstr>
      <vt:lpstr>'06 - Vodovodná prípojka'!Oblasť_tlače</vt:lpstr>
      <vt:lpstr>'07 - Oplotenie'!Oblasť_tlače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DSS10</cp:lastModifiedBy>
  <dcterms:created xsi:type="dcterms:W3CDTF">2023-07-13T10:10:17Z</dcterms:created>
  <dcterms:modified xsi:type="dcterms:W3CDTF">2023-12-11T06:40:51Z</dcterms:modified>
</cp:coreProperties>
</file>