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Partneri\Design project\DSS šumiac\022024\"/>
    </mc:Choice>
  </mc:AlternateContent>
  <xr:revisionPtr revIDLastSave="0" documentId="13_ncr:1_{2030EC4B-F92C-4700-B8A1-1C8D5A9DF00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kapitulácia stavby" sheetId="1" r:id="rId1"/>
    <sheet name="01.1 - Architektúra" sheetId="2" r:id="rId2"/>
    <sheet name="01.2 - Vzduchotechnika" sheetId="3" r:id="rId3"/>
    <sheet name="01.3 - Zdravotechnika" sheetId="4" r:id="rId4"/>
    <sheet name="01.4 - Rozvody vody, kana..." sheetId="5" r:id="rId5"/>
    <sheet name="01.5 - Vykurovanie" sheetId="6" r:id="rId6"/>
    <sheet name="01.6 - Zdroj tepla" sheetId="7" r:id="rId7"/>
    <sheet name="02 - Rampy, oporne múry" sheetId="8" r:id="rId8"/>
    <sheet name="03 - Kanalizačná prípojka" sheetId="9" r:id="rId9"/>
    <sheet name="04 - Dažďová kanalizáčná ..." sheetId="10" r:id="rId10"/>
    <sheet name="05 - NN prípojka" sheetId="11" r:id="rId11"/>
    <sheet name="06 - Vodovodná prípojka" sheetId="12" r:id="rId12"/>
    <sheet name="07 - Oplotenie" sheetId="13" r:id="rId13"/>
    <sheet name="08 - Preložka vodovodu" sheetId="14" r:id="rId14"/>
  </sheets>
  <definedNames>
    <definedName name="_xlnm._FilterDatabase" localSheetId="1" hidden="1">'01.1 - Architektúra'!$C$147:$K$502</definedName>
    <definedName name="_xlnm._FilterDatabase" localSheetId="2" hidden="1">'01.2 - Vzduchotechnika'!$C$127:$K$177</definedName>
    <definedName name="_xlnm._FilterDatabase" localSheetId="3" hidden="1">'01.3 - Zdravotechnika'!$C$127:$K$240</definedName>
    <definedName name="_xlnm._FilterDatabase" localSheetId="4" hidden="1">'01.4 - Rozvody vody, kana...'!$C$128:$K$176</definedName>
    <definedName name="_xlnm._FilterDatabase" localSheetId="5" hidden="1">'01.5 - Vykurovanie'!$C$128:$K$226</definedName>
    <definedName name="_xlnm._FilterDatabase" localSheetId="6" hidden="1">'01.6 - Zdroj tepla'!$C$129:$K$202</definedName>
    <definedName name="_xlnm._FilterDatabase" localSheetId="7" hidden="1">'02 - Rampy, oporne múry'!$C$125:$K$161</definedName>
    <definedName name="_xlnm._FilterDatabase" localSheetId="8" hidden="1">'03 - Kanalizačná prípojka'!$C$123:$K$153</definedName>
    <definedName name="_xlnm._FilterDatabase" localSheetId="9" hidden="1">'04 - Dažďová kanalizáčná ...'!$C$123:$K$169</definedName>
    <definedName name="_xlnm._FilterDatabase" localSheetId="10" hidden="1">'05 - NN prípojka'!$C$119:$K$146</definedName>
    <definedName name="_xlnm._FilterDatabase" localSheetId="11" hidden="1">'06 - Vodovodná prípojka'!$C$125:$K$203</definedName>
    <definedName name="_xlnm._FilterDatabase" localSheetId="12" hidden="1">'07 - Oplotenie'!$C$124:$K$153</definedName>
    <definedName name="_xlnm._FilterDatabase" localSheetId="13" hidden="1">'08 - Preložka vodovodu'!$C$123:$K$152</definedName>
    <definedName name="_xlnm.Print_Titles" localSheetId="1">'01.1 - Architektúra'!$147:$147</definedName>
    <definedName name="_xlnm.Print_Titles" localSheetId="2">'01.2 - Vzduchotechnika'!$127:$127</definedName>
    <definedName name="_xlnm.Print_Titles" localSheetId="3">'01.3 - Zdravotechnika'!$127:$127</definedName>
    <definedName name="_xlnm.Print_Titles" localSheetId="4">'01.4 - Rozvody vody, kana...'!$128:$128</definedName>
    <definedName name="_xlnm.Print_Titles" localSheetId="5">'01.5 - Vykurovanie'!$128:$128</definedName>
    <definedName name="_xlnm.Print_Titles" localSheetId="6">'01.6 - Zdroj tepla'!$129:$129</definedName>
    <definedName name="_xlnm.Print_Titles" localSheetId="7">'02 - Rampy, oporne múry'!$125:$125</definedName>
    <definedName name="_xlnm.Print_Titles" localSheetId="8">'03 - Kanalizačná prípojka'!$123:$123</definedName>
    <definedName name="_xlnm.Print_Titles" localSheetId="9">'04 - Dažďová kanalizáčná ...'!$123:$123</definedName>
    <definedName name="_xlnm.Print_Titles" localSheetId="10">'05 - NN prípojka'!$119:$119</definedName>
    <definedName name="_xlnm.Print_Titles" localSheetId="11">'06 - Vodovodná prípojka'!$125:$125</definedName>
    <definedName name="_xlnm.Print_Titles" localSheetId="12">'07 - Oplotenie'!$124:$124</definedName>
    <definedName name="_xlnm.Print_Titles" localSheetId="13">'08 - Preložka vodovodu'!$123:$123</definedName>
    <definedName name="_xlnm.Print_Titles" localSheetId="0">'Rekapitulácia stavby'!$92:$92</definedName>
    <definedName name="_xlnm.Print_Area" localSheetId="1">'01.1 - Architektúra'!$C$4:$J$76,'01.1 - Architektúra'!$C$82:$J$127,'01.1 - Architektúra'!$C$133:$J$502</definedName>
    <definedName name="_xlnm.Print_Area" localSheetId="2">'01.2 - Vzduchotechnika'!$C$4:$J$76,'01.2 - Vzduchotechnika'!$C$82:$J$107,'01.2 - Vzduchotechnika'!$C$113:$J$177</definedName>
    <definedName name="_xlnm.Print_Area" localSheetId="3">'01.3 - Zdravotechnika'!$C$4:$J$76,'01.3 - Zdravotechnika'!$C$82:$J$107,'01.3 - Zdravotechnika'!$C$113:$J$240</definedName>
    <definedName name="_xlnm.Print_Area" localSheetId="4">'01.4 - Rozvody vody, kana...'!$C$4:$J$76,'01.4 - Rozvody vody, kana...'!$C$82:$J$108,'01.4 - Rozvody vody, kana...'!$C$114:$J$176</definedName>
    <definedName name="_xlnm.Print_Area" localSheetId="5">'01.5 - Vykurovanie'!$C$4:$J$76,'01.5 - Vykurovanie'!$C$82:$J$108,'01.5 - Vykurovanie'!$C$114:$J$226</definedName>
    <definedName name="_xlnm.Print_Area" localSheetId="6">'01.6 - Zdroj tepla'!$C$4:$J$76,'01.6 - Zdroj tepla'!$C$82:$J$109,'01.6 - Zdroj tepla'!$C$115:$J$202</definedName>
    <definedName name="_xlnm.Print_Area" localSheetId="7">'02 - Rampy, oporne múry'!$C$4:$J$76,'02 - Rampy, oporne múry'!$C$82:$J$107,'02 - Rampy, oporne múry'!$C$113:$J$161</definedName>
    <definedName name="_xlnm.Print_Area" localSheetId="8">'03 - Kanalizačná prípojka'!$C$4:$J$76,'03 - Kanalizačná prípojka'!$C$82:$J$105,'03 - Kanalizačná prípojka'!$C$111:$J$153</definedName>
    <definedName name="_xlnm.Print_Area" localSheetId="9">'04 - Dažďová kanalizáčná ...'!$C$4:$J$76,'04 - Dažďová kanalizáčná ...'!$C$82:$J$105,'04 - Dažďová kanalizáčná ...'!$C$111:$J$169</definedName>
    <definedName name="_xlnm.Print_Area" localSheetId="10">'05 - NN prípojka'!$C$4:$J$76,'05 - NN prípojka'!$C$82:$J$101,'05 - NN prípojka'!$C$107:$J$146</definedName>
    <definedName name="_xlnm.Print_Area" localSheetId="11">'06 - Vodovodná prípojka'!$C$4:$J$76,'06 - Vodovodná prípojka'!$C$82:$J$107,'06 - Vodovodná prípojka'!$C$113:$J$203</definedName>
    <definedName name="_xlnm.Print_Area" localSheetId="12">'07 - Oplotenie'!$C$4:$J$76,'07 - Oplotenie'!$C$82:$J$106,'07 - Oplotenie'!$C$112:$J$153</definedName>
    <definedName name="_xlnm.Print_Area" localSheetId="13">'08 - Preložka vodovodu'!$C$4:$J$76,'08 - Preložka vodovodu'!$C$82:$J$105,'08 - Preložka vodovodu'!$C$111:$J$152</definedName>
    <definedName name="_xlnm.Print_Area" localSheetId="0">'Rekapitulácia stavby'!$D$4:$AO$76,'Rekapitulácia stavby'!$C$82:$AQ$109</definedName>
  </definedNames>
  <calcPr calcId="191029"/>
</workbook>
</file>

<file path=xl/calcChain.xml><?xml version="1.0" encoding="utf-8"?>
<calcChain xmlns="http://schemas.openxmlformats.org/spreadsheetml/2006/main">
  <c r="J37" i="14" l="1"/>
  <c r="J36" i="14"/>
  <c r="AY108" i="1"/>
  <c r="J35" i="14"/>
  <c r="AX108" i="1" s="1"/>
  <c r="BI152" i="14"/>
  <c r="BH152" i="14"/>
  <c r="BG152" i="14"/>
  <c r="BE152" i="14"/>
  <c r="T152" i="14"/>
  <c r="T151" i="14"/>
  <c r="R152" i="14"/>
  <c r="R151" i="14" s="1"/>
  <c r="P152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4" i="14"/>
  <c r="BH144" i="14"/>
  <c r="BG144" i="14"/>
  <c r="BE144" i="14"/>
  <c r="T144" i="14"/>
  <c r="T143" i="14" s="1"/>
  <c r="R144" i="14"/>
  <c r="R143" i="14" s="1"/>
  <c r="P144" i="14"/>
  <c r="P143" i="14" s="1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7" i="14"/>
  <c r="BH137" i="14"/>
  <c r="BG137" i="14"/>
  <c r="BE137" i="14"/>
  <c r="T137" i="14"/>
  <c r="T136" i="14" s="1"/>
  <c r="R137" i="14"/>
  <c r="R136" i="14" s="1"/>
  <c r="P137" i="14"/>
  <c r="P136" i="14" s="1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BI127" i="14"/>
  <c r="BH127" i="14"/>
  <c r="BG127" i="14"/>
  <c r="BE127" i="14"/>
  <c r="T127" i="14"/>
  <c r="R127" i="14"/>
  <c r="P127" i="14"/>
  <c r="F120" i="14"/>
  <c r="F118" i="14"/>
  <c r="E116" i="14"/>
  <c r="F91" i="14"/>
  <c r="F89" i="14"/>
  <c r="E87" i="14"/>
  <c r="J24" i="14"/>
  <c r="E24" i="14"/>
  <c r="J121" i="14" s="1"/>
  <c r="J23" i="14"/>
  <c r="J21" i="14"/>
  <c r="E21" i="14"/>
  <c r="J120" i="14" s="1"/>
  <c r="J20" i="14"/>
  <c r="J18" i="14"/>
  <c r="E18" i="14"/>
  <c r="F92" i="14" s="1"/>
  <c r="J17" i="14"/>
  <c r="J12" i="14"/>
  <c r="J89" i="14" s="1"/>
  <c r="E7" i="14"/>
  <c r="E85" i="14"/>
  <c r="J37" i="13"/>
  <c r="J36" i="13"/>
  <c r="AY107" i="1" s="1"/>
  <c r="J35" i="13"/>
  <c r="AX107" i="1" s="1"/>
  <c r="BI153" i="13"/>
  <c r="BH153" i="13"/>
  <c r="BG153" i="13"/>
  <c r="BE153" i="13"/>
  <c r="T153" i="13"/>
  <c r="T152" i="13" s="1"/>
  <c r="R153" i="13"/>
  <c r="R152" i="13" s="1"/>
  <c r="P153" i="13"/>
  <c r="P152" i="13" s="1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6" i="13"/>
  <c r="BH136" i="13"/>
  <c r="BG136" i="13"/>
  <c r="BE136" i="13"/>
  <c r="T136" i="13"/>
  <c r="T135" i="13" s="1"/>
  <c r="R136" i="13"/>
  <c r="R135" i="13"/>
  <c r="P136" i="13"/>
  <c r="P135" i="13" s="1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F121" i="13"/>
  <c r="F119" i="13"/>
  <c r="E117" i="13"/>
  <c r="F91" i="13"/>
  <c r="F89" i="13"/>
  <c r="E87" i="13"/>
  <c r="J24" i="13"/>
  <c r="E24" i="13"/>
  <c r="J122" i="13" s="1"/>
  <c r="J23" i="13"/>
  <c r="J21" i="13"/>
  <c r="E21" i="13"/>
  <c r="J121" i="13" s="1"/>
  <c r="J20" i="13"/>
  <c r="J18" i="13"/>
  <c r="E18" i="13"/>
  <c r="F122" i="13" s="1"/>
  <c r="J17" i="13"/>
  <c r="J12" i="13"/>
  <c r="J89" i="13" s="1"/>
  <c r="E7" i="13"/>
  <c r="E115" i="13" s="1"/>
  <c r="J37" i="12"/>
  <c r="J36" i="12"/>
  <c r="AY106" i="1" s="1"/>
  <c r="J35" i="12"/>
  <c r="AX106" i="1"/>
  <c r="BI203" i="12"/>
  <c r="BH203" i="12"/>
  <c r="BG203" i="12"/>
  <c r="BE203" i="12"/>
  <c r="T203" i="12"/>
  <c r="T202" i="12" s="1"/>
  <c r="R203" i="12"/>
  <c r="R202" i="12"/>
  <c r="P203" i="12"/>
  <c r="P202" i="12" s="1"/>
  <c r="BI201" i="12"/>
  <c r="BH201" i="12"/>
  <c r="BG201" i="12"/>
  <c r="BE201" i="12"/>
  <c r="T201" i="12"/>
  <c r="R201" i="12"/>
  <c r="P201" i="12"/>
  <c r="BI200" i="12"/>
  <c r="BH200" i="12"/>
  <c r="BG200" i="12"/>
  <c r="BE200" i="12"/>
  <c r="T200" i="12"/>
  <c r="R200" i="12"/>
  <c r="P200" i="12"/>
  <c r="BI199" i="12"/>
  <c r="BH199" i="12"/>
  <c r="BG199" i="12"/>
  <c r="BE199" i="12"/>
  <c r="T199" i="12"/>
  <c r="R199" i="12"/>
  <c r="P199" i="12"/>
  <c r="BI198" i="12"/>
  <c r="BH198" i="12"/>
  <c r="BG198" i="12"/>
  <c r="BE198" i="12"/>
  <c r="T198" i="12"/>
  <c r="R198" i="12"/>
  <c r="P198" i="12"/>
  <c r="BI197" i="12"/>
  <c r="BH197" i="12"/>
  <c r="BG197" i="12"/>
  <c r="BE197" i="12"/>
  <c r="T197" i="12"/>
  <c r="R197" i="12"/>
  <c r="P197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90" i="12"/>
  <c r="BH190" i="12"/>
  <c r="BG190" i="12"/>
  <c r="BE190" i="12"/>
  <c r="T190" i="12"/>
  <c r="R190" i="12"/>
  <c r="P190" i="12"/>
  <c r="BI189" i="12"/>
  <c r="BH189" i="12"/>
  <c r="BG189" i="12"/>
  <c r="BE189" i="12"/>
  <c r="T189" i="12"/>
  <c r="R189" i="12"/>
  <c r="P189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1" i="12"/>
  <c r="BH171" i="12"/>
  <c r="BG171" i="12"/>
  <c r="BE171" i="12"/>
  <c r="T171" i="12"/>
  <c r="T170" i="12" s="1"/>
  <c r="R171" i="12"/>
  <c r="R170" i="12" s="1"/>
  <c r="P171" i="12"/>
  <c r="P170" i="12" s="1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30" i="12"/>
  <c r="BH130" i="12"/>
  <c r="BG130" i="12"/>
  <c r="BE130" i="12"/>
  <c r="T130" i="12"/>
  <c r="R130" i="12"/>
  <c r="P130" i="12"/>
  <c r="BI129" i="12"/>
  <c r="BH129" i="12"/>
  <c r="BG129" i="12"/>
  <c r="BE129" i="12"/>
  <c r="T129" i="12"/>
  <c r="R129" i="12"/>
  <c r="P129" i="12"/>
  <c r="J123" i="12"/>
  <c r="J122" i="12"/>
  <c r="F122" i="12"/>
  <c r="F120" i="12"/>
  <c r="E118" i="12"/>
  <c r="J92" i="12"/>
  <c r="J91" i="12"/>
  <c r="F91" i="12"/>
  <c r="F89" i="12"/>
  <c r="E87" i="12"/>
  <c r="J18" i="12"/>
  <c r="E18" i="12"/>
  <c r="F123" i="12"/>
  <c r="J17" i="12"/>
  <c r="J12" i="12"/>
  <c r="J120" i="12" s="1"/>
  <c r="E7" i="12"/>
  <c r="E116" i="12"/>
  <c r="J37" i="11"/>
  <c r="J36" i="11"/>
  <c r="AY105" i="1"/>
  <c r="J35" i="11"/>
  <c r="AX105" i="1" s="1"/>
  <c r="BI146" i="11"/>
  <c r="BH146" i="11"/>
  <c r="BG146" i="11"/>
  <c r="BE146" i="11"/>
  <c r="T146" i="11"/>
  <c r="T145" i="11"/>
  <c r="R146" i="11"/>
  <c r="R145" i="11" s="1"/>
  <c r="P146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BI126" i="11"/>
  <c r="BH126" i="11"/>
  <c r="BG126" i="11"/>
  <c r="BE126" i="11"/>
  <c r="T126" i="11"/>
  <c r="R126" i="11"/>
  <c r="P126" i="11"/>
  <c r="BI125" i="11"/>
  <c r="BH125" i="11"/>
  <c r="BG125" i="11"/>
  <c r="BE125" i="11"/>
  <c r="T125" i="11"/>
  <c r="R125" i="11"/>
  <c r="P125" i="11"/>
  <c r="BI124" i="11"/>
  <c r="BH124" i="11"/>
  <c r="BG124" i="11"/>
  <c r="BE124" i="11"/>
  <c r="T124" i="11"/>
  <c r="R124" i="11"/>
  <c r="P124" i="11"/>
  <c r="BI123" i="11"/>
  <c r="BH123" i="11"/>
  <c r="BG123" i="11"/>
  <c r="BE123" i="11"/>
  <c r="T123" i="11"/>
  <c r="R123" i="11"/>
  <c r="P123" i="11"/>
  <c r="F116" i="11"/>
  <c r="F114" i="11"/>
  <c r="E112" i="11"/>
  <c r="F91" i="11"/>
  <c r="F89" i="11"/>
  <c r="E87" i="11"/>
  <c r="J24" i="11"/>
  <c r="E24" i="11"/>
  <c r="J92" i="11"/>
  <c r="J23" i="11"/>
  <c r="J21" i="11"/>
  <c r="E21" i="11"/>
  <c r="J91" i="11"/>
  <c r="J20" i="11"/>
  <c r="J18" i="11"/>
  <c r="E18" i="11"/>
  <c r="F92" i="11"/>
  <c r="J17" i="11"/>
  <c r="J12" i="11"/>
  <c r="J114" i="11" s="1"/>
  <c r="E7" i="11"/>
  <c r="E85" i="11"/>
  <c r="J166" i="10"/>
  <c r="J37" i="10"/>
  <c r="J36" i="10"/>
  <c r="AY104" i="1"/>
  <c r="J35" i="10"/>
  <c r="AX104" i="1" s="1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J103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0" i="10"/>
  <c r="BH160" i="10"/>
  <c r="BG160" i="10"/>
  <c r="BE160" i="10"/>
  <c r="T160" i="10"/>
  <c r="T159" i="10"/>
  <c r="R160" i="10"/>
  <c r="R159" i="10" s="1"/>
  <c r="P160" i="10"/>
  <c r="P159" i="10" s="1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2" i="10"/>
  <c r="BH142" i="10"/>
  <c r="BG142" i="10"/>
  <c r="BE142" i="10"/>
  <c r="T142" i="10"/>
  <c r="T141" i="10" s="1"/>
  <c r="R142" i="10"/>
  <c r="R141" i="10"/>
  <c r="P142" i="10"/>
  <c r="P141" i="10" s="1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J121" i="10"/>
  <c r="J120" i="10"/>
  <c r="F120" i="10"/>
  <c r="F118" i="10"/>
  <c r="E116" i="10"/>
  <c r="J92" i="10"/>
  <c r="J91" i="10"/>
  <c r="F91" i="10"/>
  <c r="F89" i="10"/>
  <c r="E87" i="10"/>
  <c r="J18" i="10"/>
  <c r="E18" i="10"/>
  <c r="F92" i="10" s="1"/>
  <c r="J17" i="10"/>
  <c r="J12" i="10"/>
  <c r="J118" i="10"/>
  <c r="E7" i="10"/>
  <c r="E114" i="10" s="1"/>
  <c r="J37" i="9"/>
  <c r="J36" i="9"/>
  <c r="AY103" i="1" s="1"/>
  <c r="J35" i="9"/>
  <c r="AX103" i="1"/>
  <c r="BI153" i="9"/>
  <c r="BH153" i="9"/>
  <c r="BG153" i="9"/>
  <c r="BE153" i="9"/>
  <c r="T153" i="9"/>
  <c r="T152" i="9" s="1"/>
  <c r="R153" i="9"/>
  <c r="R152" i="9"/>
  <c r="P153" i="9"/>
  <c r="P152" i="9" s="1"/>
  <c r="BI151" i="9"/>
  <c r="BH151" i="9"/>
  <c r="BG151" i="9"/>
  <c r="BE151" i="9"/>
  <c r="T151" i="9"/>
  <c r="T150" i="9"/>
  <c r="T149" i="9"/>
  <c r="R151" i="9"/>
  <c r="R150" i="9" s="1"/>
  <c r="R149" i="9" s="1"/>
  <c r="P151" i="9"/>
  <c r="P150" i="9" s="1"/>
  <c r="P149" i="9" s="1"/>
  <c r="BI148" i="9"/>
  <c r="BH148" i="9"/>
  <c r="BG148" i="9"/>
  <c r="BE148" i="9"/>
  <c r="T148" i="9"/>
  <c r="T147" i="9"/>
  <c r="R148" i="9"/>
  <c r="R147" i="9" s="1"/>
  <c r="P148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7" i="9"/>
  <c r="BH137" i="9"/>
  <c r="BG137" i="9"/>
  <c r="BE137" i="9"/>
  <c r="T137" i="9"/>
  <c r="T136" i="9" s="1"/>
  <c r="R137" i="9"/>
  <c r="R136" i="9"/>
  <c r="P137" i="9"/>
  <c r="P136" i="9" s="1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J121" i="9"/>
  <c r="J120" i="9"/>
  <c r="F120" i="9"/>
  <c r="F118" i="9"/>
  <c r="E116" i="9"/>
  <c r="J92" i="9"/>
  <c r="J91" i="9"/>
  <c r="F91" i="9"/>
  <c r="F89" i="9"/>
  <c r="E87" i="9"/>
  <c r="J18" i="9"/>
  <c r="E18" i="9"/>
  <c r="F121" i="9" s="1"/>
  <c r="J17" i="9"/>
  <c r="J12" i="9"/>
  <c r="J118" i="9" s="1"/>
  <c r="E7" i="9"/>
  <c r="E114" i="9" s="1"/>
  <c r="J37" i="8"/>
  <c r="J36" i="8"/>
  <c r="AY102" i="1" s="1"/>
  <c r="J35" i="8"/>
  <c r="AX102" i="1"/>
  <c r="BI161" i="8"/>
  <c r="BH161" i="8"/>
  <c r="BG161" i="8"/>
  <c r="BE161" i="8"/>
  <c r="T161" i="8"/>
  <c r="T160" i="8" s="1"/>
  <c r="T159" i="8" s="1"/>
  <c r="R161" i="8"/>
  <c r="R160" i="8" s="1"/>
  <c r="R159" i="8" s="1"/>
  <c r="P161" i="8"/>
  <c r="P160" i="8"/>
  <c r="P159" i="8" s="1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6" i="8"/>
  <c r="BH146" i="8"/>
  <c r="BG146" i="8"/>
  <c r="BE146" i="8"/>
  <c r="T146" i="8"/>
  <c r="T145" i="8" s="1"/>
  <c r="R146" i="8"/>
  <c r="R145" i="8"/>
  <c r="P146" i="8"/>
  <c r="P145" i="8" s="1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F122" i="8"/>
  <c r="F120" i="8"/>
  <c r="E118" i="8"/>
  <c r="F91" i="8"/>
  <c r="F89" i="8"/>
  <c r="E87" i="8"/>
  <c r="J24" i="8"/>
  <c r="E24" i="8"/>
  <c r="J123" i="8" s="1"/>
  <c r="J23" i="8"/>
  <c r="J21" i="8"/>
  <c r="E21" i="8"/>
  <c r="J122" i="8" s="1"/>
  <c r="J20" i="8"/>
  <c r="J18" i="8"/>
  <c r="E18" i="8"/>
  <c r="F92" i="8" s="1"/>
  <c r="J17" i="8"/>
  <c r="J12" i="8"/>
  <c r="J120" i="8"/>
  <c r="E7" i="8"/>
  <c r="E116" i="8" s="1"/>
  <c r="J39" i="7"/>
  <c r="J38" i="7"/>
  <c r="AY101" i="1" s="1"/>
  <c r="J37" i="7"/>
  <c r="AX101" i="1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8" i="7"/>
  <c r="BH198" i="7"/>
  <c r="BG198" i="7"/>
  <c r="BE198" i="7"/>
  <c r="T198" i="7"/>
  <c r="T197" i="7" s="1"/>
  <c r="R198" i="7"/>
  <c r="R197" i="7"/>
  <c r="P198" i="7"/>
  <c r="P197" i="7" s="1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3" i="7"/>
  <c r="BH133" i="7"/>
  <c r="BG133" i="7"/>
  <c r="BE133" i="7"/>
  <c r="T133" i="7"/>
  <c r="T132" i="7" s="1"/>
  <c r="T131" i="7" s="1"/>
  <c r="R133" i="7"/>
  <c r="R132" i="7"/>
  <c r="R131" i="7" s="1"/>
  <c r="P133" i="7"/>
  <c r="P132" i="7" s="1"/>
  <c r="P131" i="7" s="1"/>
  <c r="J127" i="7"/>
  <c r="J126" i="7"/>
  <c r="F126" i="7"/>
  <c r="F124" i="7"/>
  <c r="E122" i="7"/>
  <c r="J94" i="7"/>
  <c r="J93" i="7"/>
  <c r="F93" i="7"/>
  <c r="F91" i="7"/>
  <c r="E89" i="7"/>
  <c r="J20" i="7"/>
  <c r="E20" i="7"/>
  <c r="F127" i="7"/>
  <c r="J19" i="7"/>
  <c r="J14" i="7"/>
  <c r="J124" i="7"/>
  <c r="E7" i="7"/>
  <c r="E85" i="7"/>
  <c r="J222" i="6"/>
  <c r="J39" i="6"/>
  <c r="J38" i="6"/>
  <c r="AY100" i="1"/>
  <c r="J37" i="6"/>
  <c r="AX100" i="1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J106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J126" i="6"/>
  <c r="J125" i="6"/>
  <c r="F125" i="6"/>
  <c r="F123" i="6"/>
  <c r="E121" i="6"/>
  <c r="J94" i="6"/>
  <c r="J93" i="6"/>
  <c r="F93" i="6"/>
  <c r="F91" i="6"/>
  <c r="E89" i="6"/>
  <c r="J20" i="6"/>
  <c r="E20" i="6"/>
  <c r="F126" i="6"/>
  <c r="J19" i="6"/>
  <c r="J14" i="6"/>
  <c r="J123" i="6" s="1"/>
  <c r="E7" i="6"/>
  <c r="E117" i="6" s="1"/>
  <c r="J39" i="5"/>
  <c r="J38" i="5"/>
  <c r="AY99" i="1"/>
  <c r="J37" i="5"/>
  <c r="AX99" i="1" s="1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5" i="5"/>
  <c r="BH145" i="5"/>
  <c r="BG145" i="5"/>
  <c r="BE145" i="5"/>
  <c r="T145" i="5"/>
  <c r="T144" i="5" s="1"/>
  <c r="R145" i="5"/>
  <c r="R144" i="5" s="1"/>
  <c r="P145" i="5"/>
  <c r="P144" i="5" s="1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J126" i="5"/>
  <c r="J125" i="5"/>
  <c r="F125" i="5"/>
  <c r="F123" i="5"/>
  <c r="E121" i="5"/>
  <c r="J94" i="5"/>
  <c r="J93" i="5"/>
  <c r="F93" i="5"/>
  <c r="F91" i="5"/>
  <c r="E89" i="5"/>
  <c r="J20" i="5"/>
  <c r="E20" i="5"/>
  <c r="F94" i="5"/>
  <c r="J19" i="5"/>
  <c r="J14" i="5"/>
  <c r="J123" i="5" s="1"/>
  <c r="E7" i="5"/>
  <c r="E85" i="5" s="1"/>
  <c r="J39" i="4"/>
  <c r="J38" i="4"/>
  <c r="AY98" i="1"/>
  <c r="J37" i="4"/>
  <c r="AX98" i="1" s="1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J125" i="4"/>
  <c r="J124" i="4"/>
  <c r="F124" i="4"/>
  <c r="F122" i="4"/>
  <c r="E120" i="4"/>
  <c r="J94" i="4"/>
  <c r="J93" i="4"/>
  <c r="F93" i="4"/>
  <c r="F91" i="4"/>
  <c r="E89" i="4"/>
  <c r="J20" i="4"/>
  <c r="E20" i="4"/>
  <c r="F94" i="4"/>
  <c r="J19" i="4"/>
  <c r="J14" i="4"/>
  <c r="J91" i="4"/>
  <c r="E7" i="4"/>
  <c r="E116" i="4"/>
  <c r="J172" i="3"/>
  <c r="J39" i="3"/>
  <c r="J38" i="3"/>
  <c r="AY97" i="1"/>
  <c r="J37" i="3"/>
  <c r="AX97" i="1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J105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J125" i="3"/>
  <c r="J124" i="3"/>
  <c r="F124" i="3"/>
  <c r="F122" i="3"/>
  <c r="E120" i="3"/>
  <c r="J94" i="3"/>
  <c r="J93" i="3"/>
  <c r="F93" i="3"/>
  <c r="F91" i="3"/>
  <c r="E89" i="3"/>
  <c r="J20" i="3"/>
  <c r="E20" i="3"/>
  <c r="F125" i="3"/>
  <c r="J19" i="3"/>
  <c r="J14" i="3"/>
  <c r="J122" i="3" s="1"/>
  <c r="E7" i="3"/>
  <c r="E85" i="3"/>
  <c r="J39" i="2"/>
  <c r="J38" i="2"/>
  <c r="AY96" i="1"/>
  <c r="J37" i="2"/>
  <c r="AX96" i="1" s="1"/>
  <c r="BI502" i="2"/>
  <c r="BH502" i="2"/>
  <c r="BG502" i="2"/>
  <c r="BE502" i="2"/>
  <c r="T502" i="2"/>
  <c r="R502" i="2"/>
  <c r="P502" i="2"/>
  <c r="BI501" i="2"/>
  <c r="BH501" i="2"/>
  <c r="BG501" i="2"/>
  <c r="BE501" i="2"/>
  <c r="T501" i="2"/>
  <c r="R501" i="2"/>
  <c r="P501" i="2"/>
  <c r="BI499" i="2"/>
  <c r="BH499" i="2"/>
  <c r="BG499" i="2"/>
  <c r="BE499" i="2"/>
  <c r="T499" i="2"/>
  <c r="R499" i="2"/>
  <c r="P499" i="2"/>
  <c r="BI498" i="2"/>
  <c r="BH498" i="2"/>
  <c r="BG498" i="2"/>
  <c r="BE498" i="2"/>
  <c r="T498" i="2"/>
  <c r="R498" i="2"/>
  <c r="P498" i="2"/>
  <c r="BI497" i="2"/>
  <c r="BH497" i="2"/>
  <c r="BG497" i="2"/>
  <c r="BE497" i="2"/>
  <c r="T497" i="2"/>
  <c r="R497" i="2"/>
  <c r="P497" i="2"/>
  <c r="BI495" i="2"/>
  <c r="BH495" i="2"/>
  <c r="BG495" i="2"/>
  <c r="BE495" i="2"/>
  <c r="T495" i="2"/>
  <c r="R495" i="2"/>
  <c r="P495" i="2"/>
  <c r="BI494" i="2"/>
  <c r="BH494" i="2"/>
  <c r="BG494" i="2"/>
  <c r="BE494" i="2"/>
  <c r="T494" i="2"/>
  <c r="R494" i="2"/>
  <c r="P494" i="2"/>
  <c r="BI493" i="2"/>
  <c r="BH493" i="2"/>
  <c r="BG493" i="2"/>
  <c r="BE493" i="2"/>
  <c r="T493" i="2"/>
  <c r="R493" i="2"/>
  <c r="P493" i="2"/>
  <c r="BI492" i="2"/>
  <c r="BH492" i="2"/>
  <c r="BG492" i="2"/>
  <c r="BE492" i="2"/>
  <c r="T492" i="2"/>
  <c r="R492" i="2"/>
  <c r="P492" i="2"/>
  <c r="BI491" i="2"/>
  <c r="BH491" i="2"/>
  <c r="BG491" i="2"/>
  <c r="BE491" i="2"/>
  <c r="T491" i="2"/>
  <c r="R491" i="2"/>
  <c r="P491" i="2"/>
  <c r="BI490" i="2"/>
  <c r="BH490" i="2"/>
  <c r="BG490" i="2"/>
  <c r="BE490" i="2"/>
  <c r="T490" i="2"/>
  <c r="R490" i="2"/>
  <c r="P490" i="2"/>
  <c r="BI489" i="2"/>
  <c r="BH489" i="2"/>
  <c r="BG489" i="2"/>
  <c r="BE489" i="2"/>
  <c r="T489" i="2"/>
  <c r="R489" i="2"/>
  <c r="P489" i="2"/>
  <c r="BI488" i="2"/>
  <c r="BH488" i="2"/>
  <c r="BG488" i="2"/>
  <c r="BE488" i="2"/>
  <c r="T488" i="2"/>
  <c r="R488" i="2"/>
  <c r="P488" i="2"/>
  <c r="BI487" i="2"/>
  <c r="BH487" i="2"/>
  <c r="BG487" i="2"/>
  <c r="BE487" i="2"/>
  <c r="T487" i="2"/>
  <c r="R487" i="2"/>
  <c r="P487" i="2"/>
  <c r="BI485" i="2"/>
  <c r="BH485" i="2"/>
  <c r="BG485" i="2"/>
  <c r="BE485" i="2"/>
  <c r="T485" i="2"/>
  <c r="R485" i="2"/>
  <c r="P485" i="2"/>
  <c r="BI484" i="2"/>
  <c r="BH484" i="2"/>
  <c r="BG484" i="2"/>
  <c r="BE484" i="2"/>
  <c r="T484" i="2"/>
  <c r="R484" i="2"/>
  <c r="P484" i="2"/>
  <c r="BI483" i="2"/>
  <c r="BH483" i="2"/>
  <c r="BG483" i="2"/>
  <c r="BE483" i="2"/>
  <c r="T483" i="2"/>
  <c r="R483" i="2"/>
  <c r="P483" i="2"/>
  <c r="BI482" i="2"/>
  <c r="BH482" i="2"/>
  <c r="BG482" i="2"/>
  <c r="BE482" i="2"/>
  <c r="T482" i="2"/>
  <c r="R482" i="2"/>
  <c r="P482" i="2"/>
  <c r="BI481" i="2"/>
  <c r="BH481" i="2"/>
  <c r="BG481" i="2"/>
  <c r="BE481" i="2"/>
  <c r="T481" i="2"/>
  <c r="R481" i="2"/>
  <c r="P481" i="2"/>
  <c r="BI480" i="2"/>
  <c r="BH480" i="2"/>
  <c r="BG480" i="2"/>
  <c r="BE480" i="2"/>
  <c r="T480" i="2"/>
  <c r="R480" i="2"/>
  <c r="P480" i="2"/>
  <c r="BI479" i="2"/>
  <c r="BH479" i="2"/>
  <c r="BG479" i="2"/>
  <c r="BE479" i="2"/>
  <c r="T479" i="2"/>
  <c r="R479" i="2"/>
  <c r="P479" i="2"/>
  <c r="BI478" i="2"/>
  <c r="BH478" i="2"/>
  <c r="BG478" i="2"/>
  <c r="BE478" i="2"/>
  <c r="T478" i="2"/>
  <c r="R478" i="2"/>
  <c r="P478" i="2"/>
  <c r="BI477" i="2"/>
  <c r="BH477" i="2"/>
  <c r="BG477" i="2"/>
  <c r="BE477" i="2"/>
  <c r="T477" i="2"/>
  <c r="R477" i="2"/>
  <c r="P477" i="2"/>
  <c r="BI476" i="2"/>
  <c r="BH476" i="2"/>
  <c r="BG476" i="2"/>
  <c r="BE476" i="2"/>
  <c r="T476" i="2"/>
  <c r="R476" i="2"/>
  <c r="P476" i="2"/>
  <c r="BI475" i="2"/>
  <c r="BH475" i="2"/>
  <c r="BG475" i="2"/>
  <c r="BE475" i="2"/>
  <c r="T475" i="2"/>
  <c r="R475" i="2"/>
  <c r="P475" i="2"/>
  <c r="BI474" i="2"/>
  <c r="BH474" i="2"/>
  <c r="BG474" i="2"/>
  <c r="BE474" i="2"/>
  <c r="T474" i="2"/>
  <c r="R474" i="2"/>
  <c r="P474" i="2"/>
  <c r="BI473" i="2"/>
  <c r="BH473" i="2"/>
  <c r="BG473" i="2"/>
  <c r="BE473" i="2"/>
  <c r="T473" i="2"/>
  <c r="R473" i="2"/>
  <c r="P473" i="2"/>
  <c r="BI472" i="2"/>
  <c r="BH472" i="2"/>
  <c r="BG472" i="2"/>
  <c r="BE472" i="2"/>
  <c r="T472" i="2"/>
  <c r="R472" i="2"/>
  <c r="P472" i="2"/>
  <c r="BI471" i="2"/>
  <c r="BH471" i="2"/>
  <c r="BG471" i="2"/>
  <c r="BE471" i="2"/>
  <c r="T471" i="2"/>
  <c r="R471" i="2"/>
  <c r="P471" i="2"/>
  <c r="BI470" i="2"/>
  <c r="BH470" i="2"/>
  <c r="BG470" i="2"/>
  <c r="BE470" i="2"/>
  <c r="T470" i="2"/>
  <c r="R470" i="2"/>
  <c r="P470" i="2"/>
  <c r="BI469" i="2"/>
  <c r="BH469" i="2"/>
  <c r="BG469" i="2"/>
  <c r="BE469" i="2"/>
  <c r="T469" i="2"/>
  <c r="R469" i="2"/>
  <c r="P469" i="2"/>
  <c r="BI468" i="2"/>
  <c r="BH468" i="2"/>
  <c r="BG468" i="2"/>
  <c r="BE468" i="2"/>
  <c r="T468" i="2"/>
  <c r="R468" i="2"/>
  <c r="P468" i="2"/>
  <c r="BI467" i="2"/>
  <c r="BH467" i="2"/>
  <c r="BG467" i="2"/>
  <c r="BE467" i="2"/>
  <c r="T467" i="2"/>
  <c r="R467" i="2"/>
  <c r="P467" i="2"/>
  <c r="BI466" i="2"/>
  <c r="BH466" i="2"/>
  <c r="BG466" i="2"/>
  <c r="BE466" i="2"/>
  <c r="T466" i="2"/>
  <c r="R466" i="2"/>
  <c r="P466" i="2"/>
  <c r="BI465" i="2"/>
  <c r="BH465" i="2"/>
  <c r="BG465" i="2"/>
  <c r="BE465" i="2"/>
  <c r="T465" i="2"/>
  <c r="R465" i="2"/>
  <c r="P465" i="2"/>
  <c r="BI464" i="2"/>
  <c r="BH464" i="2"/>
  <c r="BG464" i="2"/>
  <c r="BE464" i="2"/>
  <c r="T464" i="2"/>
  <c r="R464" i="2"/>
  <c r="P464" i="2"/>
  <c r="BI463" i="2"/>
  <c r="BH463" i="2"/>
  <c r="BG463" i="2"/>
  <c r="BE463" i="2"/>
  <c r="T463" i="2"/>
  <c r="R463" i="2"/>
  <c r="P463" i="2"/>
  <c r="BI462" i="2"/>
  <c r="BH462" i="2"/>
  <c r="BG462" i="2"/>
  <c r="BE462" i="2"/>
  <c r="T462" i="2"/>
  <c r="R462" i="2"/>
  <c r="P462" i="2"/>
  <c r="BI461" i="2"/>
  <c r="BH461" i="2"/>
  <c r="BG461" i="2"/>
  <c r="BE461" i="2"/>
  <c r="T461" i="2"/>
  <c r="R461" i="2"/>
  <c r="P461" i="2"/>
  <c r="BI460" i="2"/>
  <c r="BH460" i="2"/>
  <c r="BG460" i="2"/>
  <c r="BE460" i="2"/>
  <c r="T460" i="2"/>
  <c r="R460" i="2"/>
  <c r="P460" i="2"/>
  <c r="BI459" i="2"/>
  <c r="BH459" i="2"/>
  <c r="BG459" i="2"/>
  <c r="BE459" i="2"/>
  <c r="T459" i="2"/>
  <c r="R459" i="2"/>
  <c r="P459" i="2"/>
  <c r="BI458" i="2"/>
  <c r="BH458" i="2"/>
  <c r="BG458" i="2"/>
  <c r="BE458" i="2"/>
  <c r="T458" i="2"/>
  <c r="R458" i="2"/>
  <c r="P458" i="2"/>
  <c r="BI457" i="2"/>
  <c r="BH457" i="2"/>
  <c r="BG457" i="2"/>
  <c r="BE457" i="2"/>
  <c r="T457" i="2"/>
  <c r="R457" i="2"/>
  <c r="P457" i="2"/>
  <c r="BI456" i="2"/>
  <c r="BH456" i="2"/>
  <c r="BG456" i="2"/>
  <c r="BE456" i="2"/>
  <c r="T456" i="2"/>
  <c r="R456" i="2"/>
  <c r="P456" i="2"/>
  <c r="BI455" i="2"/>
  <c r="BH455" i="2"/>
  <c r="BG455" i="2"/>
  <c r="BE455" i="2"/>
  <c r="T455" i="2"/>
  <c r="R455" i="2"/>
  <c r="P455" i="2"/>
  <c r="BI454" i="2"/>
  <c r="BH454" i="2"/>
  <c r="BG454" i="2"/>
  <c r="BE454" i="2"/>
  <c r="T454" i="2"/>
  <c r="R454" i="2"/>
  <c r="P454" i="2"/>
  <c r="BI453" i="2"/>
  <c r="BH453" i="2"/>
  <c r="BG453" i="2"/>
  <c r="BE453" i="2"/>
  <c r="T453" i="2"/>
  <c r="R453" i="2"/>
  <c r="P453" i="2"/>
  <c r="BI452" i="2"/>
  <c r="BH452" i="2"/>
  <c r="BG452" i="2"/>
  <c r="BE452" i="2"/>
  <c r="T452" i="2"/>
  <c r="R452" i="2"/>
  <c r="P452" i="2"/>
  <c r="BI451" i="2"/>
  <c r="BH451" i="2"/>
  <c r="BG451" i="2"/>
  <c r="BE451" i="2"/>
  <c r="T451" i="2"/>
  <c r="R451" i="2"/>
  <c r="P451" i="2"/>
  <c r="BI450" i="2"/>
  <c r="BH450" i="2"/>
  <c r="BG450" i="2"/>
  <c r="BE450" i="2"/>
  <c r="T450" i="2"/>
  <c r="R450" i="2"/>
  <c r="P450" i="2"/>
  <c r="BI449" i="2"/>
  <c r="BH449" i="2"/>
  <c r="BG449" i="2"/>
  <c r="BE449" i="2"/>
  <c r="T449" i="2"/>
  <c r="R449" i="2"/>
  <c r="P449" i="2"/>
  <c r="BI448" i="2"/>
  <c r="BH448" i="2"/>
  <c r="BG448" i="2"/>
  <c r="BE448" i="2"/>
  <c r="T448" i="2"/>
  <c r="R448" i="2"/>
  <c r="P448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45" i="2"/>
  <c r="BH445" i="2"/>
  <c r="BG445" i="2"/>
  <c r="BE445" i="2"/>
  <c r="T445" i="2"/>
  <c r="R445" i="2"/>
  <c r="P445" i="2"/>
  <c r="BI444" i="2"/>
  <c r="BH444" i="2"/>
  <c r="BG444" i="2"/>
  <c r="BE444" i="2"/>
  <c r="T444" i="2"/>
  <c r="R444" i="2"/>
  <c r="P444" i="2"/>
  <c r="BI443" i="2"/>
  <c r="BH443" i="2"/>
  <c r="BG443" i="2"/>
  <c r="BE443" i="2"/>
  <c r="T443" i="2"/>
  <c r="R443" i="2"/>
  <c r="P443" i="2"/>
  <c r="BI442" i="2"/>
  <c r="BH442" i="2"/>
  <c r="BG442" i="2"/>
  <c r="BE442" i="2"/>
  <c r="T442" i="2"/>
  <c r="R442" i="2"/>
  <c r="P442" i="2"/>
  <c r="BI441" i="2"/>
  <c r="BH441" i="2"/>
  <c r="BG441" i="2"/>
  <c r="BE441" i="2"/>
  <c r="T441" i="2"/>
  <c r="R441" i="2"/>
  <c r="P441" i="2"/>
  <c r="BI440" i="2"/>
  <c r="BH440" i="2"/>
  <c r="BG440" i="2"/>
  <c r="BE440" i="2"/>
  <c r="T440" i="2"/>
  <c r="R440" i="2"/>
  <c r="P440" i="2"/>
  <c r="BI439" i="2"/>
  <c r="BH439" i="2"/>
  <c r="BG439" i="2"/>
  <c r="BE439" i="2"/>
  <c r="T439" i="2"/>
  <c r="R439" i="2"/>
  <c r="P439" i="2"/>
  <c r="BI438" i="2"/>
  <c r="BH438" i="2"/>
  <c r="BG438" i="2"/>
  <c r="BE438" i="2"/>
  <c r="T438" i="2"/>
  <c r="R438" i="2"/>
  <c r="P438" i="2"/>
  <c r="BI437" i="2"/>
  <c r="BH437" i="2"/>
  <c r="BG437" i="2"/>
  <c r="BE437" i="2"/>
  <c r="T437" i="2"/>
  <c r="R437" i="2"/>
  <c r="P437" i="2"/>
  <c r="BI436" i="2"/>
  <c r="BH436" i="2"/>
  <c r="BG436" i="2"/>
  <c r="BE436" i="2"/>
  <c r="T436" i="2"/>
  <c r="R436" i="2"/>
  <c r="P436" i="2"/>
  <c r="BI435" i="2"/>
  <c r="BH435" i="2"/>
  <c r="BG435" i="2"/>
  <c r="BE435" i="2"/>
  <c r="T435" i="2"/>
  <c r="R435" i="2"/>
  <c r="P435" i="2"/>
  <c r="BI434" i="2"/>
  <c r="BH434" i="2"/>
  <c r="BG434" i="2"/>
  <c r="BE434" i="2"/>
  <c r="T434" i="2"/>
  <c r="R434" i="2"/>
  <c r="P434" i="2"/>
  <c r="BI433" i="2"/>
  <c r="BH433" i="2"/>
  <c r="BG433" i="2"/>
  <c r="BE433" i="2"/>
  <c r="T433" i="2"/>
  <c r="R433" i="2"/>
  <c r="P433" i="2"/>
  <c r="BI432" i="2"/>
  <c r="BH432" i="2"/>
  <c r="BG432" i="2"/>
  <c r="BE432" i="2"/>
  <c r="T432" i="2"/>
  <c r="R432" i="2"/>
  <c r="P432" i="2"/>
  <c r="BI431" i="2"/>
  <c r="BH431" i="2"/>
  <c r="BG431" i="2"/>
  <c r="BE431" i="2"/>
  <c r="T431" i="2"/>
  <c r="R431" i="2"/>
  <c r="P431" i="2"/>
  <c r="BI430" i="2"/>
  <c r="BH430" i="2"/>
  <c r="BG430" i="2"/>
  <c r="BE430" i="2"/>
  <c r="T430" i="2"/>
  <c r="R430" i="2"/>
  <c r="P430" i="2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5" i="2"/>
  <c r="BH425" i="2"/>
  <c r="BG425" i="2"/>
  <c r="BE425" i="2"/>
  <c r="T425" i="2"/>
  <c r="R425" i="2"/>
  <c r="P425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3" i="2"/>
  <c r="BH413" i="2"/>
  <c r="BG413" i="2"/>
  <c r="BE413" i="2"/>
  <c r="T413" i="2"/>
  <c r="R413" i="2"/>
  <c r="P413" i="2"/>
  <c r="BI412" i="2"/>
  <c r="BH412" i="2"/>
  <c r="BG412" i="2"/>
  <c r="BE412" i="2"/>
  <c r="T412" i="2"/>
  <c r="R412" i="2"/>
  <c r="P412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6" i="2"/>
  <c r="BH406" i="2"/>
  <c r="BG406" i="2"/>
  <c r="BE406" i="2"/>
  <c r="T406" i="2"/>
  <c r="R406" i="2"/>
  <c r="P406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6" i="2"/>
  <c r="BH396" i="2"/>
  <c r="BG396" i="2"/>
  <c r="BE396" i="2"/>
  <c r="T396" i="2"/>
  <c r="R396" i="2"/>
  <c r="P396" i="2"/>
  <c r="BI395" i="2"/>
  <c r="BH395" i="2"/>
  <c r="BG395" i="2"/>
  <c r="BE395" i="2"/>
  <c r="T395" i="2"/>
  <c r="R395" i="2"/>
  <c r="P395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8" i="2"/>
  <c r="BH388" i="2"/>
  <c r="BG388" i="2"/>
  <c r="BE388" i="2"/>
  <c r="T388" i="2"/>
  <c r="T387" i="2" s="1"/>
  <c r="R388" i="2"/>
  <c r="R387" i="2" s="1"/>
  <c r="P388" i="2"/>
  <c r="P387" i="2" s="1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58" i="2"/>
  <c r="BH258" i="2"/>
  <c r="BG258" i="2"/>
  <c r="BE258" i="2"/>
  <c r="T258" i="2"/>
  <c r="T257" i="2" s="1"/>
  <c r="R258" i="2"/>
  <c r="R257" i="2" s="1"/>
  <c r="P258" i="2"/>
  <c r="P257" i="2" s="1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F144" i="2"/>
  <c r="F142" i="2"/>
  <c r="E140" i="2"/>
  <c r="F93" i="2"/>
  <c r="F91" i="2"/>
  <c r="E89" i="2"/>
  <c r="J26" i="2"/>
  <c r="E26" i="2"/>
  <c r="J94" i="2" s="1"/>
  <c r="J25" i="2"/>
  <c r="J23" i="2"/>
  <c r="E23" i="2"/>
  <c r="J144" i="2" s="1"/>
  <c r="J22" i="2"/>
  <c r="J20" i="2"/>
  <c r="E20" i="2"/>
  <c r="F145" i="2" s="1"/>
  <c r="J19" i="2"/>
  <c r="J14" i="2"/>
  <c r="J91" i="2" s="1"/>
  <c r="E7" i="2"/>
  <c r="E136" i="2"/>
  <c r="L90" i="1"/>
  <c r="AM90" i="1"/>
  <c r="AM89" i="1"/>
  <c r="L89" i="1"/>
  <c r="AM87" i="1"/>
  <c r="L87" i="1"/>
  <c r="L85" i="1"/>
  <c r="L84" i="1"/>
  <c r="J488" i="2"/>
  <c r="BK483" i="2"/>
  <c r="J477" i="2"/>
  <c r="J471" i="2"/>
  <c r="J465" i="2"/>
  <c r="BK455" i="2"/>
  <c r="BK449" i="2"/>
  <c r="J441" i="2"/>
  <c r="J437" i="2"/>
  <c r="BK422" i="2"/>
  <c r="BK413" i="2"/>
  <c r="J407" i="2"/>
  <c r="BK400" i="2"/>
  <c r="BK375" i="2"/>
  <c r="BK366" i="2"/>
  <c r="J359" i="2"/>
  <c r="J351" i="2"/>
  <c r="BK345" i="2"/>
  <c r="BK333" i="2"/>
  <c r="BK312" i="2"/>
  <c r="BK289" i="2"/>
  <c r="BK282" i="2"/>
  <c r="BK272" i="2"/>
  <c r="J264" i="2"/>
  <c r="BK240" i="2"/>
  <c r="BK227" i="2"/>
  <c r="BK221" i="2"/>
  <c r="J213" i="2"/>
  <c r="BK207" i="2"/>
  <c r="J191" i="2"/>
  <c r="BK178" i="2"/>
  <c r="BK163" i="2"/>
  <c r="J159" i="2"/>
  <c r="J493" i="2"/>
  <c r="J485" i="2"/>
  <c r="J480" i="2"/>
  <c r="BK471" i="2"/>
  <c r="BK468" i="2"/>
  <c r="J460" i="2"/>
  <c r="J449" i="2"/>
  <c r="BK440" i="2"/>
  <c r="J436" i="2"/>
  <c r="J426" i="2"/>
  <c r="BK420" i="2"/>
  <c r="J414" i="2"/>
  <c r="J408" i="2"/>
  <c r="J390" i="2"/>
  <c r="J383" i="2"/>
  <c r="J376" i="2"/>
  <c r="J368" i="2"/>
  <c r="BK364" i="2"/>
  <c r="J349" i="2"/>
  <c r="BK342" i="2"/>
  <c r="J333" i="2"/>
  <c r="BK326" i="2"/>
  <c r="BK319" i="2"/>
  <c r="J307" i="2"/>
  <c r="J296" i="2"/>
  <c r="BK281" i="2"/>
  <c r="BK267" i="2"/>
  <c r="J256" i="2"/>
  <c r="J244" i="2"/>
  <c r="BK237" i="2"/>
  <c r="BK233" i="2"/>
  <c r="BK228" i="2"/>
  <c r="J224" i="2"/>
  <c r="BK218" i="2"/>
  <c r="J211" i="2"/>
  <c r="J204" i="2"/>
  <c r="BK197" i="2"/>
  <c r="J188" i="2"/>
  <c r="BK180" i="2"/>
  <c r="BK174" i="2"/>
  <c r="J167" i="2"/>
  <c r="J160" i="2"/>
  <c r="BK155" i="2"/>
  <c r="BK495" i="2"/>
  <c r="BK488" i="2"/>
  <c r="BK480" i="2"/>
  <c r="J473" i="2"/>
  <c r="J458" i="2"/>
  <c r="J455" i="2"/>
  <c r="BK448" i="2"/>
  <c r="J443" i="2"/>
  <c r="BK437" i="2"/>
  <c r="BK429" i="2"/>
  <c r="J422" i="2"/>
  <c r="BK414" i="2"/>
  <c r="BK404" i="2"/>
  <c r="BK391" i="2"/>
  <c r="BK380" i="2"/>
  <c r="J375" i="2"/>
  <c r="BK368" i="2"/>
  <c r="J354" i="2"/>
  <c r="J348" i="2"/>
  <c r="BK341" i="2"/>
  <c r="J336" i="2"/>
  <c r="BK329" i="2"/>
  <c r="J321" i="2"/>
  <c r="BK314" i="2"/>
  <c r="J306" i="2"/>
  <c r="J301" i="2"/>
  <c r="J295" i="2"/>
  <c r="J288" i="2"/>
  <c r="J282" i="2"/>
  <c r="J270" i="2"/>
  <c r="J262" i="2"/>
  <c r="BK252" i="2"/>
  <c r="BK247" i="2"/>
  <c r="BK243" i="2"/>
  <c r="J232" i="2"/>
  <c r="BK185" i="2"/>
  <c r="J180" i="2"/>
  <c r="BK171" i="2"/>
  <c r="BK156" i="2"/>
  <c r="J502" i="2"/>
  <c r="J499" i="2"/>
  <c r="J495" i="2"/>
  <c r="BK484" i="2"/>
  <c r="J469" i="2"/>
  <c r="BK463" i="2"/>
  <c r="BK454" i="2"/>
  <c r="BK435" i="2"/>
  <c r="BK430" i="2"/>
  <c r="J423" i="2"/>
  <c r="J416" i="2"/>
  <c r="BK410" i="2"/>
  <c r="J402" i="2"/>
  <c r="J398" i="2"/>
  <c r="J392" i="2"/>
  <c r="J381" i="2"/>
  <c r="J364" i="2"/>
  <c r="J355" i="2"/>
  <c r="J343" i="2"/>
  <c r="BK332" i="2"/>
  <c r="BK327" i="2"/>
  <c r="BK323" i="2"/>
  <c r="J317" i="2"/>
  <c r="BK310" i="2"/>
  <c r="J302" i="2"/>
  <c r="J294" i="2"/>
  <c r="J289" i="2"/>
  <c r="BK280" i="2"/>
  <c r="BK276" i="2"/>
  <c r="BK269" i="2"/>
  <c r="BK262" i="2"/>
  <c r="BK253" i="2"/>
  <c r="BK246" i="2"/>
  <c r="J240" i="2"/>
  <c r="J234" i="2"/>
  <c r="J225" i="2"/>
  <c r="J218" i="2"/>
  <c r="J215" i="2"/>
  <c r="BK205" i="2"/>
  <c r="BK199" i="2"/>
  <c r="BK192" i="2"/>
  <c r="J185" i="2"/>
  <c r="J174" i="2"/>
  <c r="BK170" i="2"/>
  <c r="J161" i="2"/>
  <c r="AS95" i="1"/>
  <c r="J171" i="3"/>
  <c r="BK157" i="3"/>
  <c r="BK152" i="3"/>
  <c r="J141" i="3"/>
  <c r="BK175" i="3"/>
  <c r="J162" i="3"/>
  <c r="BK156" i="3"/>
  <c r="J138" i="3"/>
  <c r="J131" i="3"/>
  <c r="BK169" i="3"/>
  <c r="BK162" i="3"/>
  <c r="BK155" i="3"/>
  <c r="J147" i="3"/>
  <c r="BK143" i="3"/>
  <c r="BK133" i="3"/>
  <c r="BK239" i="4"/>
  <c r="BK235" i="4"/>
  <c r="J225" i="4"/>
  <c r="J218" i="4"/>
  <c r="BK215" i="4"/>
  <c r="BK206" i="4"/>
  <c r="BK200" i="4"/>
  <c r="BK193" i="4"/>
  <c r="BK185" i="4"/>
  <c r="J177" i="4"/>
  <c r="J170" i="4"/>
  <c r="J163" i="4"/>
  <c r="BK160" i="4"/>
  <c r="J149" i="4"/>
  <c r="J141" i="4"/>
  <c r="BK134" i="4"/>
  <c r="J229" i="4"/>
  <c r="BK218" i="4"/>
  <c r="BK213" i="4"/>
  <c r="J206" i="4"/>
  <c r="J199" i="4"/>
  <c r="J187" i="4"/>
  <c r="BK175" i="4"/>
  <c r="J169" i="4"/>
  <c r="J160" i="4"/>
  <c r="BK149" i="4"/>
  <c r="J131" i="4"/>
  <c r="BK230" i="4"/>
  <c r="BK223" i="4"/>
  <c r="BK210" i="4"/>
  <c r="J201" i="4"/>
  <c r="J185" i="4"/>
  <c r="BK182" i="4"/>
  <c r="J173" i="4"/>
  <c r="BK163" i="4"/>
  <c r="J158" i="4"/>
  <c r="J152" i="4"/>
  <c r="J143" i="4"/>
  <c r="BK142" i="4"/>
  <c r="BK131" i="4"/>
  <c r="BK229" i="4"/>
  <c r="J222" i="4"/>
  <c r="BK207" i="4"/>
  <c r="BK199" i="4"/>
  <c r="J197" i="4"/>
  <c r="J193" i="4"/>
  <c r="J189" i="4"/>
  <c r="BK181" i="4"/>
  <c r="J168" i="4"/>
  <c r="BK161" i="4"/>
  <c r="BK154" i="4"/>
  <c r="BK148" i="4"/>
  <c r="BK141" i="4"/>
  <c r="BK133" i="4"/>
  <c r="BK172" i="5"/>
  <c r="J164" i="5"/>
  <c r="J160" i="5"/>
  <c r="J154" i="5"/>
  <c r="BK150" i="5"/>
  <c r="BK138" i="5"/>
  <c r="BK175" i="5"/>
  <c r="J167" i="5"/>
  <c r="J157" i="5"/>
  <c r="J153" i="5"/>
  <c r="J148" i="5"/>
  <c r="BK141" i="5"/>
  <c r="J131" i="5"/>
  <c r="BK166" i="5"/>
  <c r="BK161" i="5"/>
  <c r="J150" i="5"/>
  <c r="J174" i="5"/>
  <c r="J141" i="5"/>
  <c r="BK137" i="5"/>
  <c r="BK221" i="6"/>
  <c r="J217" i="6"/>
  <c r="BK207" i="6"/>
  <c r="BK201" i="6"/>
  <c r="BK190" i="6"/>
  <c r="J180" i="6"/>
  <c r="BK170" i="6"/>
  <c r="J161" i="6"/>
  <c r="J153" i="6"/>
  <c r="BK145" i="6"/>
  <c r="J135" i="6"/>
  <c r="BK219" i="6"/>
  <c r="J208" i="6"/>
  <c r="J201" i="6"/>
  <c r="J192" i="6"/>
  <c r="J187" i="6"/>
  <c r="J177" i="6"/>
  <c r="J170" i="6"/>
  <c r="BK163" i="6"/>
  <c r="BK159" i="6"/>
  <c r="BK152" i="6"/>
  <c r="J145" i="6"/>
  <c r="BK138" i="6"/>
  <c r="J221" i="6"/>
  <c r="BK215" i="6"/>
  <c r="J196" i="6"/>
  <c r="J193" i="6"/>
  <c r="J188" i="6"/>
  <c r="BK178" i="6"/>
  <c r="J171" i="6"/>
  <c r="J160" i="6"/>
  <c r="J155" i="6"/>
  <c r="J144" i="6"/>
  <c r="BK140" i="6"/>
  <c r="BK224" i="6"/>
  <c r="J214" i="6"/>
  <c r="J211" i="6"/>
  <c r="BK205" i="6"/>
  <c r="J200" i="6"/>
  <c r="J185" i="6"/>
  <c r="BK176" i="6"/>
  <c r="BK171" i="6"/>
  <c r="J166" i="6"/>
  <c r="BK153" i="6"/>
  <c r="J141" i="6"/>
  <c r="BK135" i="6"/>
  <c r="J194" i="7"/>
  <c r="J179" i="7"/>
  <c r="BK169" i="7"/>
  <c r="BK162" i="7"/>
  <c r="J150" i="7"/>
  <c r="BK145" i="7"/>
  <c r="J140" i="7"/>
  <c r="BK202" i="7"/>
  <c r="J196" i="7"/>
  <c r="BK189" i="7"/>
  <c r="J185" i="7"/>
  <c r="BK174" i="7"/>
  <c r="BK157" i="7"/>
  <c r="J151" i="7"/>
  <c r="J198" i="7"/>
  <c r="J188" i="7"/>
  <c r="BK184" i="7"/>
  <c r="J178" i="7"/>
  <c r="BK171" i="7"/>
  <c r="BK165" i="7"/>
  <c r="BK159" i="7"/>
  <c r="BK152" i="7"/>
  <c r="J148" i="7"/>
  <c r="J145" i="7"/>
  <c r="BK140" i="7"/>
  <c r="J137" i="7"/>
  <c r="J158" i="8"/>
  <c r="J150" i="8"/>
  <c r="BK142" i="8"/>
  <c r="BK131" i="8"/>
  <c r="J130" i="8"/>
  <c r="J152" i="8"/>
  <c r="J142" i="8"/>
  <c r="J139" i="8"/>
  <c r="J129" i="8"/>
  <c r="J155" i="8"/>
  <c r="BK150" i="8"/>
  <c r="BK139" i="8"/>
  <c r="J135" i="8"/>
  <c r="J136" i="8"/>
  <c r="J131" i="8"/>
  <c r="BK145" i="9"/>
  <c r="J140" i="9"/>
  <c r="J133" i="9"/>
  <c r="BK128" i="9"/>
  <c r="J146" i="9"/>
  <c r="J129" i="9"/>
  <c r="J165" i="10"/>
  <c r="J154" i="10"/>
  <c r="J150" i="10"/>
  <c r="BK136" i="10"/>
  <c r="BK128" i="10"/>
  <c r="BK165" i="10"/>
  <c r="J155" i="10"/>
  <c r="J147" i="10"/>
  <c r="J139" i="10"/>
  <c r="BK133" i="10"/>
  <c r="J164" i="10"/>
  <c r="BK155" i="10"/>
  <c r="BK147" i="10"/>
  <c r="BK137" i="10"/>
  <c r="BK127" i="10"/>
  <c r="J158" i="10"/>
  <c r="J146" i="10"/>
  <c r="BK131" i="10"/>
  <c r="BK144" i="11"/>
  <c r="BK128" i="11"/>
  <c r="BK126" i="11"/>
  <c r="J143" i="11"/>
  <c r="J135" i="11"/>
  <c r="BK143" i="11"/>
  <c r="J138" i="11"/>
  <c r="J133" i="11"/>
  <c r="BK125" i="11"/>
  <c r="J139" i="11"/>
  <c r="BK131" i="11"/>
  <c r="J125" i="11"/>
  <c r="J201" i="12"/>
  <c r="J191" i="12"/>
  <c r="BK182" i="12"/>
  <c r="J177" i="12"/>
  <c r="J169" i="12"/>
  <c r="J161" i="12"/>
  <c r="BK154" i="12"/>
  <c r="J147" i="12"/>
  <c r="J132" i="12"/>
  <c r="J200" i="12"/>
  <c r="BK194" i="12"/>
  <c r="BK189" i="12"/>
  <c r="BK181" i="12"/>
  <c r="J160" i="12"/>
  <c r="J154" i="12"/>
  <c r="BK148" i="12"/>
  <c r="BK134" i="12"/>
  <c r="J129" i="12"/>
  <c r="BK199" i="12"/>
  <c r="J194" i="12"/>
  <c r="J183" i="12"/>
  <c r="J175" i="12"/>
  <c r="BK164" i="12"/>
  <c r="BK147" i="12"/>
  <c r="J137" i="12"/>
  <c r="J130" i="12"/>
  <c r="J186" i="12"/>
  <c r="BK169" i="12"/>
  <c r="J164" i="12"/>
  <c r="BK158" i="12"/>
  <c r="J152" i="12"/>
  <c r="BK144" i="12"/>
  <c r="J138" i="12"/>
  <c r="BK151" i="13"/>
  <c r="J139" i="13"/>
  <c r="BK150" i="13"/>
  <c r="J142" i="13"/>
  <c r="J129" i="13"/>
  <c r="BK142" i="13"/>
  <c r="BK139" i="13"/>
  <c r="BK128" i="13"/>
  <c r="BK141" i="13"/>
  <c r="J128" i="13"/>
  <c r="BK147" i="14"/>
  <c r="BK135" i="14"/>
  <c r="BK130" i="14"/>
  <c r="BK149" i="14"/>
  <c r="J137" i="14"/>
  <c r="J147" i="14"/>
  <c r="J140" i="14"/>
  <c r="J135" i="14"/>
  <c r="J128" i="14"/>
  <c r="J148" i="14"/>
  <c r="BK132" i="14"/>
  <c r="BK492" i="2"/>
  <c r="BK479" i="2"/>
  <c r="BK473" i="2"/>
  <c r="J468" i="2"/>
  <c r="J463" i="2"/>
  <c r="BK460" i="2"/>
  <c r="J451" i="2"/>
  <c r="BK447" i="2"/>
  <c r="J433" i="2"/>
  <c r="BK427" i="2"/>
  <c r="BK417" i="2"/>
  <c r="BK408" i="2"/>
  <c r="BK401" i="2"/>
  <c r="BK392" i="2"/>
  <c r="BK371" i="2"/>
  <c r="J365" i="2"/>
  <c r="BK358" i="2"/>
  <c r="J347" i="2"/>
  <c r="BK336" i="2"/>
  <c r="BK317" i="2"/>
  <c r="BK294" i="2"/>
  <c r="BK283" i="2"/>
  <c r="J279" i="2"/>
  <c r="J267" i="2"/>
  <c r="BK249" i="2"/>
  <c r="BK230" i="2"/>
  <c r="BK224" i="2"/>
  <c r="J220" i="2"/>
  <c r="J212" i="2"/>
  <c r="J199" i="2"/>
  <c r="J192" i="2"/>
  <c r="BK184" i="2"/>
  <c r="J168" i="2"/>
  <c r="BK153" i="2"/>
  <c r="J494" i="2"/>
  <c r="J487" i="2"/>
  <c r="J481" i="2"/>
  <c r="BK475" i="2"/>
  <c r="BK465" i="2"/>
  <c r="BK461" i="2"/>
  <c r="J452" i="2"/>
  <c r="BK443" i="2"/>
  <c r="BK439" i="2"/>
  <c r="J430" i="2"/>
  <c r="BK424" i="2"/>
  <c r="BK416" i="2"/>
  <c r="J410" i="2"/>
  <c r="BK397" i="2"/>
  <c r="BK385" i="2"/>
  <c r="J378" i="2"/>
  <c r="BK373" i="2"/>
  <c r="J367" i="2"/>
  <c r="J356" i="2"/>
  <c r="BK347" i="2"/>
  <c r="J338" i="2"/>
  <c r="J332" i="2"/>
  <c r="J325" i="2"/>
  <c r="BK318" i="2"/>
  <c r="BK306" i="2"/>
  <c r="BK295" i="2"/>
  <c r="BK278" i="2"/>
  <c r="J265" i="2"/>
  <c r="BK254" i="2"/>
  <c r="J243" i="2"/>
  <c r="J235" i="2"/>
  <c r="J230" i="2"/>
  <c r="J226" i="2"/>
  <c r="BK215" i="2"/>
  <c r="BK212" i="2"/>
  <c r="BK206" i="2"/>
  <c r="J202" i="2"/>
  <c r="BK196" i="2"/>
  <c r="J190" i="2"/>
  <c r="BK186" i="2"/>
  <c r="J177" i="2"/>
  <c r="BK173" i="2"/>
  <c r="J166" i="2"/>
  <c r="BK159" i="2"/>
  <c r="BK154" i="2"/>
  <c r="BK494" i="2"/>
  <c r="J490" i="2"/>
  <c r="BK482" i="2"/>
  <c r="BK478" i="2"/>
  <c r="J459" i="2"/>
  <c r="BK456" i="2"/>
  <c r="BK452" i="2"/>
  <c r="BK446" i="2"/>
  <c r="J438" i="2"/>
  <c r="BK434" i="2"/>
  <c r="J424" i="2"/>
  <c r="J418" i="2"/>
  <c r="J406" i="2"/>
  <c r="J399" i="2"/>
  <c r="BK390" i="2"/>
  <c r="BK384" i="2"/>
  <c r="BK379" i="2"/>
  <c r="J371" i="2"/>
  <c r="BK355" i="2"/>
  <c r="BK350" i="2"/>
  <c r="BK344" i="2"/>
  <c r="BK337" i="2"/>
  <c r="J330" i="2"/>
  <c r="J328" i="2"/>
  <c r="J320" i="2"/>
  <c r="BK315" i="2"/>
  <c r="BK309" i="2"/>
  <c r="BK304" i="2"/>
  <c r="BK302" i="2"/>
  <c r="BK298" i="2"/>
  <c r="BK293" i="2"/>
  <c r="J291" i="2"/>
  <c r="BK287" i="2"/>
  <c r="J281" i="2"/>
  <c r="J268" i="2"/>
  <c r="J263" i="2"/>
  <c r="J254" i="2"/>
  <c r="J251" i="2"/>
  <c r="BK245" i="2"/>
  <c r="J236" i="2"/>
  <c r="BK183" i="2"/>
  <c r="BK175" i="2"/>
  <c r="BK164" i="2"/>
  <c r="J153" i="2"/>
  <c r="BK501" i="2"/>
  <c r="BK498" i="2"/>
  <c r="BK491" i="2"/>
  <c r="J475" i="2"/>
  <c r="BK466" i="2"/>
  <c r="J461" i="2"/>
  <c r="J446" i="2"/>
  <c r="BK441" i="2"/>
  <c r="J427" i="2"/>
  <c r="J415" i="2"/>
  <c r="BK409" i="2"/>
  <c r="BK399" i="2"/>
  <c r="J395" i="2"/>
  <c r="J384" i="2"/>
  <c r="BK372" i="2"/>
  <c r="BK359" i="2"/>
  <c r="BK352" i="2"/>
  <c r="BK348" i="2"/>
  <c r="J339" i="2"/>
  <c r="BK330" i="2"/>
  <c r="J326" i="2"/>
  <c r="J319" i="2"/>
  <c r="J314" i="2"/>
  <c r="J309" i="2"/>
  <c r="BK303" i="2"/>
  <c r="J298" i="2"/>
  <c r="J292" i="2"/>
  <c r="BK284" i="2"/>
  <c r="BK277" i="2"/>
  <c r="BK271" i="2"/>
  <c r="BK264" i="2"/>
  <c r="BK255" i="2"/>
  <c r="J248" i="2"/>
  <c r="J245" i="2"/>
  <c r="J238" i="2"/>
  <c r="BK229" i="2"/>
  <c r="BK223" i="2"/>
  <c r="J217" i="2"/>
  <c r="J210" i="2"/>
  <c r="J206" i="2"/>
  <c r="BK202" i="2"/>
  <c r="BK195" i="2"/>
  <c r="BK187" i="2"/>
  <c r="J178" i="2"/>
  <c r="J171" i="2"/>
  <c r="BK166" i="2"/>
  <c r="J163" i="2"/>
  <c r="J151" i="2"/>
  <c r="BK168" i="3"/>
  <c r="BK163" i="3"/>
  <c r="J151" i="3"/>
  <c r="BK149" i="3"/>
  <c r="J133" i="3"/>
  <c r="J163" i="3"/>
  <c r="J156" i="3"/>
  <c r="BK151" i="3"/>
  <c r="J143" i="3"/>
  <c r="BK138" i="3"/>
  <c r="J174" i="3"/>
  <c r="BK165" i="3"/>
  <c r="BK158" i="3"/>
  <c r="J152" i="3"/>
  <c r="BK135" i="3"/>
  <c r="BK176" i="3"/>
  <c r="J167" i="3"/>
  <c r="J160" i="3"/>
  <c r="BK148" i="3"/>
  <c r="J144" i="3"/>
  <c r="BK132" i="3"/>
  <c r="J239" i="4"/>
  <c r="BK233" i="4"/>
  <c r="J223" i="4"/>
  <c r="BK216" i="4"/>
  <c r="J210" i="4"/>
  <c r="BK201" i="4"/>
  <c r="BK192" i="4"/>
  <c r="BK184" i="4"/>
  <c r="J175" i="4"/>
  <c r="J164" i="4"/>
  <c r="J159" i="4"/>
  <c r="J147" i="4"/>
  <c r="J139" i="4"/>
  <c r="J233" i="4"/>
  <c r="J230" i="4"/>
  <c r="BK224" i="4"/>
  <c r="J220" i="4"/>
  <c r="BK217" i="4"/>
  <c r="BK211" i="4"/>
  <c r="BK203" i="4"/>
  <c r="BK197" i="4"/>
  <c r="J181" i="4"/>
  <c r="J176" i="4"/>
  <c r="BK170" i="4"/>
  <c r="BK166" i="4"/>
  <c r="J154" i="4"/>
  <c r="BK143" i="4"/>
  <c r="J228" i="4"/>
  <c r="BK220" i="4"/>
  <c r="BK209" i="4"/>
  <c r="BK191" i="4"/>
  <c r="J184" i="4"/>
  <c r="J174" i="4"/>
  <c r="J165" i="4"/>
  <c r="J161" i="4"/>
  <c r="J156" i="4"/>
  <c r="J148" i="4"/>
  <c r="BK140" i="4"/>
  <c r="J236" i="4"/>
  <c r="J227" i="4"/>
  <c r="J213" i="4"/>
  <c r="BK205" i="4"/>
  <c r="J196" i="4"/>
  <c r="J192" i="4"/>
  <c r="BK188" i="4"/>
  <c r="J180" i="4"/>
  <c r="BK167" i="4"/>
  <c r="J157" i="4"/>
  <c r="BK152" i="4"/>
  <c r="BK145" i="4"/>
  <c r="J138" i="4"/>
  <c r="BK132" i="4"/>
  <c r="BK168" i="5"/>
  <c r="BK162" i="5"/>
  <c r="BK158" i="5"/>
  <c r="BK153" i="5"/>
  <c r="J142" i="5"/>
  <c r="J135" i="5"/>
  <c r="J172" i="5"/>
  <c r="J158" i="5"/>
  <c r="BK154" i="5"/>
  <c r="J149" i="5"/>
  <c r="BK142" i="5"/>
  <c r="BK135" i="5"/>
  <c r="J169" i="5"/>
  <c r="BK164" i="5"/>
  <c r="BK160" i="5"/>
  <c r="BK149" i="5"/>
  <c r="J145" i="5"/>
  <c r="J138" i="5"/>
  <c r="BK131" i="5"/>
  <c r="J220" i="6"/>
  <c r="BK211" i="6"/>
  <c r="BK203" i="6"/>
  <c r="BK197" i="6"/>
  <c r="BK187" i="6"/>
  <c r="J174" i="6"/>
  <c r="J164" i="6"/>
  <c r="BK157" i="6"/>
  <c r="BK147" i="6"/>
  <c r="J133" i="6"/>
  <c r="BK213" i="6"/>
  <c r="BK204" i="6"/>
  <c r="J197" i="6"/>
  <c r="J190" i="6"/>
  <c r="BK184" i="6"/>
  <c r="J176" i="6"/>
  <c r="J168" i="6"/>
  <c r="BK160" i="6"/>
  <c r="BK155" i="6"/>
  <c r="J147" i="6"/>
  <c r="J143" i="6"/>
  <c r="BK134" i="6"/>
  <c r="J219" i="6"/>
  <c r="BK214" i="6"/>
  <c r="BK198" i="6"/>
  <c r="BK189" i="6"/>
  <c r="BK182" i="6"/>
  <c r="BK177" i="6"/>
  <c r="BK165" i="6"/>
  <c r="J159" i="6"/>
  <c r="J146" i="6"/>
  <c r="J142" i="6"/>
  <c r="J225" i="6"/>
  <c r="J213" i="6"/>
  <c r="BK208" i="6"/>
  <c r="J203" i="6"/>
  <c r="J186" i="6"/>
  <c r="BK179" i="6"/>
  <c r="BK168" i="6"/>
  <c r="BK162" i="6"/>
  <c r="J149" i="6"/>
  <c r="BK132" i="6"/>
  <c r="BK195" i="7"/>
  <c r="BK191" i="7"/>
  <c r="BK170" i="7"/>
  <c r="BK153" i="7"/>
  <c r="J149" i="7"/>
  <c r="BK144" i="7"/>
  <c r="BK136" i="7"/>
  <c r="BK200" i="7"/>
  <c r="J189" i="7"/>
  <c r="BK185" i="7"/>
  <c r="BK177" i="7"/>
  <c r="J174" i="7"/>
  <c r="BK168" i="7"/>
  <c r="J166" i="7"/>
  <c r="J162" i="7"/>
  <c r="J158" i="7"/>
  <c r="BK156" i="7"/>
  <c r="J153" i="7"/>
  <c r="BK139" i="7"/>
  <c r="J136" i="7"/>
  <c r="BK198" i="7"/>
  <c r="BK193" i="7"/>
  <c r="J191" i="7"/>
  <c r="J186" i="7"/>
  <c r="J180" i="7"/>
  <c r="J171" i="7"/>
  <c r="J167" i="7"/>
  <c r="J156" i="7"/>
  <c r="J201" i="7"/>
  <c r="J190" i="7"/>
  <c r="BK186" i="7"/>
  <c r="J183" i="7"/>
  <c r="BK179" i="7"/>
  <c r="J172" i="7"/>
  <c r="J169" i="7"/>
  <c r="BK161" i="7"/>
  <c r="J155" i="7"/>
  <c r="BK149" i="7"/>
  <c r="J146" i="7"/>
  <c r="BK143" i="7"/>
  <c r="BK138" i="7"/>
  <c r="BK133" i="7"/>
  <c r="J153" i="8"/>
  <c r="BK146" i="8"/>
  <c r="J137" i="8"/>
  <c r="BK158" i="8"/>
  <c r="BK153" i="8"/>
  <c r="J149" i="8"/>
  <c r="BK137" i="8"/>
  <c r="BK161" i="8"/>
  <c r="BK152" i="8"/>
  <c r="BK144" i="8"/>
  <c r="J138" i="8"/>
  <c r="J133" i="8"/>
  <c r="J161" i="8"/>
  <c r="BK154" i="8"/>
  <c r="J146" i="8"/>
  <c r="BK169" i="10"/>
  <c r="BK156" i="10"/>
  <c r="BK149" i="10"/>
  <c r="BK145" i="10"/>
  <c r="BK138" i="10"/>
  <c r="J131" i="10"/>
  <c r="BK158" i="10"/>
  <c r="J152" i="10"/>
  <c r="BK144" i="10"/>
  <c r="J136" i="10"/>
  <c r="J163" i="10"/>
  <c r="J156" i="10"/>
  <c r="J137" i="10"/>
  <c r="BK130" i="10"/>
  <c r="J142" i="11"/>
  <c r="BK132" i="11"/>
  <c r="J124" i="11"/>
  <c r="J140" i="11"/>
  <c r="BK134" i="11"/>
  <c r="BK142" i="11"/>
  <c r="J134" i="11"/>
  <c r="J126" i="11"/>
  <c r="BK140" i="11"/>
  <c r="J129" i="11"/>
  <c r="BK124" i="11"/>
  <c r="J192" i="12"/>
  <c r="BK183" i="12"/>
  <c r="BK179" i="12"/>
  <c r="BK176" i="12"/>
  <c r="BK167" i="12"/>
  <c r="BK160" i="12"/>
  <c r="BK152" i="12"/>
  <c r="BK142" i="12"/>
  <c r="J131" i="12"/>
  <c r="J199" i="12"/>
  <c r="BK193" i="12"/>
  <c r="J187" i="12"/>
  <c r="J179" i="12"/>
  <c r="BK162" i="12"/>
  <c r="BK157" i="12"/>
  <c r="BK151" i="12"/>
  <c r="J136" i="12"/>
  <c r="BK132" i="12"/>
  <c r="BK200" i="12"/>
  <c r="J193" i="12"/>
  <c r="J182" i="12"/>
  <c r="BK174" i="12"/>
  <c r="BK166" i="12"/>
  <c r="J158" i="12"/>
  <c r="BK145" i="12"/>
  <c r="BK138" i="12"/>
  <c r="BK190" i="12"/>
  <c r="BK187" i="12"/>
  <c r="J174" i="12"/>
  <c r="J167" i="12"/>
  <c r="J162" i="12"/>
  <c r="J153" i="12"/>
  <c r="J145" i="12"/>
  <c r="J139" i="12"/>
  <c r="J134" i="12"/>
  <c r="BK143" i="13"/>
  <c r="J131" i="13"/>
  <c r="J147" i="13"/>
  <c r="BK133" i="13"/>
  <c r="J153" i="13"/>
  <c r="BK140" i="13"/>
  <c r="J132" i="13"/>
  <c r="BK153" i="13"/>
  <c r="BK149" i="13"/>
  <c r="J133" i="13"/>
  <c r="J139" i="14"/>
  <c r="J132" i="14"/>
  <c r="BK127" i="14"/>
  <c r="BK148" i="14"/>
  <c r="J152" i="14"/>
  <c r="BK142" i="14"/>
  <c r="BK137" i="14"/>
  <c r="BK129" i="14"/>
  <c r="J149" i="14"/>
  <c r="J131" i="14"/>
  <c r="BK487" i="2"/>
  <c r="BK485" i="2"/>
  <c r="J476" i="2"/>
  <c r="BK467" i="2"/>
  <c r="J462" i="2"/>
  <c r="J453" i="2"/>
  <c r="J448" i="2"/>
  <c r="J440" i="2"/>
  <c r="J429" i="2"/>
  <c r="BK418" i="2"/>
  <c r="J409" i="2"/>
  <c r="BK403" i="2"/>
  <c r="BK398" i="2"/>
  <c r="BK383" i="2"/>
  <c r="J370" i="2"/>
  <c r="J362" i="2"/>
  <c r="BK356" i="2"/>
  <c r="J346" i="2"/>
  <c r="BK338" i="2"/>
  <c r="BK320" i="2"/>
  <c r="J308" i="2"/>
  <c r="J284" i="2"/>
  <c r="J277" i="2"/>
  <c r="BK270" i="2"/>
  <c r="BK256" i="2"/>
  <c r="J247" i="2"/>
  <c r="J228" i="2"/>
  <c r="J223" i="2"/>
  <c r="J219" i="2"/>
  <c r="BK211" i="2"/>
  <c r="J200" i="2"/>
  <c r="BK188" i="2"/>
  <c r="J181" i="2"/>
  <c r="J170" i="2"/>
  <c r="BK160" i="2"/>
  <c r="BK152" i="2"/>
  <c r="J492" i="2"/>
  <c r="J482" i="2"/>
  <c r="BK472" i="2"/>
  <c r="BK469" i="2"/>
  <c r="BK459" i="2"/>
  <c r="BK451" i="2"/>
  <c r="BK442" i="2"/>
  <c r="BK433" i="2"/>
  <c r="J428" i="2"/>
  <c r="J421" i="2"/>
  <c r="J412" i="2"/>
  <c r="BK405" i="2"/>
  <c r="J388" i="2"/>
  <c r="J380" i="2"/>
  <c r="BK370" i="2"/>
  <c r="J366" i="2"/>
  <c r="J353" i="2"/>
  <c r="BK343" i="2"/>
  <c r="J334" i="2"/>
  <c r="BK331" i="2"/>
  <c r="J323" i="2"/>
  <c r="BK316" i="2"/>
  <c r="BK300" i="2"/>
  <c r="BK288" i="2"/>
  <c r="J276" i="2"/>
  <c r="BK263" i="2"/>
  <c r="J252" i="2"/>
  <c r="J242" i="2"/>
  <c r="BK236" i="2"/>
  <c r="BK232" i="2"/>
  <c r="J227" i="2"/>
  <c r="J221" i="2"/>
  <c r="BK216" i="2"/>
  <c r="J214" i="2"/>
  <c r="J205" i="2"/>
  <c r="J198" i="2"/>
  <c r="J196" i="2"/>
  <c r="J189" i="2"/>
  <c r="J183" i="2"/>
  <c r="J175" i="2"/>
  <c r="BK168" i="2"/>
  <c r="J164" i="2"/>
  <c r="J156" i="2"/>
  <c r="J491" i="2"/>
  <c r="BK481" i="2"/>
  <c r="J474" i="2"/>
  <c r="BK462" i="2"/>
  <c r="J454" i="2"/>
  <c r="J447" i="2"/>
  <c r="J442" i="2"/>
  <c r="J435" i="2"/>
  <c r="BK428" i="2"/>
  <c r="J420" i="2"/>
  <c r="BK407" i="2"/>
  <c r="J401" i="2"/>
  <c r="J386" i="2"/>
  <c r="BK382" i="2"/>
  <c r="BK378" i="2"/>
  <c r="J373" i="2"/>
  <c r="BK360" i="2"/>
  <c r="J352" i="2"/>
  <c r="J345" i="2"/>
  <c r="BK339" i="2"/>
  <c r="BK334" i="2"/>
  <c r="J327" i="2"/>
  <c r="J318" i="2"/>
  <c r="BK313" i="2"/>
  <c r="BK307" i="2"/>
  <c r="J303" i="2"/>
  <c r="J300" i="2"/>
  <c r="BK296" i="2"/>
  <c r="BK292" i="2"/>
  <c r="J290" i="2"/>
  <c r="J286" i="2"/>
  <c r="J271" i="2"/>
  <c r="BK265" i="2"/>
  <c r="BK261" i="2"/>
  <c r="J253" i="2"/>
  <c r="J246" i="2"/>
  <c r="BK241" i="2"/>
  <c r="J194" i="2"/>
  <c r="J182" i="2"/>
  <c r="J172" i="2"/>
  <c r="J157" i="2"/>
  <c r="BK502" i="2"/>
  <c r="BK499" i="2"/>
  <c r="BK497" i="2"/>
  <c r="BK477" i="2"/>
  <c r="J467" i="2"/>
  <c r="BK458" i="2"/>
  <c r="J444" i="2"/>
  <c r="J434" i="2"/>
  <c r="BK426" i="2"/>
  <c r="BK421" i="2"/>
  <c r="BK412" i="2"/>
  <c r="J404" i="2"/>
  <c r="J400" i="2"/>
  <c r="BK396" i="2"/>
  <c r="BK388" i="2"/>
  <c r="BK374" i="2"/>
  <c r="BK362" i="2"/>
  <c r="BK351" i="2"/>
  <c r="J341" i="2"/>
  <c r="J331" i="2"/>
  <c r="BK325" i="2"/>
  <c r="BK321" i="2"/>
  <c r="J313" i="2"/>
  <c r="BK308" i="2"/>
  <c r="J299" i="2"/>
  <c r="J293" i="2"/>
  <c r="J287" i="2"/>
  <c r="BK279" i="2"/>
  <c r="BK273" i="2"/>
  <c r="BK268" i="2"/>
  <c r="J261" i="2"/>
  <c r="J249" i="2"/>
  <c r="J241" i="2"/>
  <c r="BK235" i="2"/>
  <c r="BK226" i="2"/>
  <c r="BK219" i="2"/>
  <c r="J216" i="2"/>
  <c r="BK209" i="2"/>
  <c r="BK204" i="2"/>
  <c r="BK200" i="2"/>
  <c r="BK190" i="2"/>
  <c r="J184" i="2"/>
  <c r="J173" i="2"/>
  <c r="J165" i="2"/>
  <c r="J155" i="2"/>
  <c r="J176" i="3"/>
  <c r="BK167" i="3"/>
  <c r="BK159" i="3"/>
  <c r="BK150" i="3"/>
  <c r="J134" i="3"/>
  <c r="BK174" i="3"/>
  <c r="BK161" i="3"/>
  <c r="J154" i="3"/>
  <c r="J150" i="3"/>
  <c r="BK140" i="3"/>
  <c r="BK177" i="3"/>
  <c r="J169" i="3"/>
  <c r="BK160" i="3"/>
  <c r="BK154" i="3"/>
  <c r="J132" i="3"/>
  <c r="J175" i="3"/>
  <c r="J166" i="3"/>
  <c r="J159" i="3"/>
  <c r="J149" i="3"/>
  <c r="J146" i="3"/>
  <c r="J139" i="3"/>
  <c r="BK240" i="4"/>
  <c r="BK237" i="4"/>
  <c r="BK232" i="4"/>
  <c r="J224" i="4"/>
  <c r="J217" i="4"/>
  <c r="J211" i="4"/>
  <c r="BK202" i="4"/>
  <c r="BK195" i="4"/>
  <c r="BK189" i="4"/>
  <c r="BK180" i="4"/>
  <c r="J172" i="4"/>
  <c r="BK168" i="4"/>
  <c r="BK158" i="4"/>
  <c r="J132" i="4"/>
  <c r="J232" i="4"/>
  <c r="BK226" i="4"/>
  <c r="BK221" i="4"/>
  <c r="BK219" i="4"/>
  <c r="J215" i="4"/>
  <c r="J209" i="4"/>
  <c r="J200" i="4"/>
  <c r="J186" i="4"/>
  <c r="BK178" i="4"/>
  <c r="J167" i="4"/>
  <c r="BK153" i="4"/>
  <c r="BK137" i="4"/>
  <c r="J235" i="4"/>
  <c r="BK227" i="4"/>
  <c r="J219" i="4"/>
  <c r="J208" i="4"/>
  <c r="J190" i="4"/>
  <c r="BK177" i="4"/>
  <c r="J166" i="4"/>
  <c r="BK159" i="4"/>
  <c r="BK155" i="4"/>
  <c r="BK147" i="4"/>
  <c r="BK139" i="4"/>
  <c r="J237" i="4"/>
  <c r="J231" i="4"/>
  <c r="J221" i="4"/>
  <c r="J212" i="4"/>
  <c r="J198" i="4"/>
  <c r="J195" i="4"/>
  <c r="J191" i="4"/>
  <c r="BK186" i="4"/>
  <c r="J178" i="4"/>
  <c r="BK165" i="4"/>
  <c r="J155" i="4"/>
  <c r="J150" i="4"/>
  <c r="BK144" i="4"/>
  <c r="J140" i="4"/>
  <c r="BK176" i="5"/>
  <c r="J163" i="5"/>
  <c r="BK155" i="5"/>
  <c r="J151" i="5"/>
  <c r="BK139" i="5"/>
  <c r="J173" i="5"/>
  <c r="J166" i="5"/>
  <c r="J155" i="5"/>
  <c r="BK151" i="5"/>
  <c r="BK143" i="5"/>
  <c r="BK136" i="5"/>
  <c r="J176" i="5"/>
  <c r="BK167" i="5"/>
  <c r="J162" i="5"/>
  <c r="BK156" i="5"/>
  <c r="BK148" i="5"/>
  <c r="J139" i="5"/>
  <c r="BK132" i="5"/>
  <c r="J218" i="6"/>
  <c r="BK210" i="6"/>
  <c r="BK200" i="6"/>
  <c r="BK193" i="6"/>
  <c r="J184" i="6"/>
  <c r="J173" i="6"/>
  <c r="J163" i="6"/>
  <c r="BK154" i="6"/>
  <c r="J139" i="6"/>
  <c r="J132" i="6"/>
  <c r="BK218" i="6"/>
  <c r="J205" i="6"/>
  <c r="J198" i="6"/>
  <c r="BK191" i="6"/>
  <c r="BK186" i="6"/>
  <c r="J175" i="6"/>
  <c r="BK166" i="6"/>
  <c r="BK158" i="6"/>
  <c r="J150" i="6"/>
  <c r="BK144" i="6"/>
  <c r="J224" i="6"/>
  <c r="J216" i="6"/>
  <c r="J207" i="6"/>
  <c r="J195" i="6"/>
  <c r="J181" i="6"/>
  <c r="BK175" i="6"/>
  <c r="J169" i="6"/>
  <c r="J158" i="6"/>
  <c r="J152" i="6"/>
  <c r="BK143" i="6"/>
  <c r="BK133" i="6"/>
  <c r="J215" i="6"/>
  <c r="BK212" i="6"/>
  <c r="BK206" i="6"/>
  <c r="BK202" i="6"/>
  <c r="J191" i="6"/>
  <c r="BK181" i="6"/>
  <c r="J172" i="6"/>
  <c r="BK167" i="6"/>
  <c r="J154" i="6"/>
  <c r="BK142" i="6"/>
  <c r="BK139" i="6"/>
  <c r="J202" i="7"/>
  <c r="J175" i="7"/>
  <c r="BK166" i="7"/>
  <c r="BK155" i="7"/>
  <c r="BK151" i="7"/>
  <c r="BK146" i="7"/>
  <c r="J138" i="7"/>
  <c r="BK201" i="7"/>
  <c r="BK190" i="7"/>
  <c r="BK188" i="7"/>
  <c r="J181" i="7"/>
  <c r="BK173" i="7"/>
  <c r="BK167" i="7"/>
  <c r="BK163" i="7"/>
  <c r="J161" i="7"/>
  <c r="J157" i="7"/>
  <c r="BK154" i="7"/>
  <c r="J147" i="7"/>
  <c r="BK137" i="7"/>
  <c r="J133" i="7"/>
  <c r="J195" i="7"/>
  <c r="J192" i="7"/>
  <c r="J187" i="7"/>
  <c r="J184" i="7"/>
  <c r="BK178" i="7"/>
  <c r="J168" i="7"/>
  <c r="J165" i="7"/>
  <c r="J154" i="7"/>
  <c r="J200" i="7"/>
  <c r="BK194" i="7"/>
  <c r="BK187" i="7"/>
  <c r="BK181" i="7"/>
  <c r="BK180" i="7"/>
  <c r="J177" i="7"/>
  <c r="J170" i="7"/>
  <c r="J163" i="7"/>
  <c r="BK158" i="7"/>
  <c r="BK150" i="7"/>
  <c r="BK147" i="7"/>
  <c r="J144" i="7"/>
  <c r="J139" i="7"/>
  <c r="J135" i="7"/>
  <c r="BK155" i="8"/>
  <c r="BK149" i="8"/>
  <c r="BK138" i="8"/>
  <c r="J154" i="8"/>
  <c r="BK151" i="8"/>
  <c r="BK141" i="8"/>
  <c r="BK132" i="8"/>
  <c r="J157" i="8"/>
  <c r="J151" i="8"/>
  <c r="BK143" i="8"/>
  <c r="BK136" i="8"/>
  <c r="BK130" i="8"/>
  <c r="BK157" i="8"/>
  <c r="J144" i="8"/>
  <c r="J143" i="8"/>
  <c r="J141" i="8"/>
  <c r="BK135" i="8"/>
  <c r="BK133" i="8"/>
  <c r="J132" i="8"/>
  <c r="BK129" i="8"/>
  <c r="BK148" i="9"/>
  <c r="BK142" i="9"/>
  <c r="J141" i="9"/>
  <c r="J135" i="9"/>
  <c r="BK134" i="9"/>
  <c r="J130" i="9"/>
  <c r="J127" i="9"/>
  <c r="J153" i="9"/>
  <c r="J142" i="9"/>
  <c r="BK137" i="9"/>
  <c r="J132" i="9"/>
  <c r="J151" i="9"/>
  <c r="J145" i="9"/>
  <c r="J144" i="9"/>
  <c r="J143" i="9"/>
  <c r="BK140" i="9"/>
  <c r="J139" i="9"/>
  <c r="BK135" i="9"/>
  <c r="J134" i="9"/>
  <c r="BK132" i="9"/>
  <c r="BK131" i="9"/>
  <c r="BK129" i="9"/>
  <c r="BK127" i="9"/>
  <c r="BK153" i="9"/>
  <c r="BK151" i="9"/>
  <c r="J148" i="9"/>
  <c r="BK146" i="9"/>
  <c r="BK144" i="9"/>
  <c r="BK143" i="9"/>
  <c r="BK141" i="9"/>
  <c r="BK139" i="9"/>
  <c r="J137" i="9"/>
  <c r="BK133" i="9"/>
  <c r="J131" i="9"/>
  <c r="BK130" i="9"/>
  <c r="J128" i="9"/>
  <c r="BK168" i="10"/>
  <c r="BK163" i="10"/>
  <c r="BK157" i="10"/>
  <c r="BK153" i="10"/>
  <c r="J151" i="10"/>
  <c r="BK139" i="10"/>
  <c r="BK134" i="10"/>
  <c r="BK129" i="10"/>
  <c r="J168" i="10"/>
  <c r="J160" i="10"/>
  <c r="BK150" i="10"/>
  <c r="BK146" i="10"/>
  <c r="J140" i="10"/>
  <c r="BK132" i="10"/>
  <c r="BK160" i="10"/>
  <c r="J153" i="10"/>
  <c r="J149" i="10"/>
  <c r="J138" i="10"/>
  <c r="J129" i="10"/>
  <c r="J162" i="10"/>
  <c r="BK148" i="10"/>
  <c r="BK140" i="10"/>
  <c r="J133" i="10"/>
  <c r="J146" i="11"/>
  <c r="BK133" i="11"/>
  <c r="J123" i="11"/>
  <c r="BK138" i="11"/>
  <c r="J130" i="11"/>
  <c r="BK139" i="11"/>
  <c r="J131" i="11"/>
  <c r="BK146" i="11"/>
  <c r="BK135" i="11"/>
  <c r="J128" i="11"/>
  <c r="BK123" i="11"/>
  <c r="J197" i="12"/>
  <c r="BK184" i="12"/>
  <c r="BK180" i="12"/>
  <c r="J166" i="12"/>
  <c r="J156" i="12"/>
  <c r="J150" i="12"/>
  <c r="J140" i="12"/>
  <c r="J203" i="12"/>
  <c r="BK197" i="12"/>
  <c r="J190" i="12"/>
  <c r="BK185" i="12"/>
  <c r="BK171" i="12"/>
  <c r="BK156" i="12"/>
  <c r="BK150" i="12"/>
  <c r="J142" i="12"/>
  <c r="J133" i="12"/>
  <c r="BK203" i="12"/>
  <c r="J198" i="12"/>
  <c r="BK191" i="12"/>
  <c r="J180" i="12"/>
  <c r="J171" i="12"/>
  <c r="J163" i="12"/>
  <c r="BK155" i="12"/>
  <c r="J144" i="12"/>
  <c r="J135" i="12"/>
  <c r="J189" i="12"/>
  <c r="J176" i="12"/>
  <c r="J168" i="12"/>
  <c r="BK163" i="12"/>
  <c r="J157" i="12"/>
  <c r="BK149" i="12"/>
  <c r="BK140" i="12"/>
  <c r="BK136" i="12"/>
  <c r="BK146" i="13"/>
  <c r="BK136" i="13"/>
  <c r="J148" i="13"/>
  <c r="J136" i="13"/>
  <c r="BK132" i="13"/>
  <c r="J149" i="13"/>
  <c r="BK131" i="13"/>
  <c r="J150" i="13"/>
  <c r="J143" i="13"/>
  <c r="J134" i="13"/>
  <c r="BK140" i="14"/>
  <c r="BK133" i="14"/>
  <c r="BK128" i="14"/>
  <c r="J129" i="14"/>
  <c r="J150" i="14"/>
  <c r="BK141" i="14"/>
  <c r="BK134" i="14"/>
  <c r="J127" i="14"/>
  <c r="J133" i="14"/>
  <c r="BK489" i="2"/>
  <c r="J478" i="2"/>
  <c r="J472" i="2"/>
  <c r="J466" i="2"/>
  <c r="BK457" i="2"/>
  <c r="BK450" i="2"/>
  <c r="BK444" i="2"/>
  <c r="J439" i="2"/>
  <c r="BK432" i="2"/>
  <c r="BK419" i="2"/>
  <c r="J411" i="2"/>
  <c r="J405" i="2"/>
  <c r="J396" i="2"/>
  <c r="BK376" i="2"/>
  <c r="BK367" i="2"/>
  <c r="J360" i="2"/>
  <c r="BK354" i="2"/>
  <c r="BK340" i="2"/>
  <c r="J335" i="2"/>
  <c r="J316" i="2"/>
  <c r="BK290" i="2"/>
  <c r="J280" i="2"/>
  <c r="BK275" i="2"/>
  <c r="J269" i="2"/>
  <c r="BK248" i="2"/>
  <c r="J237" i="2"/>
  <c r="J222" i="2"/>
  <c r="BK217" i="2"/>
  <c r="J209" i="2"/>
  <c r="BK198" i="2"/>
  <c r="J186" i="2"/>
  <c r="J176" i="2"/>
  <c r="BK161" i="2"/>
  <c r="BK157" i="2"/>
  <c r="BK151" i="2"/>
  <c r="J489" i="2"/>
  <c r="J483" i="2"/>
  <c r="BK476" i="2"/>
  <c r="J470" i="2"/>
  <c r="J464" i="2"/>
  <c r="BK453" i="2"/>
  <c r="J445" i="2"/>
  <c r="BK438" i="2"/>
  <c r="J431" i="2"/>
  <c r="BK425" i="2"/>
  <c r="J417" i="2"/>
  <c r="J413" i="2"/>
  <c r="BK406" i="2"/>
  <c r="BK386" i="2"/>
  <c r="J379" i="2"/>
  <c r="J372" i="2"/>
  <c r="BK361" i="2"/>
  <c r="J350" i="2"/>
  <c r="J344" i="2"/>
  <c r="J337" i="2"/>
  <c r="J329" i="2"/>
  <c r="BK322" i="2"/>
  <c r="J310" i="2"/>
  <c r="BK299" i="2"/>
  <c r="BK286" i="2"/>
  <c r="J273" i="2"/>
  <c r="J258" i="2"/>
  <c r="BK250" i="2"/>
  <c r="J239" i="2"/>
  <c r="BK234" i="2"/>
  <c r="J229" i="2"/>
  <c r="BK225" i="2"/>
  <c r="BK220" i="2"/>
  <c r="BK213" i="2"/>
  <c r="BK210" i="2"/>
  <c r="BK203" i="2"/>
  <c r="J197" i="2"/>
  <c r="J195" i="2"/>
  <c r="J187" i="2"/>
  <c r="BK181" i="2"/>
  <c r="BK176" i="2"/>
  <c r="BK169" i="2"/>
  <c r="BK165" i="2"/>
  <c r="J158" i="2"/>
  <c r="J497" i="2"/>
  <c r="BK493" i="2"/>
  <c r="J484" i="2"/>
  <c r="J479" i="2"/>
  <c r="BK470" i="2"/>
  <c r="J457" i="2"/>
  <c r="J450" i="2"/>
  <c r="BK445" i="2"/>
  <c r="BK431" i="2"/>
  <c r="BK423" i="2"/>
  <c r="BK415" i="2"/>
  <c r="BK402" i="2"/>
  <c r="BK395" i="2"/>
  <c r="J385" i="2"/>
  <c r="BK381" i="2"/>
  <c r="J374" i="2"/>
  <c r="J361" i="2"/>
  <c r="BK353" i="2"/>
  <c r="BK346" i="2"/>
  <c r="J340" i="2"/>
  <c r="BK335" i="2"/>
  <c r="J275" i="2"/>
  <c r="BK266" i="2"/>
  <c r="J255" i="2"/>
  <c r="J250" i="2"/>
  <c r="BK244" i="2"/>
  <c r="BK238" i="2"/>
  <c r="BK191" i="2"/>
  <c r="BK177" i="2"/>
  <c r="BK167" i="2"/>
  <c r="J152" i="2"/>
  <c r="J501" i="2"/>
  <c r="J498" i="2"/>
  <c r="BK490" i="2"/>
  <c r="BK474" i="2"/>
  <c r="BK464" i="2"/>
  <c r="J456" i="2"/>
  <c r="BK436" i="2"/>
  <c r="J432" i="2"/>
  <c r="J425" i="2"/>
  <c r="J419" i="2"/>
  <c r="BK411" i="2"/>
  <c r="J403" i="2"/>
  <c r="J397" i="2"/>
  <c r="J391" i="2"/>
  <c r="J382" i="2"/>
  <c r="BK365" i="2"/>
  <c r="J358" i="2"/>
  <c r="BK349" i="2"/>
  <c r="J342" i="2"/>
  <c r="BK328" i="2"/>
  <c r="J322" i="2"/>
  <c r="J315" i="2"/>
  <c r="J312" i="2"/>
  <c r="J304" i="2"/>
  <c r="BK301" i="2"/>
  <c r="BK291" i="2"/>
  <c r="J283" i="2"/>
  <c r="J278" i="2"/>
  <c r="J272" i="2"/>
  <c r="J266" i="2"/>
  <c r="BK258" i="2"/>
  <c r="BK251" i="2"/>
  <c r="BK242" i="2"/>
  <c r="BK239" i="2"/>
  <c r="J233" i="2"/>
  <c r="BK222" i="2"/>
  <c r="BK214" i="2"/>
  <c r="J207" i="2"/>
  <c r="J203" i="2"/>
  <c r="BK194" i="2"/>
  <c r="BK189" i="2"/>
  <c r="BK182" i="2"/>
  <c r="BK172" i="2"/>
  <c r="J169" i="2"/>
  <c r="BK158" i="2"/>
  <c r="J154" i="2"/>
  <c r="BK170" i="3"/>
  <c r="BK166" i="3"/>
  <c r="BK153" i="3"/>
  <c r="J148" i="3"/>
  <c r="BK147" i="3"/>
  <c r="J145" i="3"/>
  <c r="BK141" i="3"/>
  <c r="J140" i="3"/>
  <c r="J135" i="3"/>
  <c r="BK131" i="3"/>
  <c r="J168" i="3"/>
  <c r="J158" i="3"/>
  <c r="J153" i="3"/>
  <c r="BK146" i="3"/>
  <c r="BK139" i="3"/>
  <c r="J170" i="3"/>
  <c r="J161" i="3"/>
  <c r="J155" i="3"/>
  <c r="BK144" i="3"/>
  <c r="J177" i="3"/>
  <c r="BK171" i="3"/>
  <c r="J165" i="3"/>
  <c r="J157" i="3"/>
  <c r="BK145" i="3"/>
  <c r="BK134" i="3"/>
  <c r="J240" i="4"/>
  <c r="BK236" i="4"/>
  <c r="BK228" i="4"/>
  <c r="BK222" i="4"/>
  <c r="BK212" i="4"/>
  <c r="J203" i="4"/>
  <c r="BK196" i="4"/>
  <c r="BK194" i="4"/>
  <c r="BK187" i="4"/>
  <c r="BK183" i="4"/>
  <c r="BK176" i="4"/>
  <c r="BK169" i="4"/>
  <c r="J162" i="4"/>
  <c r="J153" i="4"/>
  <c r="J145" i="4"/>
  <c r="BK138" i="4"/>
  <c r="BK231" i="4"/>
  <c r="J216" i="4"/>
  <c r="J207" i="4"/>
  <c r="BK198" i="4"/>
  <c r="J182" i="4"/>
  <c r="J179" i="4"/>
  <c r="BK173" i="4"/>
  <c r="BK164" i="4"/>
  <c r="BK151" i="4"/>
  <c r="J133" i="4"/>
  <c r="BK234" i="4"/>
  <c r="J226" i="4"/>
  <c r="BK214" i="4"/>
  <c r="J205" i="4"/>
  <c r="J188" i="4"/>
  <c r="BK179" i="4"/>
  <c r="BK172" i="4"/>
  <c r="BK162" i="4"/>
  <c r="BK157" i="4"/>
  <c r="BK150" i="4"/>
  <c r="J144" i="4"/>
  <c r="J137" i="4"/>
  <c r="J234" i="4"/>
  <c r="BK225" i="4"/>
  <c r="J214" i="4"/>
  <c r="BK208" i="4"/>
  <c r="J202" i="4"/>
  <c r="J194" i="4"/>
  <c r="BK190" i="4"/>
  <c r="J183" i="4"/>
  <c r="BK174" i="4"/>
  <c r="BK156" i="4"/>
  <c r="J151" i="4"/>
  <c r="J142" i="4"/>
  <c r="J134" i="4"/>
  <c r="BK173" i="5"/>
  <c r="BK165" i="5"/>
  <c r="J161" i="5"/>
  <c r="BK157" i="5"/>
  <c r="BK152" i="5"/>
  <c r="J136" i="5"/>
  <c r="BK174" i="5"/>
  <c r="BK169" i="5"/>
  <c r="J159" i="5"/>
  <c r="J156" i="5"/>
  <c r="J152" i="5"/>
  <c r="BK145" i="5"/>
  <c r="J137" i="5"/>
  <c r="J132" i="5"/>
  <c r="J168" i="5"/>
  <c r="J165" i="5"/>
  <c r="BK163" i="5"/>
  <c r="BK159" i="5"/>
  <c r="J175" i="5"/>
  <c r="J143" i="5"/>
  <c r="BK226" i="6"/>
  <c r="J212" i="6"/>
  <c r="J206" i="6"/>
  <c r="J199" i="6"/>
  <c r="J189" i="6"/>
  <c r="J179" i="6"/>
  <c r="J167" i="6"/>
  <c r="J162" i="6"/>
  <c r="BK156" i="6"/>
  <c r="J151" i="6"/>
  <c r="J138" i="6"/>
  <c r="BK220" i="6"/>
  <c r="J210" i="6"/>
  <c r="J202" i="6"/>
  <c r="BK196" i="6"/>
  <c r="BK188" i="6"/>
  <c r="J178" i="6"/>
  <c r="BK172" i="6"/>
  <c r="BK164" i="6"/>
  <c r="J156" i="6"/>
  <c r="BK151" i="6"/>
  <c r="BK146" i="6"/>
  <c r="BK141" i="6"/>
  <c r="BK225" i="6"/>
  <c r="BK217" i="6"/>
  <c r="BK209" i="6"/>
  <c r="BK199" i="6"/>
  <c r="BK192" i="6"/>
  <c r="BK185" i="6"/>
  <c r="BK180" i="6"/>
  <c r="BK174" i="6"/>
  <c r="BK161" i="6"/>
  <c r="J157" i="6"/>
  <c r="BK149" i="6"/>
  <c r="J226" i="6"/>
  <c r="BK216" i="6"/>
  <c r="J209" i="6"/>
  <c r="J204" i="6"/>
  <c r="BK195" i="6"/>
  <c r="J182" i="6"/>
  <c r="BK173" i="6"/>
  <c r="BK169" i="6"/>
  <c r="J165" i="6"/>
  <c r="BK150" i="6"/>
  <c r="J140" i="6"/>
  <c r="J134" i="6"/>
  <c r="BK196" i="7"/>
  <c r="J193" i="7"/>
  <c r="J173" i="7"/>
  <c r="BK164" i="7"/>
  <c r="J152" i="7"/>
  <c r="BK148" i="7"/>
  <c r="J143" i="7"/>
  <c r="BK135" i="7"/>
  <c r="BK192" i="7"/>
  <c r="BK183" i="7"/>
  <c r="BK175" i="7"/>
  <c r="BK172" i="7"/>
  <c r="J164" i="7"/>
  <c r="J159" i="7"/>
  <c r="J169" i="10"/>
  <c r="BK162" i="10"/>
  <c r="J145" i="10"/>
  <c r="J135" i="10"/>
  <c r="J132" i="10"/>
  <c r="BK164" i="10"/>
  <c r="BK152" i="10"/>
  <c r="J148" i="10"/>
  <c r="J144" i="10"/>
  <c r="J134" i="10"/>
  <c r="J130" i="10"/>
  <c r="J157" i="10"/>
  <c r="BK151" i="10"/>
  <c r="BK142" i="10"/>
  <c r="J128" i="10"/>
  <c r="BK154" i="10"/>
  <c r="J142" i="10"/>
  <c r="BK135" i="10"/>
  <c r="J127" i="10"/>
  <c r="BK141" i="11"/>
  <c r="J127" i="11"/>
  <c r="J144" i="11"/>
  <c r="J136" i="11"/>
  <c r="BK129" i="11"/>
  <c r="BK136" i="11"/>
  <c r="BK130" i="11"/>
  <c r="J141" i="11"/>
  <c r="J132" i="11"/>
  <c r="BK127" i="11"/>
  <c r="J185" i="12"/>
  <c r="J181" i="12"/>
  <c r="J178" i="12"/>
  <c r="BK175" i="12"/>
  <c r="J165" i="12"/>
  <c r="J148" i="12"/>
  <c r="BK139" i="12"/>
  <c r="BK129" i="12"/>
  <c r="BK198" i="12"/>
  <c r="BK192" i="12"/>
  <c r="BK186" i="12"/>
  <c r="BK178" i="12"/>
  <c r="BK159" i="12"/>
  <c r="J155" i="12"/>
  <c r="J149" i="12"/>
  <c r="BK135" i="12"/>
  <c r="BK130" i="12"/>
  <c r="BK201" i="12"/>
  <c r="BK188" i="12"/>
  <c r="BK177" i="12"/>
  <c r="BK168" i="12"/>
  <c r="BK161" i="12"/>
  <c r="BK153" i="12"/>
  <c r="BK143" i="12"/>
  <c r="BK133" i="12"/>
  <c r="J188" i="12"/>
  <c r="J184" i="12"/>
  <c r="BK165" i="12"/>
  <c r="J159" i="12"/>
  <c r="J151" i="12"/>
  <c r="J143" i="12"/>
  <c r="BK137" i="12"/>
  <c r="BK131" i="12"/>
  <c r="J141" i="13"/>
  <c r="BK129" i="13"/>
  <c r="J146" i="13"/>
  <c r="BK147" i="13"/>
  <c r="BK134" i="13"/>
  <c r="J151" i="13"/>
  <c r="BK148" i="13"/>
  <c r="J140" i="13"/>
  <c r="J144" i="14"/>
  <c r="J134" i="14"/>
  <c r="BK131" i="14"/>
  <c r="BK152" i="14"/>
  <c r="J142" i="14"/>
  <c r="BK144" i="14"/>
  <c r="BK139" i="14"/>
  <c r="BK150" i="14"/>
  <c r="J141" i="14"/>
  <c r="J130" i="14"/>
  <c r="R130" i="3" l="1"/>
  <c r="R129" i="3" s="1"/>
  <c r="BK142" i="3"/>
  <c r="J142" i="3"/>
  <c r="J103" i="3" s="1"/>
  <c r="T142" i="3"/>
  <c r="R164" i="3"/>
  <c r="BK173" i="3"/>
  <c r="J173" i="3" s="1"/>
  <c r="J106" i="3" s="1"/>
  <c r="T173" i="3"/>
  <c r="R130" i="4"/>
  <c r="R129" i="4" s="1"/>
  <c r="P136" i="4"/>
  <c r="R146" i="4"/>
  <c r="P171" i="4"/>
  <c r="BK204" i="4"/>
  <c r="J204" i="4" s="1"/>
  <c r="J105" i="4" s="1"/>
  <c r="P238" i="4"/>
  <c r="R130" i="5"/>
  <c r="P134" i="5"/>
  <c r="R140" i="5"/>
  <c r="R147" i="5"/>
  <c r="R146" i="5" s="1"/>
  <c r="BK171" i="5"/>
  <c r="J171" i="5"/>
  <c r="J107" i="5"/>
  <c r="T131" i="6"/>
  <c r="T130" i="6"/>
  <c r="BK137" i="6"/>
  <c r="BK148" i="6"/>
  <c r="J148" i="6" s="1"/>
  <c r="J103" i="6" s="1"/>
  <c r="P183" i="6"/>
  <c r="BK194" i="6"/>
  <c r="J194" i="6" s="1"/>
  <c r="J105" i="6" s="1"/>
  <c r="P223" i="6"/>
  <c r="BK134" i="7"/>
  <c r="J134" i="7" s="1"/>
  <c r="J101" i="7" s="1"/>
  <c r="T142" i="7"/>
  <c r="R160" i="7"/>
  <c r="R176" i="7"/>
  <c r="T182" i="7"/>
  <c r="P199" i="7"/>
  <c r="P128" i="8"/>
  <c r="T134" i="8"/>
  <c r="T140" i="8"/>
  <c r="P148" i="8"/>
  <c r="P147" i="8"/>
  <c r="P156" i="8"/>
  <c r="T126" i="9"/>
  <c r="BK138" i="9"/>
  <c r="J138" i="9"/>
  <c r="J100" i="9" s="1"/>
  <c r="P126" i="10"/>
  <c r="BK143" i="10"/>
  <c r="J143" i="10"/>
  <c r="J100" i="10" s="1"/>
  <c r="T161" i="10"/>
  <c r="P167" i="10"/>
  <c r="R122" i="11"/>
  <c r="P137" i="11"/>
  <c r="BK128" i="12"/>
  <c r="J128" i="12"/>
  <c r="J98" i="12"/>
  <c r="BK141" i="12"/>
  <c r="J141" i="12"/>
  <c r="J99" i="12"/>
  <c r="BK146" i="12"/>
  <c r="J146" i="12" s="1"/>
  <c r="J100" i="12" s="1"/>
  <c r="BK173" i="12"/>
  <c r="J173" i="12"/>
  <c r="J103" i="12" s="1"/>
  <c r="R196" i="12"/>
  <c r="R195" i="12"/>
  <c r="T127" i="13"/>
  <c r="P130" i="13"/>
  <c r="R138" i="13"/>
  <c r="R137" i="13"/>
  <c r="R145" i="13"/>
  <c r="R144" i="13" s="1"/>
  <c r="T126" i="14"/>
  <c r="P138" i="14"/>
  <c r="R150" i="2"/>
  <c r="P162" i="2"/>
  <c r="BK179" i="2"/>
  <c r="J179" i="2"/>
  <c r="J102" i="2"/>
  <c r="T179" i="2"/>
  <c r="T193" i="2"/>
  <c r="P201" i="2"/>
  <c r="R208" i="2"/>
  <c r="T130" i="4"/>
  <c r="T129" i="4"/>
  <c r="R136" i="4"/>
  <c r="P146" i="4"/>
  <c r="T171" i="4"/>
  <c r="T204" i="4"/>
  <c r="T238" i="4"/>
  <c r="P130" i="5"/>
  <c r="R134" i="5"/>
  <c r="R133" i="5" s="1"/>
  <c r="BK140" i="5"/>
  <c r="J140" i="5"/>
  <c r="J102" i="5" s="1"/>
  <c r="T147" i="5"/>
  <c r="T146" i="5"/>
  <c r="P171" i="5"/>
  <c r="P170" i="5" s="1"/>
  <c r="P131" i="6"/>
  <c r="P130" i="6"/>
  <c r="R137" i="6"/>
  <c r="R148" i="6"/>
  <c r="T183" i="6"/>
  <c r="P194" i="6"/>
  <c r="BK223" i="6"/>
  <c r="J223" i="6" s="1"/>
  <c r="J107" i="6" s="1"/>
  <c r="T134" i="7"/>
  <c r="P142" i="7"/>
  <c r="T160" i="7"/>
  <c r="P176" i="7"/>
  <c r="P182" i="7"/>
  <c r="BK199" i="7"/>
  <c r="J199" i="7" s="1"/>
  <c r="J108" i="7" s="1"/>
  <c r="BK128" i="8"/>
  <c r="J128" i="8"/>
  <c r="J98" i="8" s="1"/>
  <c r="BK134" i="8"/>
  <c r="J134" i="8"/>
  <c r="J99" i="8"/>
  <c r="BK140" i="8"/>
  <c r="J140" i="8" s="1"/>
  <c r="J100" i="8" s="1"/>
  <c r="T148" i="8"/>
  <c r="T147" i="8" s="1"/>
  <c r="T156" i="8"/>
  <c r="P126" i="9"/>
  <c r="P125" i="9"/>
  <c r="P124" i="9" s="1"/>
  <c r="AU103" i="1" s="1"/>
  <c r="P138" i="9"/>
  <c r="BK126" i="10"/>
  <c r="J126" i="10" s="1"/>
  <c r="J98" i="10" s="1"/>
  <c r="P143" i="10"/>
  <c r="P161" i="10"/>
  <c r="T167" i="10"/>
  <c r="BK122" i="11"/>
  <c r="J122" i="11"/>
  <c r="J98" i="11"/>
  <c r="T137" i="11"/>
  <c r="R128" i="12"/>
  <c r="P141" i="12"/>
  <c r="P146" i="12"/>
  <c r="T173" i="12"/>
  <c r="T172" i="12" s="1"/>
  <c r="T196" i="12"/>
  <c r="T195" i="12"/>
  <c r="P127" i="13"/>
  <c r="P126" i="13" s="1"/>
  <c r="BK130" i="13"/>
  <c r="J130" i="13"/>
  <c r="J99" i="13" s="1"/>
  <c r="P138" i="13"/>
  <c r="P137" i="13"/>
  <c r="P145" i="13"/>
  <c r="P144" i="13" s="1"/>
  <c r="BK126" i="14"/>
  <c r="BK138" i="14"/>
  <c r="J138" i="14"/>
  <c r="J100" i="14" s="1"/>
  <c r="P146" i="14"/>
  <c r="P145" i="14"/>
  <c r="P150" i="2"/>
  <c r="T150" i="2"/>
  <c r="R162" i="2"/>
  <c r="P179" i="2"/>
  <c r="BK193" i="2"/>
  <c r="J193" i="2" s="1"/>
  <c r="J103" i="2" s="1"/>
  <c r="R193" i="2"/>
  <c r="BK208" i="2"/>
  <c r="J208" i="2" s="1"/>
  <c r="J105" i="2" s="1"/>
  <c r="T208" i="2"/>
  <c r="P231" i="2"/>
  <c r="R231" i="2"/>
  <c r="BK260" i="2"/>
  <c r="T260" i="2"/>
  <c r="R274" i="2"/>
  <c r="T274" i="2"/>
  <c r="P285" i="2"/>
  <c r="T285" i="2"/>
  <c r="P297" i="2"/>
  <c r="T297" i="2"/>
  <c r="BK305" i="2"/>
  <c r="J305" i="2"/>
  <c r="J113" i="2"/>
  <c r="R305" i="2"/>
  <c r="BK311" i="2"/>
  <c r="J311" i="2"/>
  <c r="J114" i="2"/>
  <c r="R311" i="2"/>
  <c r="BK324" i="2"/>
  <c r="J324" i="2"/>
  <c r="J115" i="2"/>
  <c r="T324" i="2"/>
  <c r="P357" i="2"/>
  <c r="R357" i="2"/>
  <c r="P363" i="2"/>
  <c r="T363" i="2"/>
  <c r="P369" i="2"/>
  <c r="T369" i="2"/>
  <c r="P377" i="2"/>
  <c r="R377" i="2"/>
  <c r="P389" i="2"/>
  <c r="R389" i="2"/>
  <c r="BK394" i="2"/>
  <c r="J394" i="2" s="1"/>
  <c r="J123" i="2" s="1"/>
  <c r="T394" i="2"/>
  <c r="P486" i="2"/>
  <c r="T486" i="2"/>
  <c r="P496" i="2"/>
  <c r="R496" i="2"/>
  <c r="BK500" i="2"/>
  <c r="J500" i="2" s="1"/>
  <c r="J126" i="2" s="1"/>
  <c r="T500" i="2"/>
  <c r="BK130" i="3"/>
  <c r="J130" i="3" s="1"/>
  <c r="J100" i="3" s="1"/>
  <c r="BK137" i="3"/>
  <c r="BK136" i="3"/>
  <c r="J136" i="3" s="1"/>
  <c r="J101" i="3" s="1"/>
  <c r="R142" i="3"/>
  <c r="P164" i="3"/>
  <c r="P173" i="3"/>
  <c r="P130" i="4"/>
  <c r="P129" i="4"/>
  <c r="T136" i="4"/>
  <c r="T146" i="4"/>
  <c r="BK171" i="4"/>
  <c r="J171" i="4"/>
  <c r="J104" i="4"/>
  <c r="R204" i="4"/>
  <c r="R238" i="4"/>
  <c r="T130" i="5"/>
  <c r="T134" i="5"/>
  <c r="P140" i="5"/>
  <c r="BK147" i="5"/>
  <c r="J147" i="5"/>
  <c r="J105" i="5"/>
  <c r="R171" i="5"/>
  <c r="R170" i="5" s="1"/>
  <c r="BK131" i="6"/>
  <c r="BK130" i="6" s="1"/>
  <c r="J131" i="6"/>
  <c r="J100" i="6" s="1"/>
  <c r="T137" i="6"/>
  <c r="T148" i="6"/>
  <c r="R183" i="6"/>
  <c r="R194" i="6"/>
  <c r="T223" i="6"/>
  <c r="P134" i="7"/>
  <c r="BK142" i="7"/>
  <c r="J142" i="7" s="1"/>
  <c r="P160" i="7"/>
  <c r="BK176" i="7"/>
  <c r="J176" i="7"/>
  <c r="J105" i="7"/>
  <c r="BK182" i="7"/>
  <c r="J182" i="7" s="1"/>
  <c r="J106" i="7" s="1"/>
  <c r="R199" i="7"/>
  <c r="R128" i="8"/>
  <c r="P134" i="8"/>
  <c r="P140" i="8"/>
  <c r="R148" i="8"/>
  <c r="BK156" i="8"/>
  <c r="J156" i="8" s="1"/>
  <c r="J104" i="8" s="1"/>
  <c r="BK126" i="9"/>
  <c r="J126" i="9" s="1"/>
  <c r="J98" i="9" s="1"/>
  <c r="T138" i="9"/>
  <c r="T126" i="10"/>
  <c r="T125" i="10" s="1"/>
  <c r="T124" i="10" s="1"/>
  <c r="T143" i="10"/>
  <c r="R161" i="10"/>
  <c r="R167" i="10"/>
  <c r="P122" i="11"/>
  <c r="P121" i="11"/>
  <c r="P120" i="11"/>
  <c r="AU105" i="1" s="1"/>
  <c r="BK137" i="11"/>
  <c r="J137" i="11"/>
  <c r="J99" i="11"/>
  <c r="T128" i="12"/>
  <c r="T141" i="12"/>
  <c r="T146" i="12"/>
  <c r="P173" i="12"/>
  <c r="P172" i="12" s="1"/>
  <c r="P196" i="12"/>
  <c r="P195" i="12"/>
  <c r="BK127" i="13"/>
  <c r="T130" i="13"/>
  <c r="BK138" i="13"/>
  <c r="J138" i="13" s="1"/>
  <c r="J102" i="13" s="1"/>
  <c r="T145" i="13"/>
  <c r="T144" i="13"/>
  <c r="R126" i="14"/>
  <c r="R125" i="14" s="1"/>
  <c r="R138" i="14"/>
  <c r="R146" i="14"/>
  <c r="R145" i="14" s="1"/>
  <c r="BK150" i="2"/>
  <c r="J150" i="2"/>
  <c r="J100" i="2"/>
  <c r="BK162" i="2"/>
  <c r="J162" i="2" s="1"/>
  <c r="J101" i="2" s="1"/>
  <c r="T162" i="2"/>
  <c r="R179" i="2"/>
  <c r="P193" i="2"/>
  <c r="BK201" i="2"/>
  <c r="J201" i="2"/>
  <c r="J104" i="2" s="1"/>
  <c r="R201" i="2"/>
  <c r="T201" i="2"/>
  <c r="P208" i="2"/>
  <c r="BK231" i="2"/>
  <c r="J231" i="2" s="1"/>
  <c r="J106" i="2" s="1"/>
  <c r="T231" i="2"/>
  <c r="P260" i="2"/>
  <c r="R260" i="2"/>
  <c r="BK274" i="2"/>
  <c r="J274" i="2"/>
  <c r="J110" i="2" s="1"/>
  <c r="P274" i="2"/>
  <c r="BK285" i="2"/>
  <c r="J285" i="2"/>
  <c r="J111" i="2" s="1"/>
  <c r="R285" i="2"/>
  <c r="BK297" i="2"/>
  <c r="J297" i="2"/>
  <c r="J112" i="2" s="1"/>
  <c r="R297" i="2"/>
  <c r="P305" i="2"/>
  <c r="T305" i="2"/>
  <c r="P311" i="2"/>
  <c r="T311" i="2"/>
  <c r="P324" i="2"/>
  <c r="R324" i="2"/>
  <c r="BK357" i="2"/>
  <c r="J357" i="2" s="1"/>
  <c r="J116" i="2" s="1"/>
  <c r="T357" i="2"/>
  <c r="BK363" i="2"/>
  <c r="J363" i="2" s="1"/>
  <c r="J117" i="2" s="1"/>
  <c r="R363" i="2"/>
  <c r="BK369" i="2"/>
  <c r="J369" i="2" s="1"/>
  <c r="J118" i="2" s="1"/>
  <c r="R369" i="2"/>
  <c r="BK377" i="2"/>
  <c r="J377" i="2" s="1"/>
  <c r="J119" i="2" s="1"/>
  <c r="T377" i="2"/>
  <c r="BK389" i="2"/>
  <c r="J389" i="2" s="1"/>
  <c r="J121" i="2" s="1"/>
  <c r="T389" i="2"/>
  <c r="P394" i="2"/>
  <c r="P393" i="2" s="1"/>
  <c r="R394" i="2"/>
  <c r="BK486" i="2"/>
  <c r="J486" i="2" s="1"/>
  <c r="J124" i="2" s="1"/>
  <c r="R486" i="2"/>
  <c r="R393" i="2" s="1"/>
  <c r="BK496" i="2"/>
  <c r="J496" i="2" s="1"/>
  <c r="J125" i="2" s="1"/>
  <c r="T496" i="2"/>
  <c r="P500" i="2"/>
  <c r="R500" i="2"/>
  <c r="P130" i="3"/>
  <c r="P129" i="3"/>
  <c r="T130" i="3"/>
  <c r="T129" i="3" s="1"/>
  <c r="P137" i="3"/>
  <c r="R137" i="3"/>
  <c r="R136" i="3" s="1"/>
  <c r="T137" i="3"/>
  <c r="T136" i="3"/>
  <c r="P142" i="3"/>
  <c r="BK164" i="3"/>
  <c r="J164" i="3" s="1"/>
  <c r="J104" i="3" s="1"/>
  <c r="T164" i="3"/>
  <c r="R173" i="3"/>
  <c r="BK130" i="4"/>
  <c r="J130" i="4"/>
  <c r="J100" i="4"/>
  <c r="BK136" i="4"/>
  <c r="J136" i="4" s="1"/>
  <c r="J102" i="4" s="1"/>
  <c r="BK146" i="4"/>
  <c r="R171" i="4"/>
  <c r="P204" i="4"/>
  <c r="BK238" i="4"/>
  <c r="J238" i="4" s="1"/>
  <c r="J106" i="4" s="1"/>
  <c r="BK130" i="5"/>
  <c r="J130" i="5" s="1"/>
  <c r="J99" i="5" s="1"/>
  <c r="BK134" i="5"/>
  <c r="J134" i="5"/>
  <c r="J101" i="5" s="1"/>
  <c r="T140" i="5"/>
  <c r="P147" i="5"/>
  <c r="P146" i="5"/>
  <c r="T171" i="5"/>
  <c r="T170" i="5" s="1"/>
  <c r="R131" i="6"/>
  <c r="R130" i="6"/>
  <c r="P137" i="6"/>
  <c r="P148" i="6"/>
  <c r="BK183" i="6"/>
  <c r="J183" i="6"/>
  <c r="J104" i="6" s="1"/>
  <c r="T194" i="6"/>
  <c r="R223" i="6"/>
  <c r="R134" i="7"/>
  <c r="R142" i="7"/>
  <c r="BK160" i="7"/>
  <c r="J160" i="7"/>
  <c r="J104" i="7"/>
  <c r="T176" i="7"/>
  <c r="R182" i="7"/>
  <c r="T199" i="7"/>
  <c r="T128" i="8"/>
  <c r="T127" i="8" s="1"/>
  <c r="T126" i="8" s="1"/>
  <c r="R134" i="8"/>
  <c r="R140" i="8"/>
  <c r="BK148" i="8"/>
  <c r="J148" i="8" s="1"/>
  <c r="J103" i="8" s="1"/>
  <c r="R156" i="8"/>
  <c r="R126" i="9"/>
  <c r="R138" i="9"/>
  <c r="R126" i="10"/>
  <c r="R143" i="10"/>
  <c r="BK161" i="10"/>
  <c r="J161" i="10" s="1"/>
  <c r="J102" i="10" s="1"/>
  <c r="BK167" i="10"/>
  <c r="J167" i="10" s="1"/>
  <c r="J104" i="10" s="1"/>
  <c r="T122" i="11"/>
  <c r="T121" i="11"/>
  <c r="T120" i="11" s="1"/>
  <c r="R137" i="11"/>
  <c r="P128" i="12"/>
  <c r="P127" i="12"/>
  <c r="P126" i="12" s="1"/>
  <c r="AU106" i="1" s="1"/>
  <c r="R141" i="12"/>
  <c r="R146" i="12"/>
  <c r="R173" i="12"/>
  <c r="R172" i="12" s="1"/>
  <c r="BK196" i="12"/>
  <c r="J196" i="12"/>
  <c r="J105" i="12" s="1"/>
  <c r="R127" i="13"/>
  <c r="R130" i="13"/>
  <c r="T138" i="13"/>
  <c r="T137" i="13" s="1"/>
  <c r="BK145" i="13"/>
  <c r="J145" i="13"/>
  <c r="J104" i="13"/>
  <c r="P126" i="14"/>
  <c r="P125" i="14" s="1"/>
  <c r="P124" i="14" s="1"/>
  <c r="AU108" i="1"/>
  <c r="T138" i="14"/>
  <c r="BK146" i="14"/>
  <c r="BK145" i="14"/>
  <c r="J145" i="14"/>
  <c r="J102" i="14" s="1"/>
  <c r="T146" i="14"/>
  <c r="T145" i="14"/>
  <c r="BK160" i="8"/>
  <c r="J160" i="8" s="1"/>
  <c r="J106" i="8" s="1"/>
  <c r="BK147" i="9"/>
  <c r="J147" i="9"/>
  <c r="J101" i="9" s="1"/>
  <c r="BK150" i="9"/>
  <c r="J150" i="9"/>
  <c r="J103" i="9"/>
  <c r="BK152" i="9"/>
  <c r="J152" i="9" s="1"/>
  <c r="J104" i="9" s="1"/>
  <c r="BK159" i="10"/>
  <c r="J159" i="10" s="1"/>
  <c r="J101" i="10" s="1"/>
  <c r="BK145" i="11"/>
  <c r="J145" i="11"/>
  <c r="J100" i="11" s="1"/>
  <c r="BK136" i="14"/>
  <c r="J136" i="14"/>
  <c r="J99" i="14"/>
  <c r="BK143" i="14"/>
  <c r="J143" i="14" s="1"/>
  <c r="J101" i="14" s="1"/>
  <c r="BK144" i="5"/>
  <c r="J144" i="5" s="1"/>
  <c r="J103" i="5" s="1"/>
  <c r="BK170" i="12"/>
  <c r="J170" i="12"/>
  <c r="J101" i="12" s="1"/>
  <c r="BK135" i="13"/>
  <c r="J135" i="13"/>
  <c r="J100" i="13"/>
  <c r="BK257" i="2"/>
  <c r="J257" i="2" s="1"/>
  <c r="J107" i="2" s="1"/>
  <c r="BK387" i="2"/>
  <c r="J387" i="2" s="1"/>
  <c r="J120" i="2" s="1"/>
  <c r="BK197" i="7"/>
  <c r="J197" i="7"/>
  <c r="J107" i="7" s="1"/>
  <c r="BK145" i="8"/>
  <c r="J145" i="8"/>
  <c r="J101" i="8"/>
  <c r="BK151" i="14"/>
  <c r="J151" i="14" s="1"/>
  <c r="J104" i="14" s="1"/>
  <c r="BK132" i="7"/>
  <c r="J132" i="7" s="1"/>
  <c r="J100" i="7" s="1"/>
  <c r="BK136" i="9"/>
  <c r="J136" i="9"/>
  <c r="J99" i="9" s="1"/>
  <c r="BK141" i="10"/>
  <c r="J141" i="10"/>
  <c r="J99" i="10"/>
  <c r="BK202" i="12"/>
  <c r="J202" i="12" s="1"/>
  <c r="J106" i="12" s="1"/>
  <c r="BK152" i="13"/>
  <c r="J152" i="13" s="1"/>
  <c r="J105" i="13" s="1"/>
  <c r="J92" i="14"/>
  <c r="J118" i="14"/>
  <c r="F121" i="14"/>
  <c r="BF127" i="14"/>
  <c r="BF129" i="14"/>
  <c r="BF133" i="14"/>
  <c r="BF134" i="14"/>
  <c r="BF140" i="14"/>
  <c r="BF142" i="14"/>
  <c r="BF144" i="14"/>
  <c r="BF148" i="14"/>
  <c r="BF149" i="14"/>
  <c r="E114" i="14"/>
  <c r="BF130" i="14"/>
  <c r="BF139" i="14"/>
  <c r="BF152" i="14"/>
  <c r="J91" i="14"/>
  <c r="BF128" i="14"/>
  <c r="BF141" i="14"/>
  <c r="BF131" i="14"/>
  <c r="BF132" i="14"/>
  <c r="BF135" i="14"/>
  <c r="BF137" i="14"/>
  <c r="BF147" i="14"/>
  <c r="BF150" i="14"/>
  <c r="J91" i="13"/>
  <c r="J119" i="13"/>
  <c r="BF131" i="13"/>
  <c r="BF132" i="13"/>
  <c r="BF133" i="13"/>
  <c r="BF139" i="13"/>
  <c r="BF140" i="13"/>
  <c r="BF142" i="13"/>
  <c r="BF151" i="13"/>
  <c r="E85" i="13"/>
  <c r="J92" i="13"/>
  <c r="BF148" i="13"/>
  <c r="BF150" i="13"/>
  <c r="F92" i="13"/>
  <c r="BF134" i="13"/>
  <c r="BF141" i="13"/>
  <c r="BF143" i="13"/>
  <c r="BF146" i="13"/>
  <c r="BF147" i="13"/>
  <c r="BF153" i="13"/>
  <c r="BF128" i="13"/>
  <c r="BF129" i="13"/>
  <c r="BF136" i="13"/>
  <c r="BF149" i="13"/>
  <c r="E85" i="12"/>
  <c r="J89" i="12"/>
  <c r="BF133" i="12"/>
  <c r="BF134" i="12"/>
  <c r="BF138" i="12"/>
  <c r="BF140" i="12"/>
  <c r="BF142" i="12"/>
  <c r="BF144" i="12"/>
  <c r="BF150" i="12"/>
  <c r="BF151" i="12"/>
  <c r="BF160" i="12"/>
  <c r="BF163" i="12"/>
  <c r="BF166" i="12"/>
  <c r="BF171" i="12"/>
  <c r="BF174" i="12"/>
  <c r="BF175" i="12"/>
  <c r="BF179" i="12"/>
  <c r="BF183" i="12"/>
  <c r="BF188" i="12"/>
  <c r="BF129" i="12"/>
  <c r="BF132" i="12"/>
  <c r="BF143" i="12"/>
  <c r="BF152" i="12"/>
  <c r="BF153" i="12"/>
  <c r="BF156" i="12"/>
  <c r="BF157" i="12"/>
  <c r="BF162" i="12"/>
  <c r="BF169" i="12"/>
  <c r="BF176" i="12"/>
  <c r="BF181" i="12"/>
  <c r="BF187" i="12"/>
  <c r="BF189" i="12"/>
  <c r="BF192" i="12"/>
  <c r="BF199" i="12"/>
  <c r="BF135" i="12"/>
  <c r="BF136" i="12"/>
  <c r="BF137" i="12"/>
  <c r="BF148" i="12"/>
  <c r="BF149" i="12"/>
  <c r="BF154" i="12"/>
  <c r="BF167" i="12"/>
  <c r="BF168" i="12"/>
  <c r="BF178" i="12"/>
  <c r="BF185" i="12"/>
  <c r="BF186" i="12"/>
  <c r="BF191" i="12"/>
  <c r="BF200" i="12"/>
  <c r="BF201" i="12"/>
  <c r="BF203" i="12"/>
  <c r="F92" i="12"/>
  <c r="BF130" i="12"/>
  <c r="BF131" i="12"/>
  <c r="BF139" i="12"/>
  <c r="BF145" i="12"/>
  <c r="BF147" i="12"/>
  <c r="BF155" i="12"/>
  <c r="BF158" i="12"/>
  <c r="BF159" i="12"/>
  <c r="BF161" i="12"/>
  <c r="BF164" i="12"/>
  <c r="BF165" i="12"/>
  <c r="BF177" i="12"/>
  <c r="BF180" i="12"/>
  <c r="BF182" i="12"/>
  <c r="BF184" i="12"/>
  <c r="BF190" i="12"/>
  <c r="BF193" i="12"/>
  <c r="BF194" i="12"/>
  <c r="BF197" i="12"/>
  <c r="BF198" i="12"/>
  <c r="E110" i="11"/>
  <c r="F117" i="11"/>
  <c r="BF126" i="11"/>
  <c r="BF127" i="11"/>
  <c r="BF128" i="11"/>
  <c r="BF129" i="11"/>
  <c r="BF131" i="11"/>
  <c r="BF138" i="11"/>
  <c r="BF140" i="11"/>
  <c r="J116" i="11"/>
  <c r="J117" i="11"/>
  <c r="BF123" i="11"/>
  <c r="BF124" i="11"/>
  <c r="BF125" i="11"/>
  <c r="BF130" i="11"/>
  <c r="BF132" i="11"/>
  <c r="BF133" i="11"/>
  <c r="BF136" i="11"/>
  <c r="BF143" i="11"/>
  <c r="BF146" i="11"/>
  <c r="J89" i="11"/>
  <c r="BF134" i="11"/>
  <c r="BF135" i="11"/>
  <c r="BF139" i="11"/>
  <c r="BF141" i="11"/>
  <c r="BF142" i="11"/>
  <c r="BF144" i="11"/>
  <c r="J89" i="10"/>
  <c r="BF127" i="10"/>
  <c r="BF136" i="10"/>
  <c r="BF139" i="10"/>
  <c r="BF140" i="10"/>
  <c r="BF145" i="10"/>
  <c r="BF151" i="10"/>
  <c r="BF153" i="10"/>
  <c r="BF155" i="10"/>
  <c r="BF158" i="10"/>
  <c r="BF162" i="10"/>
  <c r="E85" i="10"/>
  <c r="F121" i="10"/>
  <c r="BF128" i="10"/>
  <c r="BF137" i="10"/>
  <c r="BF148" i="10"/>
  <c r="BF154" i="10"/>
  <c r="BF156" i="10"/>
  <c r="BF163" i="10"/>
  <c r="BF129" i="10"/>
  <c r="BF132" i="10"/>
  <c r="BF133" i="10"/>
  <c r="BF138" i="10"/>
  <c r="BF142" i="10"/>
  <c r="BF144" i="10"/>
  <c r="BF146" i="10"/>
  <c r="BF147" i="10"/>
  <c r="BF157" i="10"/>
  <c r="BF168" i="10"/>
  <c r="BF130" i="10"/>
  <c r="BF131" i="10"/>
  <c r="BF134" i="10"/>
  <c r="BF135" i="10"/>
  <c r="BF149" i="10"/>
  <c r="BF150" i="10"/>
  <c r="BF152" i="10"/>
  <c r="BF160" i="10"/>
  <c r="BF164" i="10"/>
  <c r="BF165" i="10"/>
  <c r="BF169" i="10"/>
  <c r="E85" i="9"/>
  <c r="BF127" i="9"/>
  <c r="BF128" i="9"/>
  <c r="BF135" i="9"/>
  <c r="BF146" i="9"/>
  <c r="BF148" i="9"/>
  <c r="BK147" i="8"/>
  <c r="J89" i="9"/>
  <c r="F92" i="9"/>
  <c r="BF130" i="9"/>
  <c r="BF133" i="9"/>
  <c r="BF141" i="9"/>
  <c r="BF143" i="9"/>
  <c r="BF144" i="9"/>
  <c r="BF153" i="9"/>
  <c r="BF131" i="9"/>
  <c r="BF132" i="9"/>
  <c r="BF137" i="9"/>
  <c r="BF151" i="9"/>
  <c r="BF129" i="9"/>
  <c r="BF134" i="9"/>
  <c r="BF139" i="9"/>
  <c r="BF140" i="9"/>
  <c r="BF142" i="9"/>
  <c r="BF145" i="9"/>
  <c r="J103" i="7"/>
  <c r="J89" i="8"/>
  <c r="F123" i="8"/>
  <c r="BF130" i="8"/>
  <c r="BF131" i="8"/>
  <c r="BF135" i="8"/>
  <c r="BF136" i="8"/>
  <c r="BF138" i="8"/>
  <c r="BF143" i="8"/>
  <c r="BF144" i="8"/>
  <c r="BF146" i="8"/>
  <c r="BF153" i="8"/>
  <c r="BF157" i="8"/>
  <c r="BF158" i="8"/>
  <c r="BF161" i="8"/>
  <c r="J92" i="8"/>
  <c r="BF129" i="8"/>
  <c r="BF132" i="8"/>
  <c r="BF150" i="8"/>
  <c r="BF154" i="8"/>
  <c r="BF155" i="8"/>
  <c r="E85" i="8"/>
  <c r="J91" i="8"/>
  <c r="BF133" i="8"/>
  <c r="BF139" i="8"/>
  <c r="BF141" i="8"/>
  <c r="BF151" i="8"/>
  <c r="BF137" i="8"/>
  <c r="BF142" i="8"/>
  <c r="BF149" i="8"/>
  <c r="BF152" i="8"/>
  <c r="J137" i="6"/>
  <c r="J102" i="6"/>
  <c r="J91" i="7"/>
  <c r="E118" i="7"/>
  <c r="BF147" i="7"/>
  <c r="BF148" i="7"/>
  <c r="BF154" i="7"/>
  <c r="BF162" i="7"/>
  <c r="BF171" i="7"/>
  <c r="BF175" i="7"/>
  <c r="BF181" i="7"/>
  <c r="BF184" i="7"/>
  <c r="BF187" i="7"/>
  <c r="BF189" i="7"/>
  <c r="BF195" i="7"/>
  <c r="BF196" i="7"/>
  <c r="BF198" i="7"/>
  <c r="BF200" i="7"/>
  <c r="BF153" i="7"/>
  <c r="BF168" i="7"/>
  <c r="BF170" i="7"/>
  <c r="BF179" i="7"/>
  <c r="BF183" i="7"/>
  <c r="BF185" i="7"/>
  <c r="BF186" i="7"/>
  <c r="BF194" i="7"/>
  <c r="BF133" i="7"/>
  <c r="BF137" i="7"/>
  <c r="BF138" i="7"/>
  <c r="BF139" i="7"/>
  <c r="BF140" i="7"/>
  <c r="BF143" i="7"/>
  <c r="BF144" i="7"/>
  <c r="BF145" i="7"/>
  <c r="BF150" i="7"/>
  <c r="BF155" i="7"/>
  <c r="BF156" i="7"/>
  <c r="BF157" i="7"/>
  <c r="BF158" i="7"/>
  <c r="BF159" i="7"/>
  <c r="BF161" i="7"/>
  <c r="BF163" i="7"/>
  <c r="BF165" i="7"/>
  <c r="BF166" i="7"/>
  <c r="BF173" i="7"/>
  <c r="BF177" i="7"/>
  <c r="BF180" i="7"/>
  <c r="BF188" i="7"/>
  <c r="BF193" i="7"/>
  <c r="BF202" i="7"/>
  <c r="F94" i="7"/>
  <c r="BF135" i="7"/>
  <c r="BF136" i="7"/>
  <c r="BF146" i="7"/>
  <c r="BF149" i="7"/>
  <c r="BF151" i="7"/>
  <c r="BF152" i="7"/>
  <c r="BF164" i="7"/>
  <c r="BF167" i="7"/>
  <c r="BF169" i="7"/>
  <c r="BF172" i="7"/>
  <c r="BF174" i="7"/>
  <c r="BF178" i="7"/>
  <c r="BF190" i="7"/>
  <c r="BF191" i="7"/>
  <c r="BF192" i="7"/>
  <c r="BF201" i="7"/>
  <c r="BK133" i="5"/>
  <c r="J133" i="5" s="1"/>
  <c r="J100" i="5" s="1"/>
  <c r="J91" i="6"/>
  <c r="BF139" i="6"/>
  <c r="BF140" i="6"/>
  <c r="BF147" i="6"/>
  <c r="BF153" i="6"/>
  <c r="BF157" i="6"/>
  <c r="BF160" i="6"/>
  <c r="BF171" i="6"/>
  <c r="BF172" i="6"/>
  <c r="BF176" i="6"/>
  <c r="BF184" i="6"/>
  <c r="BF185" i="6"/>
  <c r="BF190" i="6"/>
  <c r="BF199" i="6"/>
  <c r="BF202" i="6"/>
  <c r="BF203" i="6"/>
  <c r="BF214" i="6"/>
  <c r="BF218" i="6"/>
  <c r="BF219" i="6"/>
  <c r="BF225" i="6"/>
  <c r="F94" i="6"/>
  <c r="BF134" i="6"/>
  <c r="BF141" i="6"/>
  <c r="BF145" i="6"/>
  <c r="BF154" i="6"/>
  <c r="BF156" i="6"/>
  <c r="BF158" i="6"/>
  <c r="BF159" i="6"/>
  <c r="BF162" i="6"/>
  <c r="BF164" i="6"/>
  <c r="BF168" i="6"/>
  <c r="BF170" i="6"/>
  <c r="BF174" i="6"/>
  <c r="BF180" i="6"/>
  <c r="BF181" i="6"/>
  <c r="BF187" i="6"/>
  <c r="BF195" i="6"/>
  <c r="BF197" i="6"/>
  <c r="BF201" i="6"/>
  <c r="BF206" i="6"/>
  <c r="BF207" i="6"/>
  <c r="BF212" i="6"/>
  <c r="BF213" i="6"/>
  <c r="BF215" i="6"/>
  <c r="BF216" i="6"/>
  <c r="BF220" i="6"/>
  <c r="BF224" i="6"/>
  <c r="BF133" i="6"/>
  <c r="BF142" i="6"/>
  <c r="BF143" i="6"/>
  <c r="BF146" i="6"/>
  <c r="BF149" i="6"/>
  <c r="BF151" i="6"/>
  <c r="BF155" i="6"/>
  <c r="BF167" i="6"/>
  <c r="BF169" i="6"/>
  <c r="BF175" i="6"/>
  <c r="BF177" i="6"/>
  <c r="BF186" i="6"/>
  <c r="BF189" i="6"/>
  <c r="BF191" i="6"/>
  <c r="BF196" i="6"/>
  <c r="BF200" i="6"/>
  <c r="BF204" i="6"/>
  <c r="BF208" i="6"/>
  <c r="BF209" i="6"/>
  <c r="BF211" i="6"/>
  <c r="BF221" i="6"/>
  <c r="BF226" i="6"/>
  <c r="BK170" i="5"/>
  <c r="J170" i="5"/>
  <c r="J106" i="5" s="1"/>
  <c r="E85" i="6"/>
  <c r="BF132" i="6"/>
  <c r="BF135" i="6"/>
  <c r="BF138" i="6"/>
  <c r="BF144" i="6"/>
  <c r="BF150" i="6"/>
  <c r="BF152" i="6"/>
  <c r="BF161" i="6"/>
  <c r="BF163" i="6"/>
  <c r="BF165" i="6"/>
  <c r="BF166" i="6"/>
  <c r="BF173" i="6"/>
  <c r="BF178" i="6"/>
  <c r="BF179" i="6"/>
  <c r="BF182" i="6"/>
  <c r="BF188" i="6"/>
  <c r="BF192" i="6"/>
  <c r="BF193" i="6"/>
  <c r="BF198" i="6"/>
  <c r="BF205" i="6"/>
  <c r="BF210" i="6"/>
  <c r="BF217" i="6"/>
  <c r="F126" i="5"/>
  <c r="BF132" i="5"/>
  <c r="BF135" i="5"/>
  <c r="BF137" i="5"/>
  <c r="BF141" i="5"/>
  <c r="BF143" i="5"/>
  <c r="BF148" i="5"/>
  <c r="BF175" i="5"/>
  <c r="BF176" i="5"/>
  <c r="BF149" i="5"/>
  <c r="BF151" i="5"/>
  <c r="BF152" i="5"/>
  <c r="BF153" i="5"/>
  <c r="BF154" i="5"/>
  <c r="BF155" i="5"/>
  <c r="BF156" i="5"/>
  <c r="BF157" i="5"/>
  <c r="BF162" i="5"/>
  <c r="J91" i="5"/>
  <c r="E117" i="5"/>
  <c r="BF139" i="5"/>
  <c r="BF145" i="5"/>
  <c r="BF150" i="5"/>
  <c r="BF159" i="5"/>
  <c r="BF160" i="5"/>
  <c r="BF161" i="5"/>
  <c r="BF163" i="5"/>
  <c r="BF166" i="5"/>
  <c r="BF167" i="5"/>
  <c r="BF173" i="5"/>
  <c r="BF131" i="5"/>
  <c r="BF136" i="5"/>
  <c r="BF138" i="5"/>
  <c r="BF142" i="5"/>
  <c r="BF158" i="5"/>
  <c r="BF164" i="5"/>
  <c r="BF165" i="5"/>
  <c r="BF168" i="5"/>
  <c r="BF169" i="5"/>
  <c r="BF172" i="5"/>
  <c r="BF174" i="5"/>
  <c r="J137" i="3"/>
  <c r="J102" i="3" s="1"/>
  <c r="F125" i="4"/>
  <c r="BF137" i="4"/>
  <c r="BF138" i="4"/>
  <c r="BF145" i="4"/>
  <c r="BF149" i="4"/>
  <c r="BF150" i="4"/>
  <c r="BF151" i="4"/>
  <c r="BF156" i="4"/>
  <c r="BF169" i="4"/>
  <c r="BF177" i="4"/>
  <c r="BF182" i="4"/>
  <c r="BF192" i="4"/>
  <c r="BF194" i="4"/>
  <c r="BF195" i="4"/>
  <c r="BF196" i="4"/>
  <c r="BF197" i="4"/>
  <c r="BF198" i="4"/>
  <c r="BF201" i="4"/>
  <c r="BF211" i="4"/>
  <c r="BF212" i="4"/>
  <c r="BF213" i="4"/>
  <c r="BF221" i="4"/>
  <c r="BF227" i="4"/>
  <c r="BF230" i="4"/>
  <c r="BF235" i="4"/>
  <c r="BK129" i="3"/>
  <c r="J129" i="3" s="1"/>
  <c r="J99" i="3" s="1"/>
  <c r="BF142" i="4"/>
  <c r="BF143" i="4"/>
  <c r="BF147" i="4"/>
  <c r="BF155" i="4"/>
  <c r="BF160" i="4"/>
  <c r="BF164" i="4"/>
  <c r="BF165" i="4"/>
  <c r="BF170" i="4"/>
  <c r="BF172" i="4"/>
  <c r="BF173" i="4"/>
  <c r="BF174" i="4"/>
  <c r="BF175" i="4"/>
  <c r="BF183" i="4"/>
  <c r="BF185" i="4"/>
  <c r="BF187" i="4"/>
  <c r="BF189" i="4"/>
  <c r="BF190" i="4"/>
  <c r="BF200" i="4"/>
  <c r="BF202" i="4"/>
  <c r="BF206" i="4"/>
  <c r="BF209" i="4"/>
  <c r="BF215" i="4"/>
  <c r="BF234" i="4"/>
  <c r="E85" i="4"/>
  <c r="J122" i="4"/>
  <c r="BF132" i="4"/>
  <c r="BF134" i="4"/>
  <c r="BF139" i="4"/>
  <c r="BF144" i="4"/>
  <c r="BF154" i="4"/>
  <c r="BF158" i="4"/>
  <c r="BF159" i="4"/>
  <c r="BF161" i="4"/>
  <c r="BF163" i="4"/>
  <c r="BF176" i="4"/>
  <c r="BF178" i="4"/>
  <c r="BF180" i="4"/>
  <c r="BF181" i="4"/>
  <c r="BF186" i="4"/>
  <c r="BF193" i="4"/>
  <c r="BF199" i="4"/>
  <c r="BF203" i="4"/>
  <c r="BF207" i="4"/>
  <c r="BF208" i="4"/>
  <c r="BF210" i="4"/>
  <c r="BF214" i="4"/>
  <c r="BF218" i="4"/>
  <c r="BF219" i="4"/>
  <c r="BF220" i="4"/>
  <c r="BF222" i="4"/>
  <c r="BF226" i="4"/>
  <c r="BF228" i="4"/>
  <c r="BF229" i="4"/>
  <c r="BF231" i="4"/>
  <c r="BF233" i="4"/>
  <c r="BF236" i="4"/>
  <c r="BF131" i="4"/>
  <c r="BF133" i="4"/>
  <c r="BF140" i="4"/>
  <c r="BF141" i="4"/>
  <c r="BF148" i="4"/>
  <c r="BF152" i="4"/>
  <c r="BF153" i="4"/>
  <c r="BF157" i="4"/>
  <c r="BF162" i="4"/>
  <c r="BF166" i="4"/>
  <c r="BF167" i="4"/>
  <c r="BF168" i="4"/>
  <c r="BF179" i="4"/>
  <c r="BF184" i="4"/>
  <c r="BF188" i="4"/>
  <c r="BF191" i="4"/>
  <c r="BF205" i="4"/>
  <c r="BF216" i="4"/>
  <c r="BF217" i="4"/>
  <c r="BF223" i="4"/>
  <c r="BF224" i="4"/>
  <c r="BF225" i="4"/>
  <c r="BF232" i="4"/>
  <c r="BF237" i="4"/>
  <c r="BF239" i="4"/>
  <c r="BF240" i="4"/>
  <c r="BK149" i="2"/>
  <c r="J149" i="2" s="1"/>
  <c r="J99" i="2" s="1"/>
  <c r="J260" i="2"/>
  <c r="J109" i="2" s="1"/>
  <c r="J91" i="3"/>
  <c r="F94" i="3"/>
  <c r="BF143" i="3"/>
  <c r="BF144" i="3"/>
  <c r="BF145" i="3"/>
  <c r="BF146" i="3"/>
  <c r="BF156" i="3"/>
  <c r="BF160" i="3"/>
  <c r="BF163" i="3"/>
  <c r="BF165" i="3"/>
  <c r="BF166" i="3"/>
  <c r="BF171" i="3"/>
  <c r="BF174" i="3"/>
  <c r="BF177" i="3"/>
  <c r="E116" i="3"/>
  <c r="BF131" i="3"/>
  <c r="BF148" i="3"/>
  <c r="BF151" i="3"/>
  <c r="BF154" i="3"/>
  <c r="BF158" i="3"/>
  <c r="BF161" i="3"/>
  <c r="BF168" i="3"/>
  <c r="BF169" i="3"/>
  <c r="BF176" i="3"/>
  <c r="BF135" i="3"/>
  <c r="BF138" i="3"/>
  <c r="BF140" i="3"/>
  <c r="BF141" i="3"/>
  <c r="BF149" i="3"/>
  <c r="BF152" i="3"/>
  <c r="BF153" i="3"/>
  <c r="BF155" i="3"/>
  <c r="BF157" i="3"/>
  <c r="BF170" i="3"/>
  <c r="BF132" i="3"/>
  <c r="BF133" i="3"/>
  <c r="BF134" i="3"/>
  <c r="BF139" i="3"/>
  <c r="BF147" i="3"/>
  <c r="BF150" i="3"/>
  <c r="BF159" i="3"/>
  <c r="BF162" i="3"/>
  <c r="BF167" i="3"/>
  <c r="BF175" i="3"/>
  <c r="F94" i="2"/>
  <c r="BF153" i="2"/>
  <c r="BF156" i="2"/>
  <c r="BF160" i="2"/>
  <c r="BF168" i="2"/>
  <c r="BF172" i="2"/>
  <c r="BF173" i="2"/>
  <c r="BF184" i="2"/>
  <c r="BF186" i="2"/>
  <c r="BF202" i="2"/>
  <c r="BF209" i="2"/>
  <c r="BF210" i="2"/>
  <c r="BF211" i="2"/>
  <c r="BF212" i="2"/>
  <c r="BF214" i="2"/>
  <c r="BF219" i="2"/>
  <c r="BF220" i="2"/>
  <c r="BF223" i="2"/>
  <c r="BF227" i="2"/>
  <c r="BF228" i="2"/>
  <c r="BF230" i="2"/>
  <c r="BF232" i="2"/>
  <c r="BF234" i="2"/>
  <c r="BF240" i="2"/>
  <c r="BF244" i="2"/>
  <c r="BF245" i="2"/>
  <c r="BF246" i="2"/>
  <c r="BF248" i="2"/>
  <c r="BF252" i="2"/>
  <c r="BF256" i="2"/>
  <c r="BF270" i="2"/>
  <c r="BF286" i="2"/>
  <c r="BF288" i="2"/>
  <c r="BF291" i="2"/>
  <c r="BF292" i="2"/>
  <c r="BF293" i="2"/>
  <c r="BF296" i="2"/>
  <c r="BF300" i="2"/>
  <c r="BF301" i="2"/>
  <c r="BF304" i="2"/>
  <c r="BF306" i="2"/>
  <c r="BF310" i="2"/>
  <c r="BF313" i="2"/>
  <c r="BF316" i="2"/>
  <c r="BF321" i="2"/>
  <c r="BF330" i="2"/>
  <c r="BF338" i="2"/>
  <c r="BF340" i="2"/>
  <c r="BF356" i="2"/>
  <c r="BF358" i="2"/>
  <c r="BF366" i="2"/>
  <c r="BF373" i="2"/>
  <c r="BF381" i="2"/>
  <c r="BF383" i="2"/>
  <c r="BF390" i="2"/>
  <c r="BF396" i="2"/>
  <c r="BF397" i="2"/>
  <c r="BF398" i="2"/>
  <c r="BF399" i="2"/>
  <c r="BF402" i="2"/>
  <c r="BF415" i="2"/>
  <c r="BF418" i="2"/>
  <c r="BF420" i="2"/>
  <c r="BF422" i="2"/>
  <c r="BF426" i="2"/>
  <c r="BF436" i="2"/>
  <c r="BF438" i="2"/>
  <c r="BF443" i="2"/>
  <c r="BF451" i="2"/>
  <c r="BF460" i="2"/>
  <c r="BF466" i="2"/>
  <c r="BF481" i="2"/>
  <c r="BF495" i="2"/>
  <c r="BF497" i="2"/>
  <c r="BF498" i="2"/>
  <c r="BF499" i="2"/>
  <c r="BF501" i="2"/>
  <c r="BF502" i="2"/>
  <c r="E85" i="2"/>
  <c r="J93" i="2"/>
  <c r="J142" i="2"/>
  <c r="J145" i="2"/>
  <c r="BF154" i="2"/>
  <c r="BF157" i="2"/>
  <c r="BF163" i="2"/>
  <c r="BF169" i="2"/>
  <c r="BF170" i="2"/>
  <c r="BF171" i="2"/>
  <c r="BF178" i="2"/>
  <c r="BF181" i="2"/>
  <c r="BF182" i="2"/>
  <c r="BF188" i="2"/>
  <c r="BF190" i="2"/>
  <c r="BF192" i="2"/>
  <c r="BF233" i="2"/>
  <c r="BF235" i="2"/>
  <c r="BF237" i="2"/>
  <c r="BF250" i="2"/>
  <c r="BF253" i="2"/>
  <c r="BF254" i="2"/>
  <c r="BF261" i="2"/>
  <c r="BF265" i="2"/>
  <c r="BF267" i="2"/>
  <c r="BF276" i="2"/>
  <c r="BF281" i="2"/>
  <c r="BF282" i="2"/>
  <c r="BF287" i="2"/>
  <c r="BF289" i="2"/>
  <c r="BF302" i="2"/>
  <c r="BF309" i="2"/>
  <c r="BF312" i="2"/>
  <c r="BF314" i="2"/>
  <c r="BF317" i="2"/>
  <c r="BF318" i="2"/>
  <c r="BF320" i="2"/>
  <c r="BF326" i="2"/>
  <c r="BF329" i="2"/>
  <c r="BF335" i="2"/>
  <c r="BF347" i="2"/>
  <c r="BF351" i="2"/>
  <c r="BF354" i="2"/>
  <c r="BF359" i="2"/>
  <c r="BF370" i="2"/>
  <c r="BF371" i="2"/>
  <c r="BF384" i="2"/>
  <c r="BF385" i="2"/>
  <c r="BF403" i="2"/>
  <c r="BF405" i="2"/>
  <c r="BF406" i="2"/>
  <c r="BF407" i="2"/>
  <c r="BF412" i="2"/>
  <c r="BF414" i="2"/>
  <c r="BF417" i="2"/>
  <c r="BF423" i="2"/>
  <c r="BF424" i="2"/>
  <c r="BF427" i="2"/>
  <c r="BF430" i="2"/>
  <c r="BF432" i="2"/>
  <c r="BF433" i="2"/>
  <c r="BF435" i="2"/>
  <c r="BF437" i="2"/>
  <c r="BF444" i="2"/>
  <c r="BF450" i="2"/>
  <c r="BF453" i="2"/>
  <c r="BF454" i="2"/>
  <c r="BF456" i="2"/>
  <c r="BF468" i="2"/>
  <c r="BF472" i="2"/>
  <c r="BF473" i="2"/>
  <c r="BF478" i="2"/>
  <c r="BF479" i="2"/>
  <c r="BF480" i="2"/>
  <c r="BF483" i="2"/>
  <c r="BF484" i="2"/>
  <c r="BF489" i="2"/>
  <c r="BF490" i="2"/>
  <c r="BF492" i="2"/>
  <c r="BF494" i="2"/>
  <c r="BF155" i="2"/>
  <c r="BF159" i="2"/>
  <c r="BF161" i="2"/>
  <c r="BF164" i="2"/>
  <c r="BF165" i="2"/>
  <c r="BF166" i="2"/>
  <c r="BF174" i="2"/>
  <c r="BF176" i="2"/>
  <c r="BF187" i="2"/>
  <c r="BF189" i="2"/>
  <c r="BF194" i="2"/>
  <c r="BF196" i="2"/>
  <c r="BF198" i="2"/>
  <c r="BF200" i="2"/>
  <c r="BF203" i="2"/>
  <c r="BF204" i="2"/>
  <c r="BF205" i="2"/>
  <c r="BF207" i="2"/>
  <c r="BF216" i="2"/>
  <c r="BF218" i="2"/>
  <c r="BF221" i="2"/>
  <c r="BF222" i="2"/>
  <c r="BF229" i="2"/>
  <c r="BF238" i="2"/>
  <c r="BF241" i="2"/>
  <c r="BF242" i="2"/>
  <c r="BF243" i="2"/>
  <c r="BF247" i="2"/>
  <c r="BF249" i="2"/>
  <c r="BF251" i="2"/>
  <c r="BF262" i="2"/>
  <c r="BF264" i="2"/>
  <c r="BF272" i="2"/>
  <c r="BF273" i="2"/>
  <c r="BF275" i="2"/>
  <c r="BF277" i="2"/>
  <c r="BF280" i="2"/>
  <c r="BF284" i="2"/>
  <c r="BF290" i="2"/>
  <c r="BF294" i="2"/>
  <c r="BF295" i="2"/>
  <c r="BF298" i="2"/>
  <c r="BF299" i="2"/>
  <c r="BF322" i="2"/>
  <c r="BF323" i="2"/>
  <c r="BF325" i="2"/>
  <c r="BF328" i="2"/>
  <c r="BF331" i="2"/>
  <c r="BF332" i="2"/>
  <c r="BF333" i="2"/>
  <c r="BF336" i="2"/>
  <c r="BF337" i="2"/>
  <c r="BF341" i="2"/>
  <c r="BF343" i="2"/>
  <c r="BF345" i="2"/>
  <c r="BF346" i="2"/>
  <c r="BF348" i="2"/>
  <c r="BF349" i="2"/>
  <c r="BF352" i="2"/>
  <c r="BF353" i="2"/>
  <c r="BF355" i="2"/>
  <c r="BF360" i="2"/>
  <c r="BF365" i="2"/>
  <c r="BF367" i="2"/>
  <c r="BF372" i="2"/>
  <c r="BF375" i="2"/>
  <c r="BF376" i="2"/>
  <c r="BF379" i="2"/>
  <c r="BF382" i="2"/>
  <c r="BF388" i="2"/>
  <c r="BF401" i="2"/>
  <c r="BF409" i="2"/>
  <c r="BF411" i="2"/>
  <c r="BF413" i="2"/>
  <c r="BF416" i="2"/>
  <c r="BF419" i="2"/>
  <c r="BF425" i="2"/>
  <c r="BF429" i="2"/>
  <c r="BF431" i="2"/>
  <c r="BF434" i="2"/>
  <c r="BF441" i="2"/>
  <c r="BF442" i="2"/>
  <c r="BF446" i="2"/>
  <c r="BF449" i="2"/>
  <c r="BF455" i="2"/>
  <c r="BF457" i="2"/>
  <c r="BF461" i="2"/>
  <c r="BF463" i="2"/>
  <c r="BF469" i="2"/>
  <c r="BF470" i="2"/>
  <c r="BF471" i="2"/>
  <c r="BF482" i="2"/>
  <c r="BF485" i="2"/>
  <c r="BF488" i="2"/>
  <c r="BF151" i="2"/>
  <c r="BF152" i="2"/>
  <c r="BF158" i="2"/>
  <c r="BF167" i="2"/>
  <c r="BF175" i="2"/>
  <c r="BF177" i="2"/>
  <c r="BF180" i="2"/>
  <c r="BF183" i="2"/>
  <c r="BF185" i="2"/>
  <c r="BF191" i="2"/>
  <c r="BF195" i="2"/>
  <c r="BF197" i="2"/>
  <c r="BF199" i="2"/>
  <c r="BF206" i="2"/>
  <c r="BF213" i="2"/>
  <c r="BF215" i="2"/>
  <c r="BF217" i="2"/>
  <c r="BF224" i="2"/>
  <c r="BF225" i="2"/>
  <c r="BF226" i="2"/>
  <c r="BF236" i="2"/>
  <c r="BF239" i="2"/>
  <c r="BF255" i="2"/>
  <c r="BF258" i="2"/>
  <c r="BF263" i="2"/>
  <c r="BF266" i="2"/>
  <c r="BF268" i="2"/>
  <c r="BF269" i="2"/>
  <c r="BF271" i="2"/>
  <c r="BF278" i="2"/>
  <c r="BF279" i="2"/>
  <c r="BF283" i="2"/>
  <c r="BF303" i="2"/>
  <c r="BF307" i="2"/>
  <c r="BF308" i="2"/>
  <c r="BF315" i="2"/>
  <c r="BF319" i="2"/>
  <c r="BF327" i="2"/>
  <c r="BF334" i="2"/>
  <c r="BF339" i="2"/>
  <c r="BF342" i="2"/>
  <c r="BF344" i="2"/>
  <c r="BF350" i="2"/>
  <c r="BF361" i="2"/>
  <c r="BF362" i="2"/>
  <c r="BF364" i="2"/>
  <c r="BF368" i="2"/>
  <c r="BF374" i="2"/>
  <c r="BF378" i="2"/>
  <c r="BF380" i="2"/>
  <c r="BF386" i="2"/>
  <c r="BF391" i="2"/>
  <c r="BF392" i="2"/>
  <c r="BF395" i="2"/>
  <c r="BF400" i="2"/>
  <c r="BF404" i="2"/>
  <c r="BF408" i="2"/>
  <c r="BF410" i="2"/>
  <c r="BF421" i="2"/>
  <c r="BF428" i="2"/>
  <c r="BF439" i="2"/>
  <c r="BF440" i="2"/>
  <c r="BF445" i="2"/>
  <c r="BF447" i="2"/>
  <c r="BF448" i="2"/>
  <c r="BF452" i="2"/>
  <c r="BF458" i="2"/>
  <c r="BF459" i="2"/>
  <c r="BF462" i="2"/>
  <c r="BF464" i="2"/>
  <c r="BF465" i="2"/>
  <c r="BF467" i="2"/>
  <c r="BF474" i="2"/>
  <c r="BF475" i="2"/>
  <c r="BF476" i="2"/>
  <c r="BF477" i="2"/>
  <c r="BF487" i="2"/>
  <c r="BF491" i="2"/>
  <c r="BF493" i="2"/>
  <c r="AS94" i="1"/>
  <c r="F35" i="2"/>
  <c r="AZ96" i="1"/>
  <c r="F38" i="2"/>
  <c r="BC96" i="1" s="1"/>
  <c r="F38" i="5"/>
  <c r="BC99" i="1"/>
  <c r="F39" i="6"/>
  <c r="BD100" i="1" s="1"/>
  <c r="F37" i="7"/>
  <c r="BB101" i="1"/>
  <c r="F38" i="7"/>
  <c r="BC101" i="1" s="1"/>
  <c r="F35" i="9"/>
  <c r="BB103" i="1"/>
  <c r="J33" i="10"/>
  <c r="AV104" i="1" s="1"/>
  <c r="J33" i="11"/>
  <c r="AV105" i="1"/>
  <c r="J33" i="12"/>
  <c r="AV106" i="1" s="1"/>
  <c r="F36" i="13"/>
  <c r="BC107" i="1" s="1"/>
  <c r="F33" i="13"/>
  <c r="AZ107" i="1"/>
  <c r="F37" i="14"/>
  <c r="BD108" i="1" s="1"/>
  <c r="F39" i="2"/>
  <c r="BD96" i="1"/>
  <c r="F35" i="3"/>
  <c r="AZ97" i="1" s="1"/>
  <c r="J35" i="3"/>
  <c r="AV97" i="1" s="1"/>
  <c r="J35" i="4"/>
  <c r="AV98" i="1" s="1"/>
  <c r="F35" i="5"/>
  <c r="AZ99" i="1" s="1"/>
  <c r="F37" i="5"/>
  <c r="BB99" i="1" s="1"/>
  <c r="F35" i="6"/>
  <c r="AZ100" i="1"/>
  <c r="J35" i="6"/>
  <c r="AV100" i="1" s="1"/>
  <c r="F39" i="7"/>
  <c r="BD101" i="1"/>
  <c r="F36" i="8"/>
  <c r="BC102" i="1" s="1"/>
  <c r="J33" i="8"/>
  <c r="AV102" i="1" s="1"/>
  <c r="F37" i="9"/>
  <c r="BD103" i="1" s="1"/>
  <c r="F37" i="10"/>
  <c r="BD104" i="1" s="1"/>
  <c r="F36" i="10"/>
  <c r="BC104" i="1" s="1"/>
  <c r="F35" i="11"/>
  <c r="BB105" i="1"/>
  <c r="F33" i="12"/>
  <c r="AZ106" i="1" s="1"/>
  <c r="F36" i="12"/>
  <c r="BC106" i="1"/>
  <c r="F36" i="14"/>
  <c r="BC108" i="1" s="1"/>
  <c r="J35" i="2"/>
  <c r="AV96" i="1" s="1"/>
  <c r="F38" i="3"/>
  <c r="BC97" i="1" s="1"/>
  <c r="F35" i="4"/>
  <c r="AZ98" i="1" s="1"/>
  <c r="F37" i="4"/>
  <c r="BB98" i="1" s="1"/>
  <c r="J35" i="5"/>
  <c r="AV99" i="1"/>
  <c r="F37" i="6"/>
  <c r="BB100" i="1" s="1"/>
  <c r="J35" i="7"/>
  <c r="AV101" i="1"/>
  <c r="F33" i="8"/>
  <c r="AZ102" i="1" s="1"/>
  <c r="F33" i="9"/>
  <c r="AZ103" i="1" s="1"/>
  <c r="F36" i="9"/>
  <c r="BC103" i="1" s="1"/>
  <c r="F35" i="10"/>
  <c r="BB104" i="1" s="1"/>
  <c r="F37" i="11"/>
  <c r="BD105" i="1" s="1"/>
  <c r="F33" i="11"/>
  <c r="AZ105" i="1"/>
  <c r="F37" i="12"/>
  <c r="BD106" i="1" s="1"/>
  <c r="F35" i="13"/>
  <c r="BB107" i="1"/>
  <c r="F37" i="13"/>
  <c r="BD107" i="1" s="1"/>
  <c r="J33" i="14"/>
  <c r="AV108" i="1" s="1"/>
  <c r="F37" i="2"/>
  <c r="BB96" i="1"/>
  <c r="F39" i="3"/>
  <c r="BD97" i="1" s="1"/>
  <c r="F37" i="3"/>
  <c r="BB97" i="1"/>
  <c r="F39" i="4"/>
  <c r="BD98" i="1" s="1"/>
  <c r="F38" i="4"/>
  <c r="BC98" i="1"/>
  <c r="F39" i="5"/>
  <c r="BD99" i="1" s="1"/>
  <c r="F38" i="6"/>
  <c r="BC100" i="1"/>
  <c r="F35" i="7"/>
  <c r="AZ101" i="1" s="1"/>
  <c r="F35" i="8"/>
  <c r="BB102" i="1"/>
  <c r="F37" i="8"/>
  <c r="BD102" i="1" s="1"/>
  <c r="J33" i="9"/>
  <c r="AV103" i="1"/>
  <c r="F33" i="10"/>
  <c r="AZ104" i="1" s="1"/>
  <c r="F36" i="11"/>
  <c r="BC105" i="1"/>
  <c r="F35" i="12"/>
  <c r="BB106" i="1" s="1"/>
  <c r="J33" i="13"/>
  <c r="AV107" i="1"/>
  <c r="F33" i="14"/>
  <c r="AZ108" i="1" s="1"/>
  <c r="F35" i="14"/>
  <c r="BB108" i="1"/>
  <c r="J127" i="13" l="1"/>
  <c r="J98" i="13" s="1"/>
  <c r="BK126" i="13"/>
  <c r="J146" i="4"/>
  <c r="J103" i="4" s="1"/>
  <c r="BK135" i="4"/>
  <c r="J135" i="4" s="1"/>
  <c r="J101" i="4" s="1"/>
  <c r="R126" i="13"/>
  <c r="R125" i="13"/>
  <c r="P259" i="2"/>
  <c r="R124" i="14"/>
  <c r="R127" i="8"/>
  <c r="BK259" i="2"/>
  <c r="J259" i="2"/>
  <c r="J108" i="2"/>
  <c r="R149" i="2"/>
  <c r="T126" i="13"/>
  <c r="T125" i="13"/>
  <c r="P125" i="10"/>
  <c r="P124" i="10" s="1"/>
  <c r="AU104" i="1" s="1"/>
  <c r="P133" i="5"/>
  <c r="R125" i="9"/>
  <c r="R124" i="9" s="1"/>
  <c r="R141" i="7"/>
  <c r="R130" i="7"/>
  <c r="P136" i="6"/>
  <c r="T128" i="3"/>
  <c r="T127" i="12"/>
  <c r="T126" i="12"/>
  <c r="T136" i="6"/>
  <c r="T129" i="6" s="1"/>
  <c r="T393" i="2"/>
  <c r="T259" i="2"/>
  <c r="T149" i="2"/>
  <c r="BK125" i="14"/>
  <c r="BK124" i="14" s="1"/>
  <c r="J124" i="14" s="1"/>
  <c r="J96" i="14" s="1"/>
  <c r="T125" i="14"/>
  <c r="T124" i="14" s="1"/>
  <c r="R121" i="11"/>
  <c r="R120" i="11"/>
  <c r="T141" i="7"/>
  <c r="T130" i="7" s="1"/>
  <c r="R125" i="10"/>
  <c r="R124" i="10"/>
  <c r="P136" i="3"/>
  <c r="P128" i="3" s="1"/>
  <c r="AU97" i="1" s="1"/>
  <c r="BK141" i="7"/>
  <c r="J141" i="7"/>
  <c r="J102" i="7" s="1"/>
  <c r="T133" i="5"/>
  <c r="T129" i="5"/>
  <c r="P129" i="6"/>
  <c r="AU100" i="1" s="1"/>
  <c r="P129" i="5"/>
  <c r="AU99" i="1"/>
  <c r="BK136" i="6"/>
  <c r="J136" i="6" s="1"/>
  <c r="J101" i="6" s="1"/>
  <c r="R128" i="3"/>
  <c r="R259" i="2"/>
  <c r="R147" i="8"/>
  <c r="T135" i="4"/>
  <c r="T128" i="4"/>
  <c r="P149" i="2"/>
  <c r="P148" i="2" s="1"/>
  <c r="AU96" i="1" s="1"/>
  <c r="P125" i="13"/>
  <c r="AU107" i="1"/>
  <c r="R127" i="12"/>
  <c r="R126" i="12"/>
  <c r="P141" i="7"/>
  <c r="P130" i="7"/>
  <c r="AU101" i="1" s="1"/>
  <c r="R136" i="6"/>
  <c r="R129" i="6"/>
  <c r="R135" i="4"/>
  <c r="R128" i="4" s="1"/>
  <c r="T125" i="9"/>
  <c r="T124" i="9"/>
  <c r="P127" i="8"/>
  <c r="P126" i="8" s="1"/>
  <c r="AU102" i="1" s="1"/>
  <c r="R129" i="5"/>
  <c r="P135" i="4"/>
  <c r="P128" i="4"/>
  <c r="AU98" i="1"/>
  <c r="BK125" i="9"/>
  <c r="J125" i="9" s="1"/>
  <c r="J97" i="9" s="1"/>
  <c r="BK149" i="9"/>
  <c r="J149" i="9"/>
  <c r="J102" i="9" s="1"/>
  <c r="BK121" i="11"/>
  <c r="J121" i="11"/>
  <c r="J97" i="11"/>
  <c r="BK127" i="12"/>
  <c r="J127" i="12"/>
  <c r="J97" i="12"/>
  <c r="BK195" i="12"/>
  <c r="J195" i="12" s="1"/>
  <c r="J104" i="12" s="1"/>
  <c r="BK137" i="13"/>
  <c r="J137" i="13"/>
  <c r="J101" i="13" s="1"/>
  <c r="J146" i="14"/>
  <c r="J103" i="14"/>
  <c r="BK129" i="4"/>
  <c r="J129" i="4" s="1"/>
  <c r="J99" i="4" s="1"/>
  <c r="BK146" i="5"/>
  <c r="J146" i="5"/>
  <c r="J104" i="5" s="1"/>
  <c r="BK125" i="10"/>
  <c r="J125" i="10"/>
  <c r="J97" i="10"/>
  <c r="BK172" i="12"/>
  <c r="J172" i="12"/>
  <c r="J102" i="12"/>
  <c r="BK144" i="13"/>
  <c r="J144" i="13" s="1"/>
  <c r="J103" i="13" s="1"/>
  <c r="J126" i="14"/>
  <c r="J98" i="14"/>
  <c r="BK159" i="8"/>
  <c r="J159" i="8"/>
  <c r="J105" i="8"/>
  <c r="BK393" i="2"/>
  <c r="J393" i="2" s="1"/>
  <c r="J122" i="2" s="1"/>
  <c r="BK131" i="7"/>
  <c r="J131" i="7"/>
  <c r="J99" i="7" s="1"/>
  <c r="BK127" i="8"/>
  <c r="J127" i="8"/>
  <c r="J97" i="8"/>
  <c r="J126" i="13"/>
  <c r="J97" i="13"/>
  <c r="J147" i="8"/>
  <c r="J102" i="8"/>
  <c r="J130" i="6"/>
  <c r="J99" i="6"/>
  <c r="BK129" i="5"/>
  <c r="J129" i="5"/>
  <c r="J98" i="5" s="1"/>
  <c r="BK128" i="3"/>
  <c r="J128" i="3"/>
  <c r="J98" i="3"/>
  <c r="BK148" i="2"/>
  <c r="J148" i="2" s="1"/>
  <c r="J32" i="2" s="1"/>
  <c r="AG96" i="1" s="1"/>
  <c r="J36" i="2"/>
  <c r="AW96" i="1"/>
  <c r="AT96" i="1"/>
  <c r="AZ95" i="1"/>
  <c r="F36" i="7"/>
  <c r="BA101" i="1"/>
  <c r="F34" i="9"/>
  <c r="BA103" i="1" s="1"/>
  <c r="F34" i="11"/>
  <c r="BA105" i="1"/>
  <c r="J34" i="13"/>
  <c r="AW107" i="1" s="1"/>
  <c r="AT107" i="1" s="1"/>
  <c r="J34" i="14"/>
  <c r="AW108" i="1"/>
  <c r="AT108" i="1" s="1"/>
  <c r="F36" i="4"/>
  <c r="BA98" i="1"/>
  <c r="F36" i="5"/>
  <c r="BA99" i="1" s="1"/>
  <c r="J36" i="6"/>
  <c r="AW100" i="1" s="1"/>
  <c r="AT100" i="1" s="1"/>
  <c r="BC95" i="1"/>
  <c r="AY95" i="1"/>
  <c r="BD95" i="1"/>
  <c r="F34" i="8"/>
  <c r="BA102" i="1" s="1"/>
  <c r="F34" i="10"/>
  <c r="BA104" i="1" s="1"/>
  <c r="J34" i="12"/>
  <c r="AW106" i="1" s="1"/>
  <c r="AT106" i="1" s="1"/>
  <c r="J36" i="3"/>
  <c r="AW97" i="1"/>
  <c r="AT97" i="1"/>
  <c r="F36" i="3"/>
  <c r="BA97" i="1" s="1"/>
  <c r="J36" i="4"/>
  <c r="AW98" i="1" s="1"/>
  <c r="AT98" i="1" s="1"/>
  <c r="J36" i="5"/>
  <c r="AW99" i="1"/>
  <c r="AT99" i="1"/>
  <c r="F36" i="6"/>
  <c r="BA100" i="1" s="1"/>
  <c r="BB95" i="1"/>
  <c r="AX95" i="1"/>
  <c r="J34" i="8"/>
  <c r="AW102" i="1" s="1"/>
  <c r="AT102" i="1" s="1"/>
  <c r="J34" i="10"/>
  <c r="AW104" i="1"/>
  <c r="AT104" i="1" s="1"/>
  <c r="F34" i="12"/>
  <c r="BA106" i="1"/>
  <c r="F36" i="2"/>
  <c r="BA96" i="1" s="1"/>
  <c r="J36" i="7"/>
  <c r="AW101" i="1"/>
  <c r="AT101" i="1"/>
  <c r="J34" i="9"/>
  <c r="AW103" i="1"/>
  <c r="AT103" i="1"/>
  <c r="J34" i="11"/>
  <c r="AW105" i="1" s="1"/>
  <c r="AT105" i="1" s="1"/>
  <c r="F34" i="13"/>
  <c r="BA107" i="1"/>
  <c r="F34" i="14"/>
  <c r="BA108" i="1"/>
  <c r="BK128" i="4" l="1"/>
  <c r="J128" i="4" s="1"/>
  <c r="J98" i="4" s="1"/>
  <c r="R148" i="2"/>
  <c r="R126" i="8"/>
  <c r="T148" i="2"/>
  <c r="BK125" i="13"/>
  <c r="J125" i="13"/>
  <c r="BK120" i="11"/>
  <c r="J120" i="11"/>
  <c r="J96" i="11" s="1"/>
  <c r="J125" i="14"/>
  <c r="J97" i="14"/>
  <c r="BK124" i="9"/>
  <c r="J124" i="9" s="1"/>
  <c r="J96" i="9" s="1"/>
  <c r="BK130" i="7"/>
  <c r="J130" i="7"/>
  <c r="J98" i="7" s="1"/>
  <c r="BK124" i="10"/>
  <c r="J124" i="10"/>
  <c r="BK126" i="8"/>
  <c r="J126" i="8" s="1"/>
  <c r="J30" i="8" s="1"/>
  <c r="AG102" i="1" s="1"/>
  <c r="BK129" i="6"/>
  <c r="J129" i="6"/>
  <c r="J98" i="6"/>
  <c r="BK126" i="12"/>
  <c r="J126" i="12"/>
  <c r="AN96" i="1"/>
  <c r="J98" i="2"/>
  <c r="J41" i="2"/>
  <c r="AU95" i="1"/>
  <c r="AU94" i="1"/>
  <c r="J30" i="13"/>
  <c r="AG107" i="1" s="1"/>
  <c r="J30" i="12"/>
  <c r="AG106" i="1" s="1"/>
  <c r="J32" i="4"/>
  <c r="AG98" i="1"/>
  <c r="AN98" i="1"/>
  <c r="BA95" i="1"/>
  <c r="AW95" i="1"/>
  <c r="AZ94" i="1"/>
  <c r="AV94" i="1"/>
  <c r="AK29" i="1" s="1"/>
  <c r="BD94" i="1"/>
  <c r="W33" i="1"/>
  <c r="J32" i="3"/>
  <c r="AG97" i="1" s="1"/>
  <c r="AV95" i="1"/>
  <c r="BB94" i="1"/>
  <c r="W31" i="1"/>
  <c r="J30" i="14"/>
  <c r="AG108" i="1"/>
  <c r="J30" i="10"/>
  <c r="AG104" i="1"/>
  <c r="J32" i="5"/>
  <c r="AG99" i="1"/>
  <c r="AN99" i="1"/>
  <c r="BC94" i="1"/>
  <c r="W32" i="1" s="1"/>
  <c r="J39" i="8" l="1"/>
  <c r="J39" i="10"/>
  <c r="J39" i="13"/>
  <c r="J39" i="12"/>
  <c r="J39" i="14"/>
  <c r="J96" i="12"/>
  <c r="J96" i="10"/>
  <c r="J96" i="8"/>
  <c r="J96" i="13"/>
  <c r="J41" i="5"/>
  <c r="J41" i="4"/>
  <c r="J41" i="3"/>
  <c r="AN97" i="1"/>
  <c r="AN107" i="1"/>
  <c r="AN108" i="1"/>
  <c r="AN106" i="1"/>
  <c r="AN102" i="1"/>
  <c r="AN104" i="1"/>
  <c r="J32" i="7"/>
  <c r="AG101" i="1"/>
  <c r="AN101" i="1" s="1"/>
  <c r="J30" i="9"/>
  <c r="AG103" i="1"/>
  <c r="AT95" i="1"/>
  <c r="BA94" i="1"/>
  <c r="W30" i="1"/>
  <c r="W29" i="1"/>
  <c r="J30" i="11"/>
  <c r="AG105" i="1" s="1"/>
  <c r="J32" i="6"/>
  <c r="AG100" i="1"/>
  <c r="AN100" i="1"/>
  <c r="AX94" i="1"/>
  <c r="AY94" i="1"/>
  <c r="J41" i="7" l="1"/>
  <c r="J39" i="9"/>
  <c r="J41" i="6"/>
  <c r="J39" i="11"/>
  <c r="AN103" i="1"/>
  <c r="AN105" i="1"/>
  <c r="AG95" i="1"/>
  <c r="AG94" i="1"/>
  <c r="AK26" i="1" s="1"/>
  <c r="AK35" i="1" s="1"/>
  <c r="AW94" i="1"/>
  <c r="AK30" i="1"/>
  <c r="AN95" i="1" l="1"/>
  <c r="AT94" i="1"/>
  <c r="AN94" i="1" s="1"/>
</calcChain>
</file>

<file path=xl/sharedStrings.xml><?xml version="1.0" encoding="utf-8"?>
<sst xmlns="http://schemas.openxmlformats.org/spreadsheetml/2006/main" count="14862" uniqueCount="3177">
  <si>
    <t>Export Komplet</t>
  </si>
  <si>
    <t/>
  </si>
  <si>
    <t>2.0</t>
  </si>
  <si>
    <t>False</t>
  </si>
  <si>
    <t>{608bb0e0-0d7e-41c5-a659-03fe47095a99}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</si>
  <si>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</si>
  <si>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</si>
  <si>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</si>
  <si>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</si>
  <si>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</si>
  <si>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</si>
  <si>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</si>
  <si>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</si>
  <si>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2022/147-1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</si>
  <si>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</si>
  <si>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</si>
  <si>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DSS Červená Skala - výstavba nového objektu sociálnych služieb (podporované bývanie)</t>
  </si>
  <si>
    <t>JKSO:</t>
  </si>
  <si>
    <t>KS:</t>
  </si>
  <si>
    <t>Miesto:</t>
  </si>
  <si>
    <t>Šumiac, p.č. 5610</t>
  </si>
  <si>
    <t>Dátum:</t>
  </si>
  <si>
    <t>Objednávateľ:</t>
  </si>
  <si>
    <t>IČO:</t>
  </si>
  <si>
    <t>Domov sociálnych služieb, Pohorelá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</si>
  <si>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</si>
  <si>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</si>
  <si>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</si>
  <si>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</si>
  <si>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</si>
  <si>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</si>
  <si>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</si>
  <si>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</si>
  <si>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</si>
  <si>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</si>
  <si>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</si>
  <si>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</si>
  <si>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</si>
  <si>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</si>
  <si>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</si>
  <si>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</si>
  <si>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</si>
  <si>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</si>
  <si>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</si>
  <si>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</si>
  <si>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</si>
  <si>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</si>
  <si>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</si>
  <si>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</si>
  <si>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</si>
  <si>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</si>
  <si>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</si>
  <si>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</si>
  <si>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</si>
  <si>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</si>
  <si>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</si>
  <si>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</si>
  <si>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</si>
  <si>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</si>
  <si>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</si>
  <si>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</si>
  <si>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</si>
  <si>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</si>
  <si>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</si>
  <si>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</si>
  <si>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</si>
  <si>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</si>
  <si>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</si>
  <si>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</si>
  <si>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</si>
  <si>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</si>
  <si>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</si>
  <si>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</si>
  <si>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</si>
  <si>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</si>
  <si>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</si>
  <si>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</si>
  <si>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01</t>
  </si>
  <si>
    <t>Hlavný objekt</t>
  </si>
  <si>
    <t>STA</t>
  </si>
  <si>
    <t>1</t>
  </si>
  <si>
    <t>{3d2e9b5f-7cea-4715-a746-a23fcce2e37d}</t>
  </si>
  <si>
    <t>/</t>
  </si>
  <si>
    <t>01.1</t>
  </si>
  <si>
    <t>Architektúra</t>
  </si>
  <si>
    <t>Časť</t>
  </si>
  <si>
    <t>2</t>
  </si>
  <si>
    <t>{bccca49e-7280-440a-b569-114dac0cdd01}</t>
  </si>
  <si>
    <t>01.2</t>
  </si>
  <si>
    <t>Vzduchotechnika</t>
  </si>
  <si>
    <t>{42a2f007-26fa-451d-91b6-430bde339a9e}</t>
  </si>
  <si>
    <t>01.3</t>
  </si>
  <si>
    <t>Zdravotechnika</t>
  </si>
  <si>
    <t>{14010d22-360a-4512-b955-f24e866cf72b}</t>
  </si>
  <si>
    <t>01.4</t>
  </si>
  <si>
    <t xml:space="preserve">Rozvody vody, kanal v základoch </t>
  </si>
  <si>
    <t>{eac60bd1-6c81-4d04-8584-a048c3c8d22b}</t>
  </si>
  <si>
    <t>01.5</t>
  </si>
  <si>
    <t>Vykurovanie</t>
  </si>
  <si>
    <t>{e6a78406-5b6a-4b2e-9206-6a4d9e435bde}</t>
  </si>
  <si>
    <t>01.6</t>
  </si>
  <si>
    <t>Zdroj tepla</t>
  </si>
  <si>
    <t>{e4297373-cb69-4ab8-9728-381ac372c9b4}</t>
  </si>
  <si>
    <t>02</t>
  </si>
  <si>
    <t>Rampy, oporne múry</t>
  </si>
  <si>
    <t>{6ce3d0da-22b6-4f7b-b489-c6f25fd75cf7}</t>
  </si>
  <si>
    <t>03</t>
  </si>
  <si>
    <t>Kanalizačná prípojka</t>
  </si>
  <si>
    <t>{e797cb35-15cc-4cae-8cd6-935f69d53ef6}</t>
  </si>
  <si>
    <t>04</t>
  </si>
  <si>
    <t>Dažďová kanalizáčná prípojka</t>
  </si>
  <si>
    <t>{5e5fd617-a0d4-48c2-9419-23b831c19ae8}</t>
  </si>
  <si>
    <t>05</t>
  </si>
  <si>
    <t>NN prípojka</t>
  </si>
  <si>
    <t>{a946b698-2980-40bb-8e6b-dface0cb0aaa}</t>
  </si>
  <si>
    <t>06</t>
  </si>
  <si>
    <t>Vodovodná prípojka</t>
  </si>
  <si>
    <t>{37d2f30e-ea1a-40bd-9012-e6110cb859b3}</t>
  </si>
  <si>
    <t>07</t>
  </si>
  <si>
    <t>Oplotenie</t>
  </si>
  <si>
    <t>{83ee0645-319e-42ea-ab53-fef43b99c0d8}</t>
  </si>
  <si>
    <t>08</t>
  </si>
  <si>
    <t>Preložka vodovodu</t>
  </si>
  <si>
    <t>{aa91736b-c9a9-42eb-a85e-2e361d92b321}</t>
  </si>
  <si>
    <t>KRYCÍ LIST ROZPOČTU</t>
  </si>
  <si>
    <t>Objekt:</t>
  </si>
  <si>
    <t>01 - Hlavný objekt</t>
  </si>
  <si>
    <t>Časť:</t>
  </si>
  <si>
    <t>01.1 - Architektúra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</si>
  <si>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</si>
  <si>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</si>
  <si>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</si>
  <si>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</si>
  <si>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</si>
  <si>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</si>
  <si>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</si>
  <si>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</si>
  <si>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</si>
  <si>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</si>
  <si>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</si>
  <si>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</si>
  <si>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</si>
  <si>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</si>
  <si>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</si>
  <si>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</si>
  <si>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</si>
  <si>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</si>
  <si>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</si>
  <si>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</si>
  <si>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</si>
  <si>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</si>
  <si>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</si>
  <si>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</si>
  <si>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</si>
  <si>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781 - Dokončovacie práce a obklady</t>
  </si>
  <si>
    <t xml:space="preserve">    783 - Nátery</t>
  </si>
  <si>
    <t xml:space="preserve">    784 - Dokončovacie práce - maľby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</si>
  <si>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</si>
  <si>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</si>
  <si>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</si>
  <si>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46-M - Zemné práce vykonávané pri externých montážnych prácach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</si>
  <si>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</si>
  <si>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</si>
  <si>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</si>
  <si>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</si>
  <si>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</si>
  <si>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</si>
  <si>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</si>
  <si>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</si>
  <si>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</si>
  <si>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</si>
  <si>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</si>
  <si>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</si>
  <si>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</si>
  <si>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</si>
  <si>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</si>
  <si>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</si>
  <si>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</si>
  <si>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</si>
  <si>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122201101</t>
  </si>
  <si>
    <t>Odkopávka a prekopávka nezapažená v hornine 3</t>
  </si>
  <si>
    <t>m3</t>
  </si>
  <si>
    <t>4</t>
  </si>
  <si>
    <t>121538780</t>
  </si>
  <si>
    <t>122201109</t>
  </si>
  <si>
    <t>Odkopávky a prekopávky nezapažené. Príplatok k cenám za lepivosť horniny 3</t>
  </si>
  <si>
    <t>-875764664</t>
  </si>
  <si>
    <t>3</t>
  </si>
  <si>
    <t>132201101</t>
  </si>
  <si>
    <t>Výkop ryhy do šírky 600 mm v horn.3</t>
  </si>
  <si>
    <t>-1326803763</t>
  </si>
  <si>
    <t>132201109</t>
  </si>
  <si>
    <t>Príplatok k cene za lepivosť pri hĺbení rýh šírky do 600 mm zapažených i nezapažených s urovnaním dna v hornine 3</t>
  </si>
  <si>
    <t>-807593667</t>
  </si>
  <si>
    <t>5</t>
  </si>
  <si>
    <t>162501102</t>
  </si>
  <si>
    <t>Vodorovné premiestnenie výkopku po spevnenej ceste z horniny tr.1-4, do 100 m3 na vzdialenosť do 3000 m</t>
  </si>
  <si>
    <t>2123533438</t>
  </si>
  <si>
    <t>443</t>
  </si>
  <si>
    <t>162501105.S</t>
  </si>
  <si>
    <t>Vodorovné premiestnenie výkopku po spevnenej ceste z horniny tr.1-4, do 100 m3, príplatok k cene za každých ďalšich a začatých 1000 m</t>
  </si>
  <si>
    <t>1657687411</t>
  </si>
  <si>
    <t>446</t>
  </si>
  <si>
    <t>167101102.S</t>
  </si>
  <si>
    <t>Nakladanie neuľahnutého výkopku z hornín tr.1-4 nad 100 do 1000 m3</t>
  </si>
  <si>
    <t>2005871508</t>
  </si>
  <si>
    <t>444</t>
  </si>
  <si>
    <t>171201202.S</t>
  </si>
  <si>
    <t>Uloženie sypaniny na skládky nad 100 do 1000 m3</t>
  </si>
  <si>
    <t>635757702</t>
  </si>
  <si>
    <t>445</t>
  </si>
  <si>
    <t>171209002.S</t>
  </si>
  <si>
    <t>Poplatok za skládku - zemina a kamenivo (17 05) ostatné</t>
  </si>
  <si>
    <t>t</t>
  </si>
  <si>
    <t>-268659609</t>
  </si>
  <si>
    <t>7</t>
  </si>
  <si>
    <t>174101002.S</t>
  </si>
  <si>
    <t>Zásyp sypaninou so zhutnením jám, šachiet, rýh, zárezov alebo okolo objektov nad 100 do 1000 m3 - vykopanou zeminou</t>
  </si>
  <si>
    <t>-290773878</t>
  </si>
  <si>
    <t>8</t>
  </si>
  <si>
    <t>181101102.S</t>
  </si>
  <si>
    <t>Úprava pláne v zárezoch v hornine 1-4 so zhutnením</t>
  </si>
  <si>
    <t>m2</t>
  </si>
  <si>
    <t>-170843632</t>
  </si>
  <si>
    <t>Zakladanie</t>
  </si>
  <si>
    <t>9</t>
  </si>
  <si>
    <t>211521111.S</t>
  </si>
  <si>
    <t>Výplň odvodňovacieho rebra alebo trativodu do rýh kamenivom hrubým drveným frakcie 16-125</t>
  </si>
  <si>
    <t>-1608013970</t>
  </si>
  <si>
    <t>10</t>
  </si>
  <si>
    <t>211971110.S</t>
  </si>
  <si>
    <t>Zhotovenie opláštenia výplne z geotextílie, v ryhe alebo v záreze so stenami šikmými o skl. do 1:2,5</t>
  </si>
  <si>
    <t>-1833941224</t>
  </si>
  <si>
    <t>11</t>
  </si>
  <si>
    <t>M</t>
  </si>
  <si>
    <t>693110002000.S</t>
  </si>
  <si>
    <t>Geotextília polypropylénová netkaná 200 g/m2</t>
  </si>
  <si>
    <t>-531639309</t>
  </si>
  <si>
    <t>12</t>
  </si>
  <si>
    <t>212752127.S</t>
  </si>
  <si>
    <t>Trativody z flexodrenážnych rúr DN 160</t>
  </si>
  <si>
    <t>m</t>
  </si>
  <si>
    <t>1999023355</t>
  </si>
  <si>
    <t>13</t>
  </si>
  <si>
    <t>212971113.S</t>
  </si>
  <si>
    <t>Opláštenie drenážnych rúr filtračnou textíliou DN 160</t>
  </si>
  <si>
    <t>1627257790</t>
  </si>
  <si>
    <t>14</t>
  </si>
  <si>
    <t>271533001.S</t>
  </si>
  <si>
    <t>Násyp pod základové konštrukcie so zhutnením z  kameniva hrubého drveného fr.32-63 mm</t>
  </si>
  <si>
    <t>-1123521289</t>
  </si>
  <si>
    <t>15</t>
  </si>
  <si>
    <t>273321411.S</t>
  </si>
  <si>
    <t>Betón základových dosiek, železový (bez výstuže), tr. C 25/30</t>
  </si>
  <si>
    <t>-1988882291</t>
  </si>
  <si>
    <t>16</t>
  </si>
  <si>
    <t>273351217.S</t>
  </si>
  <si>
    <t>Debnenie stien základových dosiek, zhotovenie-tradičné</t>
  </si>
  <si>
    <t>287089661</t>
  </si>
  <si>
    <t>17</t>
  </si>
  <si>
    <t>273351218.S</t>
  </si>
  <si>
    <t>Debnenie stien základových dosiek, odstránenie-tradičné</t>
  </si>
  <si>
    <t>133563703</t>
  </si>
  <si>
    <t>18</t>
  </si>
  <si>
    <t>273362021.S</t>
  </si>
  <si>
    <t>Výstuž základových dosiek zo zvár. sietí KARI</t>
  </si>
  <si>
    <t>1650310026</t>
  </si>
  <si>
    <t>19</t>
  </si>
  <si>
    <t>274271041.S</t>
  </si>
  <si>
    <t>Murivo základových pásov (m3) z betónových debniacich tvárnic s betónovou výplňou C 16/20 hrúbky 300 mm</t>
  </si>
  <si>
    <t>-237687860</t>
  </si>
  <si>
    <t>274321411.S</t>
  </si>
  <si>
    <t>Betón základových pásov, železový (bez výstuže), tr. C 25/30</t>
  </si>
  <si>
    <t>1931558234</t>
  </si>
  <si>
    <t>21</t>
  </si>
  <si>
    <t>274361821.S</t>
  </si>
  <si>
    <t>Výstuž základových pásov z ocele B500 (10505)</t>
  </si>
  <si>
    <t>-18949378</t>
  </si>
  <si>
    <t>22</t>
  </si>
  <si>
    <t>275321411.S</t>
  </si>
  <si>
    <t>Betón základových pätiek, železový (bez výstuže), tr. C 25/30</t>
  </si>
  <si>
    <t>2020395170</t>
  </si>
  <si>
    <t>23</t>
  </si>
  <si>
    <t>279100105.S</t>
  </si>
  <si>
    <t>Prestup v základoch z vláknocem. rúr, DN 80, potrubie vonk.pr. 20-40 mm - pozinkovaná tesniaca sada - jednoduchá (bez rúrky)</t>
  </si>
  <si>
    <t>ks</t>
  </si>
  <si>
    <t>-851129363</t>
  </si>
  <si>
    <t>24</t>
  </si>
  <si>
    <t>279100175.S</t>
  </si>
  <si>
    <t>Prestup v základoch, DN 150, potrubie vonk.pr. 78-111 mm</t>
  </si>
  <si>
    <t>489868921</t>
  </si>
  <si>
    <t>Zvislé a kompletné konštrukcie</t>
  </si>
  <si>
    <t>25</t>
  </si>
  <si>
    <t>311275121.S</t>
  </si>
  <si>
    <t>Murivo nosné (m3) z pórobetónových tvárnic PD pevnosti P2 až P4, nad 400 do 600 kg/m3 hrúbky 250 mm</t>
  </si>
  <si>
    <t>1629949697</t>
  </si>
  <si>
    <t>26</t>
  </si>
  <si>
    <t>311275131.S</t>
  </si>
  <si>
    <t>Murivo nosné (m3) z pórobetónových tvárnic PD pevnosti P2 až P4, nad 400 do 600 kg/m3 hrúbky 300 mm</t>
  </si>
  <si>
    <t>-563089553</t>
  </si>
  <si>
    <t>27</t>
  </si>
  <si>
    <t>317161233.S</t>
  </si>
  <si>
    <t>Pórobetónový preklad nenosný šírky 150 mm, výšky 124 mm, dĺžky 1500 mm</t>
  </si>
  <si>
    <t>748776078</t>
  </si>
  <si>
    <t>28</t>
  </si>
  <si>
    <t>317161312.S</t>
  </si>
  <si>
    <t>Pórobetónový preklad nenosný šírky 100 mm, výšky 249 mm, dĺžky 1250 mm</t>
  </si>
  <si>
    <t>-2038486300</t>
  </si>
  <si>
    <t>29</t>
  </si>
  <si>
    <t>317161314.S</t>
  </si>
  <si>
    <t>Pórobetónový preklad nenosný šírky 150 mm, výšky 249 mm, dĺžky 1250 mm</t>
  </si>
  <si>
    <t>2047694794</t>
  </si>
  <si>
    <t>30</t>
  </si>
  <si>
    <t>317161532.S</t>
  </si>
  <si>
    <t>Pórobetónový preklad nosný šírky 250 mm, výšky 249 mm, dĺžky 1500 mm</t>
  </si>
  <si>
    <t>1146097960</t>
  </si>
  <si>
    <t>31</t>
  </si>
  <si>
    <t>317161533.S</t>
  </si>
  <si>
    <t>Pórobetónový preklad nosný šírky 250 mm, výšky 249 mm, dĺžky 1750 mm</t>
  </si>
  <si>
    <t>656137368</t>
  </si>
  <si>
    <t>32</t>
  </si>
  <si>
    <t>317161552.S</t>
  </si>
  <si>
    <t>Pórobetónový preklad nosný šírky 300 mm, výšky 249 mm, dĺžky 1500 mm</t>
  </si>
  <si>
    <t>-1733880745</t>
  </si>
  <si>
    <t>33</t>
  </si>
  <si>
    <t>317161553.S</t>
  </si>
  <si>
    <t>Pórobetónový preklad nosný šírky 300 mm, výšky 249 mm, dĺžky 1750 mm</t>
  </si>
  <si>
    <t>1389154090</t>
  </si>
  <si>
    <t>34</t>
  </si>
  <si>
    <t>317161554.S</t>
  </si>
  <si>
    <t>Pórobetónový preklad nosný šírky 300 mm, výšky 249 mm, dĺžky 2000 mm</t>
  </si>
  <si>
    <t>-1429581075</t>
  </si>
  <si>
    <t>35</t>
  </si>
  <si>
    <t>317161555.S</t>
  </si>
  <si>
    <t>Pórobetónový preklad nosný šírky 300 mm, výšky 249 mm, dĺžky 2250 mm</t>
  </si>
  <si>
    <t>1068566838</t>
  </si>
  <si>
    <t>36</t>
  </si>
  <si>
    <t>342272031.S</t>
  </si>
  <si>
    <t>Priečky z pórobetónových tvárnic hladkých s objemovou hmotnosťou do 600 kg/m3 hrúbky 100 mm</t>
  </si>
  <si>
    <t>-241719437</t>
  </si>
  <si>
    <t>37</t>
  </si>
  <si>
    <t>342272051.S</t>
  </si>
  <si>
    <t>Priečky z pórobetónových tvárnic hladkých s objemovou hmotnosťou do 600 kg/m3 hrúbky 150 mm</t>
  </si>
  <si>
    <t>1347186921</t>
  </si>
  <si>
    <t>Vodorovné konštrukcie</t>
  </si>
  <si>
    <t>38</t>
  </si>
  <si>
    <t>417270300.S</t>
  </si>
  <si>
    <t>U profil pórobetónový 300x599x249</t>
  </si>
  <si>
    <t>-1446319744</t>
  </si>
  <si>
    <t>39</t>
  </si>
  <si>
    <t>417321515.S</t>
  </si>
  <si>
    <t>Betón stužujúcich pásov a vencov železový tr. C 25/30</t>
  </si>
  <si>
    <t>500087457</t>
  </si>
  <si>
    <t>40</t>
  </si>
  <si>
    <t>417351115.S</t>
  </si>
  <si>
    <t>Debnenie bočníc stužujúcich pásov a vencov vrátane vzpier zhotovenie</t>
  </si>
  <si>
    <t>-888784465</t>
  </si>
  <si>
    <t>41</t>
  </si>
  <si>
    <t>417351116.S</t>
  </si>
  <si>
    <t>Debnenie bočníc stužujúcich pásov a vencov vrátane vzpier odstránenie</t>
  </si>
  <si>
    <t>234737114</t>
  </si>
  <si>
    <t>42</t>
  </si>
  <si>
    <t>417361821.S</t>
  </si>
  <si>
    <t>Výstuž stužujúcich pásov a vencov z betonárskej ocele B500 (10505)</t>
  </si>
  <si>
    <t>390644656</t>
  </si>
  <si>
    <t>43</t>
  </si>
  <si>
    <t>417391151.S</t>
  </si>
  <si>
    <t>Montáž obkladu betónových konštrukcií vykonaný súčasne s betónovaním extrudovaným polystyrénom</t>
  </si>
  <si>
    <t>-1583785700</t>
  </si>
  <si>
    <t>44</t>
  </si>
  <si>
    <t>283750000700.S</t>
  </si>
  <si>
    <t>Doska XPS hr. 50 mm, zateplenie soklov, suterénov, podláh</t>
  </si>
  <si>
    <t>1359973308</t>
  </si>
  <si>
    <t>Komunikácie</t>
  </si>
  <si>
    <t>45</t>
  </si>
  <si>
    <t>564752111.S</t>
  </si>
  <si>
    <t>Podklad alebo kryt z kameniva hrubého drveného veľ. 32-63 mm (vibr.štrk) po zhut.hr. 150 mm</t>
  </si>
  <si>
    <t>-2001446625</t>
  </si>
  <si>
    <t>46</t>
  </si>
  <si>
    <t>564791111.S</t>
  </si>
  <si>
    <t>Podklad spevnenej plochy z kameniva drveného so zhutnením frakcie 0-63 mm</t>
  </si>
  <si>
    <t>-1622468581</t>
  </si>
  <si>
    <t>47</t>
  </si>
  <si>
    <t>564871111.S</t>
  </si>
  <si>
    <t>Podklad zo štrkodrviny s rozprestretím a zhutnením, po zhutnení hr. 250 mm</t>
  </si>
  <si>
    <t>1189707040</t>
  </si>
  <si>
    <t>48</t>
  </si>
  <si>
    <t>581120115.S</t>
  </si>
  <si>
    <t>Kryt cementobetónový cestných komunikácií skupiny CB I pre TDZ I a II, hr. 150 mm</t>
  </si>
  <si>
    <t>-1743289106</t>
  </si>
  <si>
    <t>49</t>
  </si>
  <si>
    <t>596911161.S</t>
  </si>
  <si>
    <t>Kladenie betónovej zámkovej dlažby komunikácií pre peších hr. 80 mm pre peších so zriadením lôžka z kameniva hr. 30 mm</t>
  </si>
  <si>
    <t>929655523</t>
  </si>
  <si>
    <t>50</t>
  </si>
  <si>
    <t>592460008500.S</t>
  </si>
  <si>
    <t>Dlažba betónová škárová, rozmer hr. 80 mm, prírodná</t>
  </si>
  <si>
    <t>1261568111</t>
  </si>
  <si>
    <t>6</t>
  </si>
  <si>
    <t>Úpravy povrchov, podlahy, osadenie</t>
  </si>
  <si>
    <t>442</t>
  </si>
  <si>
    <t>610991111.S</t>
  </si>
  <si>
    <t>Zakrývanie výplní vnútorných okenných otvorov, predmetov a konštrukcií</t>
  </si>
  <si>
    <t>82008825</t>
  </si>
  <si>
    <t>51</t>
  </si>
  <si>
    <t>611460303.S</t>
  </si>
  <si>
    <t>Vnútorná stierka stropov sadrová, hr. 3 mm</t>
  </si>
  <si>
    <t>-1296757221</t>
  </si>
  <si>
    <t>52</t>
  </si>
  <si>
    <t>612403399</t>
  </si>
  <si>
    <t>Hrubá výplň rýh na stenách akoukoľvek maltou, akejkoľvek šírky ryhy</t>
  </si>
  <si>
    <t>-17457737</t>
  </si>
  <si>
    <t>53</t>
  </si>
  <si>
    <t>612460111.S</t>
  </si>
  <si>
    <t>Príprava vnútorného podkladu stien na silno a nerovnomerne nasiakavé podklady regulátorom nasiakavosti</t>
  </si>
  <si>
    <t>-1754317604</t>
  </si>
  <si>
    <t>54</t>
  </si>
  <si>
    <t>612460121.S</t>
  </si>
  <si>
    <t>Príprava vnútorného podkladu stien penetráciou základnou</t>
  </si>
  <si>
    <t>-898587595</t>
  </si>
  <si>
    <t>55</t>
  </si>
  <si>
    <t>612460124.S</t>
  </si>
  <si>
    <t>Príprava vnútorného podkladu stien penetráciou pod omietky a nátery</t>
  </si>
  <si>
    <t>1291653954</t>
  </si>
  <si>
    <t>56</t>
  </si>
  <si>
    <t>612460372.S</t>
  </si>
  <si>
    <t>Vnútorná omietka stien vápennocementová tenkovrstvová, hr. 6 mm</t>
  </si>
  <si>
    <t>-1537877094</t>
  </si>
  <si>
    <t>57</t>
  </si>
  <si>
    <t>612481119.S</t>
  </si>
  <si>
    <t>Potiahnutie vnútorných stien sklotextilnou mriežkou s celoplošným prilepením</t>
  </si>
  <si>
    <t>1668038371</t>
  </si>
  <si>
    <t>58</t>
  </si>
  <si>
    <t>620991121.S</t>
  </si>
  <si>
    <t>Zakrývanie výplní vonkajších otvorov s rámami a zárubňami, zábradlí, oplechovania, atď. zhotovené z lešenia akýmkoľvek spôsobom</t>
  </si>
  <si>
    <t>-230650540</t>
  </si>
  <si>
    <t>59</t>
  </si>
  <si>
    <t>621460114.S</t>
  </si>
  <si>
    <t>Príprava vonkajšieho podkladu podhľadov na hladké nenasiakavé podklady adhéznym mostíkom</t>
  </si>
  <si>
    <t>-1329739872</t>
  </si>
  <si>
    <t>60</t>
  </si>
  <si>
    <t>621460121.S</t>
  </si>
  <si>
    <t>Príprava vonkajšieho podkladu podhľadov penetráciou základnou</t>
  </si>
  <si>
    <t>803894224</t>
  </si>
  <si>
    <t>61</t>
  </si>
  <si>
    <t>621460124.S</t>
  </si>
  <si>
    <t>Príprava vonkajšieho podkladu podhľadov penetráciou pod omietky a nátery</t>
  </si>
  <si>
    <t>-478306326</t>
  </si>
  <si>
    <t>62</t>
  </si>
  <si>
    <t>621461035.S</t>
  </si>
  <si>
    <t>Vonkajšia omietka podhľadov pastovitá silikátová roztieraná, hr. 3 mm</t>
  </si>
  <si>
    <t>189104713</t>
  </si>
  <si>
    <t>63</t>
  </si>
  <si>
    <t>621481119.S</t>
  </si>
  <si>
    <t>Potiahnutie vonkajších podhľadov sklotextílnou mriežkou s celoplošným prilepením</t>
  </si>
  <si>
    <t>-1475048036</t>
  </si>
  <si>
    <t>64</t>
  </si>
  <si>
    <t>622460121.S</t>
  </si>
  <si>
    <t>Príprava vonkajšieho podkladu stien penetráciou základnou</t>
  </si>
  <si>
    <t>-1510943550</t>
  </si>
  <si>
    <t>65</t>
  </si>
  <si>
    <t>622460124.S</t>
  </si>
  <si>
    <t>Príprava vonkajšieho podkladu stien penetráciou pod omietky a nátery</t>
  </si>
  <si>
    <t>-805358492</t>
  </si>
  <si>
    <t>66</t>
  </si>
  <si>
    <t>622461035.S</t>
  </si>
  <si>
    <t>Vonkajšia omietka stien pastovitá silikátová roztieraná, hr. 3 mm</t>
  </si>
  <si>
    <t>-828225286</t>
  </si>
  <si>
    <t>67</t>
  </si>
  <si>
    <t>622481119.S</t>
  </si>
  <si>
    <t>Potiahnutie vonkajších stien sklotextilnou mriežkou s celoplošným prilepením</t>
  </si>
  <si>
    <t>-1582874749</t>
  </si>
  <si>
    <t>68</t>
  </si>
  <si>
    <t>625250598.S</t>
  </si>
  <si>
    <t>Kontaktný zatepľovací systém soklovej alebo vodou namáhanej časti hr. 200 mm, zatĺkacie kotvy</t>
  </si>
  <si>
    <t>-1965261580</t>
  </si>
  <si>
    <t>69</t>
  </si>
  <si>
    <t>625250613.S</t>
  </si>
  <si>
    <t>Kontaktný zatepľovací systém soklovej alebo vodou namáhanej časti ostenia hr. 30 mm</t>
  </si>
  <si>
    <t>-323002993</t>
  </si>
  <si>
    <t>70</t>
  </si>
  <si>
    <t>625250743.S</t>
  </si>
  <si>
    <t>Kontaktný zatepľovací systém z minerálnej vlny hr. 200 mm, zatĺkacie kotvy</t>
  </si>
  <si>
    <t>110822589</t>
  </si>
  <si>
    <t>71</t>
  </si>
  <si>
    <t>632452221.S</t>
  </si>
  <si>
    <t>Cementový poter, pevnosti v tlaku 20 MPa, hr. 60 mm</t>
  </si>
  <si>
    <t>1892255234</t>
  </si>
  <si>
    <t>Ostatné konštrukcie a práce-búranie</t>
  </si>
  <si>
    <t>75</t>
  </si>
  <si>
    <t>916362112.S</t>
  </si>
  <si>
    <t>Osadenie cestného obrubníka betónového stojatého do lôžka z betónu prostého tr. C 16/20 s bočnou oporou</t>
  </si>
  <si>
    <t>1465340881</t>
  </si>
  <si>
    <t>76</t>
  </si>
  <si>
    <t>592170002100.S</t>
  </si>
  <si>
    <t>Obrubník cestný, lxšxv 1000x100x200 mm, skosenie 15/15 mm</t>
  </si>
  <si>
    <t>-1333321664</t>
  </si>
  <si>
    <t>77</t>
  </si>
  <si>
    <t>592170002400.S</t>
  </si>
  <si>
    <t>Obrubník cestný nábehový, lxšxv 1000x200x150(100) mm</t>
  </si>
  <si>
    <t>903615826</t>
  </si>
  <si>
    <t>78</t>
  </si>
  <si>
    <t>916561112.S</t>
  </si>
  <si>
    <t>Osadenie záhonového alebo parkového obrubníka betón., do lôžka z bet. pros. tr. C 16/20 s bočnou oporou</t>
  </si>
  <si>
    <t>61495161</t>
  </si>
  <si>
    <t>79</t>
  </si>
  <si>
    <t>592170001500.S</t>
  </si>
  <si>
    <t>Obrubník parkový, lxšxv 1000x50x200 mm, farebný</t>
  </si>
  <si>
    <t>551774475</t>
  </si>
  <si>
    <t>80</t>
  </si>
  <si>
    <t>919735111.S</t>
  </si>
  <si>
    <t>Rezanie existujúceho asfaltového krytu alebo podkladu hĺbky do 50 mm</t>
  </si>
  <si>
    <t>-1980710976</t>
  </si>
  <si>
    <t>81</t>
  </si>
  <si>
    <t>935114414.S</t>
  </si>
  <si>
    <t>Osadenie odvodňovacieho betónového žľabu univerzálneho s ochrannou hranou svetlej šírky 100 mm a s roštom triedy D 400</t>
  </si>
  <si>
    <t>-194409390</t>
  </si>
  <si>
    <t>82</t>
  </si>
  <si>
    <t>592270006200.S</t>
  </si>
  <si>
    <t>Čelná koncová stena, pre žľaby betónové s ochrannou hranou svetlej šírky 100 mm</t>
  </si>
  <si>
    <t>704309240</t>
  </si>
  <si>
    <t>83</t>
  </si>
  <si>
    <t>592270011100.S</t>
  </si>
  <si>
    <t>Liatinový rošt, štrbiny 18x120 mm, dĺ. 0,5 m, D 400, s rýchlouzáverom, pre žľaby betónové s ochrannou hranou svetlej šírky 100 mm</t>
  </si>
  <si>
    <t>-1790039876</t>
  </si>
  <si>
    <t>84</t>
  </si>
  <si>
    <t>592270020000.S</t>
  </si>
  <si>
    <t>Odvodňovací žľab betónový univerzálny s ochrannou hranou, svetlá šírka 100 mm, dĺžky 1 m, bez spádu</t>
  </si>
  <si>
    <t>632957598</t>
  </si>
  <si>
    <t>85</t>
  </si>
  <si>
    <t>941941041.S</t>
  </si>
  <si>
    <t>Montáž lešenia ľahkého pracovného radového s podlahami šírky nad 1,00 do 1,20 m, výšky do 10 m</t>
  </si>
  <si>
    <t>-2077071363</t>
  </si>
  <si>
    <t>86</t>
  </si>
  <si>
    <t>941941291.S</t>
  </si>
  <si>
    <t>Príplatok za prvý a každý ďalší i začatý mesiac použitia lešenia ľahkého pracovného radového s podlahami šírky nad 1,00 do 1,20 m, výšky do 10 m</t>
  </si>
  <si>
    <t>-1459750879</t>
  </si>
  <si>
    <t>87</t>
  </si>
  <si>
    <t>941941841.S</t>
  </si>
  <si>
    <t>Demontáž lešenia ľahkého pracovného radového s podlahami šírky nad 1,00 do 1,20 m, výšky do 10 m</t>
  </si>
  <si>
    <t>1188242044</t>
  </si>
  <si>
    <t>88</t>
  </si>
  <si>
    <t>941955001.S</t>
  </si>
  <si>
    <t>Lešenie ľahké pracovné pomocné, s výškou lešeňovej podlahy do 1,20 m</t>
  </si>
  <si>
    <t>-909929444</t>
  </si>
  <si>
    <t>89</t>
  </si>
  <si>
    <t>944944103.S</t>
  </si>
  <si>
    <t>Ochranná sieť na boku lešenia</t>
  </si>
  <si>
    <t>1082812312</t>
  </si>
  <si>
    <t>90</t>
  </si>
  <si>
    <t>944944803.S</t>
  </si>
  <si>
    <t>Demontáž ochrannej siete na boku lešenia</t>
  </si>
  <si>
    <t>-1935933327</t>
  </si>
  <si>
    <t>441</t>
  </si>
  <si>
    <t>952901111.S</t>
  </si>
  <si>
    <t>Vyčistenie budov pri výške podlaží do 4 m</t>
  </si>
  <si>
    <t>-813852045</t>
  </si>
  <si>
    <t>91</t>
  </si>
  <si>
    <t>953945351.S</t>
  </si>
  <si>
    <t>Hliníkový rohový ochranný profil s integrovanou mriežkou</t>
  </si>
  <si>
    <t>1665141036</t>
  </si>
  <si>
    <t>92</t>
  </si>
  <si>
    <t>953996121</t>
  </si>
  <si>
    <t>PCI okenný APU profil s integrovanou tkaninou</t>
  </si>
  <si>
    <t>448056252</t>
  </si>
  <si>
    <t>93</t>
  </si>
  <si>
    <t>974029121</t>
  </si>
  <si>
    <t>Vysekanie rýh v murive do hĺbky 30 mm a š. do 30 mm,  -0,00200t</t>
  </si>
  <si>
    <t>-126375010</t>
  </si>
  <si>
    <t>94</t>
  </si>
  <si>
    <t>979081111.S</t>
  </si>
  <si>
    <t>Odvoz sutiny a vybúraných hmôt na skládku do 1 km</t>
  </si>
  <si>
    <t>1534435145</t>
  </si>
  <si>
    <t>95</t>
  </si>
  <si>
    <t>979081121.S</t>
  </si>
  <si>
    <t>Odvoz sutiny a vybúraných hmôt na skládku za každý ďalší 1 km</t>
  </si>
  <si>
    <t>-1311991003</t>
  </si>
  <si>
    <t>96</t>
  </si>
  <si>
    <t>979082111.S</t>
  </si>
  <si>
    <t>Vnútrostavenisková doprava sutiny a vybúraných hmôt do 10 m</t>
  </si>
  <si>
    <t>1677187052</t>
  </si>
  <si>
    <t>97</t>
  </si>
  <si>
    <t>979082121.S</t>
  </si>
  <si>
    <t>Vnútrostavenisková doprava sutiny a vybúraných hmôt za každých ďalších 5 m</t>
  </si>
  <si>
    <t>736209203</t>
  </si>
  <si>
    <t>98</t>
  </si>
  <si>
    <t>979089012.S</t>
  </si>
  <si>
    <t>Poplatok za skladovanie - betón, tehly, dlaždice (17 01) ostatné</t>
  </si>
  <si>
    <t>-2054281793</t>
  </si>
  <si>
    <t>99</t>
  </si>
  <si>
    <t>Presun hmôt HSV</t>
  </si>
  <si>
    <t>998011001.S</t>
  </si>
  <si>
    <t>Presun hmôt pre budovy (801, 803, 812), zvislá konštr. z tehál, tvárnic, z kovu výšky do 6 m</t>
  </si>
  <si>
    <t>-721895611</t>
  </si>
  <si>
    <t>PSV</t>
  </si>
  <si>
    <t>Práce a dodávky PSV</t>
  </si>
  <si>
    <t>711</t>
  </si>
  <si>
    <t>Izolácie proti vode a vlhkosti</t>
  </si>
  <si>
    <t>100</t>
  </si>
  <si>
    <t>711111001.S</t>
  </si>
  <si>
    <t>Zhotovenie izolácie proti zemnej vlhkosti vodorovná náterom penetračným za studena</t>
  </si>
  <si>
    <t>-858273040</t>
  </si>
  <si>
    <t>101</t>
  </si>
  <si>
    <t>246170000900.S</t>
  </si>
  <si>
    <t>Lak asfaltový penetračný</t>
  </si>
  <si>
    <t>-480385502</t>
  </si>
  <si>
    <t>102</t>
  </si>
  <si>
    <t>711112001.S</t>
  </si>
  <si>
    <t>Zhotovenie  izolácie proti zemnej vlhkosti zvislá penetračným náterom za studena</t>
  </si>
  <si>
    <t>1119076311</t>
  </si>
  <si>
    <t>103</t>
  </si>
  <si>
    <t>711132107.S</t>
  </si>
  <si>
    <t>Zhotovenie izolácie proti zemnej vlhkosti nopovou fóloiu položenou voľne na ploche zvislej</t>
  </si>
  <si>
    <t>-76309815</t>
  </si>
  <si>
    <t>104</t>
  </si>
  <si>
    <t>283230002700.S</t>
  </si>
  <si>
    <t>Nopová HDPE fólia hrúbky 0,5 mm, výška nopu 8 mm, proti zemnej vlhkosti s radónovou ochranou, pre spodnú stavbu</t>
  </si>
  <si>
    <t>312501324</t>
  </si>
  <si>
    <t>105</t>
  </si>
  <si>
    <t>711141559.S</t>
  </si>
  <si>
    <t>Zhotovenie  izolácie proti zemnej vlhkosti a tlakovej vode vodorovná NAIP pritavením</t>
  </si>
  <si>
    <t>1430274088</t>
  </si>
  <si>
    <t>106</t>
  </si>
  <si>
    <t>628310001000.S</t>
  </si>
  <si>
    <t>Pás asfaltový s posypom hr. 3,5 mm vystužený sklenenou rohožou</t>
  </si>
  <si>
    <t>715507004</t>
  </si>
  <si>
    <t>107</t>
  </si>
  <si>
    <t>711142559.S</t>
  </si>
  <si>
    <t>Zhotovenie  izolácie proti zemnej vlhkosti a tlakovej vode zvislá NAIP pritavením</t>
  </si>
  <si>
    <t>-586751871</t>
  </si>
  <si>
    <t>108</t>
  </si>
  <si>
    <t>552586051</t>
  </si>
  <si>
    <t>109</t>
  </si>
  <si>
    <t>711190010.S</t>
  </si>
  <si>
    <t>Ukončujúci profil profilovaných fólií</t>
  </si>
  <si>
    <t>1526124122</t>
  </si>
  <si>
    <t>110</t>
  </si>
  <si>
    <t>711211001.S</t>
  </si>
  <si>
    <t>Jednozlož. hydroizolačná hmota disperzná, náter na vnútorne použitie vodorovná</t>
  </si>
  <si>
    <t>-1806822204</t>
  </si>
  <si>
    <t>111</t>
  </si>
  <si>
    <t>711212001.S</t>
  </si>
  <si>
    <t>Jednozlož. hydroizolačná hmota disperzná, náter na vnútorne použitie zvislá</t>
  </si>
  <si>
    <t>451321650</t>
  </si>
  <si>
    <t>112</t>
  </si>
  <si>
    <t>998711201.S</t>
  </si>
  <si>
    <t>Presun hmôt pre izoláciu proti vode v objektoch výšky do 6 m</t>
  </si>
  <si>
    <t>%</t>
  </si>
  <si>
    <t>-301106414</t>
  </si>
  <si>
    <t>713</t>
  </si>
  <si>
    <t>Izolácie tepelné</t>
  </si>
  <si>
    <t>113</t>
  </si>
  <si>
    <t>713111121.S</t>
  </si>
  <si>
    <t>Montáž tepelnej izolácie stropov rovných minerálnou vlnou, spodkom s úpravou viazacím drôtom</t>
  </si>
  <si>
    <t>-430349057</t>
  </si>
  <si>
    <t>114</t>
  </si>
  <si>
    <t>631640001500.S</t>
  </si>
  <si>
    <t>Pás zo sklenej vlny hr. 200 mm, pre šikmé strechy, podkrovia, stropy a ľahké podlahy</t>
  </si>
  <si>
    <t>-1130301889</t>
  </si>
  <si>
    <t>115</t>
  </si>
  <si>
    <t>713112125.S</t>
  </si>
  <si>
    <t>Montáž tepelnej izolácie stropov rovných polystyrénom, spodkom prilepením</t>
  </si>
  <si>
    <t>182358438</t>
  </si>
  <si>
    <t>116</t>
  </si>
  <si>
    <t>283750000500.S</t>
  </si>
  <si>
    <t>Doska XPS hr. 30 mm, zateplenie soklov, suterénov, podláh</t>
  </si>
  <si>
    <t>-1287692</t>
  </si>
  <si>
    <t>117</t>
  </si>
  <si>
    <t>713120010.S</t>
  </si>
  <si>
    <t>Zakrývanie tepelnej izolácie podláh fóliou</t>
  </si>
  <si>
    <t>888820681</t>
  </si>
  <si>
    <t>118</t>
  </si>
  <si>
    <t>283230011400.S</t>
  </si>
  <si>
    <t>Krycia PE fólia hr. 0,12 mm, pre podlahové vykurovanie</t>
  </si>
  <si>
    <t>-1224853229</t>
  </si>
  <si>
    <t>119</t>
  </si>
  <si>
    <t>713122121.S</t>
  </si>
  <si>
    <t>Montáž tepelnej izolácie podláh polystyrénom, kladeným voľne v dvoch vrstvách</t>
  </si>
  <si>
    <t>933162511</t>
  </si>
  <si>
    <t>120</t>
  </si>
  <si>
    <t>283720008800.S</t>
  </si>
  <si>
    <t>Doska EPS hr. 60 mm, pevnosť v tlaku 150 kPa, na zateplenie podláh a plochých striech</t>
  </si>
  <si>
    <t>1898799986</t>
  </si>
  <si>
    <t>121</t>
  </si>
  <si>
    <t>713191122.S</t>
  </si>
  <si>
    <t>Izolácie tepelné, doplnky, podláh, stropov zvrchu,striech prekrytím pásom do výšky 100mm A500/H</t>
  </si>
  <si>
    <t>-1600898366</t>
  </si>
  <si>
    <t>122</t>
  </si>
  <si>
    <t>998713201.S</t>
  </si>
  <si>
    <t>Presun hmôt pre izolácie tepelné v objektoch výšky do 6 m</t>
  </si>
  <si>
    <t>1290379832</t>
  </si>
  <si>
    <t>762</t>
  </si>
  <si>
    <t>Konštrukcie tesárske</t>
  </si>
  <si>
    <t>213</t>
  </si>
  <si>
    <t>762332140.S</t>
  </si>
  <si>
    <t>Montáž viazaných konštrukcií krovov striech z reziva priemernej plochy 288 - 450 cm2</t>
  </si>
  <si>
    <t>120846982</t>
  </si>
  <si>
    <t>214</t>
  </si>
  <si>
    <t>605120006900.S</t>
  </si>
  <si>
    <t>Rezivo krov</t>
  </si>
  <si>
    <t>1784824516</t>
  </si>
  <si>
    <t>215</t>
  </si>
  <si>
    <t>762341251.S</t>
  </si>
  <si>
    <t>Montáž lát a  kontralát pre sklon do 22°</t>
  </si>
  <si>
    <t>1860551038</t>
  </si>
  <si>
    <t>216</t>
  </si>
  <si>
    <t>605120002800.S</t>
  </si>
  <si>
    <t>Hranoly z mäkkého reziva neopracované nehranené akosť II, prierez 25-100 cm2</t>
  </si>
  <si>
    <t>134694070</t>
  </si>
  <si>
    <t>217</t>
  </si>
  <si>
    <t>762395000.S</t>
  </si>
  <si>
    <t>Spojovacie prostriedky pre viazané konštrukcie krovov, debnenie a laťovanie, nadstrešné konštr., spádové kliny - svorky, dosky, klince, pásová oceľ, vruty</t>
  </si>
  <si>
    <t>1592972194</t>
  </si>
  <si>
    <t>218</t>
  </si>
  <si>
    <t>762421306.S</t>
  </si>
  <si>
    <t>Obloženie stropov alebo strešných podhľadov z dosiek OSB skrutkovaných na zraz hr. dosky 25 mm</t>
  </si>
  <si>
    <t>-1359653757</t>
  </si>
  <si>
    <t>219</t>
  </si>
  <si>
    <t>762512235.S</t>
  </si>
  <si>
    <t>Položenie podláh  z drevotrieskových dosiek na teplenu izoláciu so škárou</t>
  </si>
  <si>
    <t>1332661205</t>
  </si>
  <si>
    <t>220</t>
  </si>
  <si>
    <t>607260000450.S</t>
  </si>
  <si>
    <t>Doska OSB nebrúsená hr. 25 mm</t>
  </si>
  <si>
    <t>-948242016</t>
  </si>
  <si>
    <t>438</t>
  </si>
  <si>
    <t>762526210.R</t>
  </si>
  <si>
    <t>Montáž podkladného roštu pod OSB</t>
  </si>
  <si>
    <t>-1086001621</t>
  </si>
  <si>
    <t>439</t>
  </si>
  <si>
    <t>605110000100.S</t>
  </si>
  <si>
    <t>Rezivo na podkladný rošt</t>
  </si>
  <si>
    <t>1743406780</t>
  </si>
  <si>
    <t>221</t>
  </si>
  <si>
    <t>998762202.S</t>
  </si>
  <si>
    <t>Presun hmôt pre konštrukcie tesárske v objektoch výšky do 12 m</t>
  </si>
  <si>
    <t>-1301222659</t>
  </si>
  <si>
    <t>763</t>
  </si>
  <si>
    <t>Konštrukcie - drevostavby</t>
  </si>
  <si>
    <t>222</t>
  </si>
  <si>
    <t>763120010.S</t>
  </si>
  <si>
    <t>Sadrokartónová inštalačná predstena pre sanitárne zariadenia, kca CD+UD, jednoducho opláštená doskou impregnovanou H2 12,5 mm</t>
  </si>
  <si>
    <t>706816474</t>
  </si>
  <si>
    <t>223</t>
  </si>
  <si>
    <t>763138221.S</t>
  </si>
  <si>
    <t>Podhľad SDK závesný na dvojúrovňovej oceľovej podkonštrukcií CD+UD, doska protipožiarna DF 12.5 mm s parozábranou</t>
  </si>
  <si>
    <t>1591989354</t>
  </si>
  <si>
    <t>224</t>
  </si>
  <si>
    <t>763733002.S</t>
  </si>
  <si>
    <t>Montáž priestorovo viazaných väzníkov na strechu valbovú RD</t>
  </si>
  <si>
    <t>1550457950</t>
  </si>
  <si>
    <t>225</t>
  </si>
  <si>
    <t>612220000200.S</t>
  </si>
  <si>
    <t>Väzník strešný drevený priehradový pre valbové strechy, pre rodiné domy</t>
  </si>
  <si>
    <t>1667150347</t>
  </si>
  <si>
    <t>226</t>
  </si>
  <si>
    <t>763793111.S</t>
  </si>
  <si>
    <t>Montáž ostatných dielcov oceľov. spojovacích prostriedkov kotevných želiez, príložiek, pätiek,tiahel</t>
  </si>
  <si>
    <t>-1263150451</t>
  </si>
  <si>
    <t>227</t>
  </si>
  <si>
    <t>7639901247</t>
  </si>
  <si>
    <t>Noha pre stĺp na kotvenie</t>
  </si>
  <si>
    <t>-2064200571</t>
  </si>
  <si>
    <t>228</t>
  </si>
  <si>
    <t>998763201.S</t>
  </si>
  <si>
    <t>Presun hmôt pre drevostavby v objektoch výšky do 12 m</t>
  </si>
  <si>
    <t>661828516</t>
  </si>
  <si>
    <t>764</t>
  </si>
  <si>
    <t>Konštrukcie klampiarske</t>
  </si>
  <si>
    <t>229</t>
  </si>
  <si>
    <t>764352427.S</t>
  </si>
  <si>
    <t>Žľaby z pozinkovaného farbeného PZf plechu, pododkvapové polkruhové r.š. 330 mm</t>
  </si>
  <si>
    <t>736831185</t>
  </si>
  <si>
    <t>230</t>
  </si>
  <si>
    <t>764359411.S</t>
  </si>
  <si>
    <t>Kotlík kónický z pozinkovaného farbeného PZf plechu, pre rúry s priemerom do 100 mm</t>
  </si>
  <si>
    <t>-626880122</t>
  </si>
  <si>
    <t>231</t>
  </si>
  <si>
    <t>764410450.S</t>
  </si>
  <si>
    <t>Oplechovanie parapetov z pozinkovaného farbeného PZf plechu, vrátane rohov r.š. 330 mm</t>
  </si>
  <si>
    <t>-1552295921</t>
  </si>
  <si>
    <t>232</t>
  </si>
  <si>
    <t>764454453.S</t>
  </si>
  <si>
    <t>Zvodové rúry z pozinkovaného farbeného PZf plechu, kruhové priemer 100 mm</t>
  </si>
  <si>
    <t>-924947582</t>
  </si>
  <si>
    <t>233</t>
  </si>
  <si>
    <t>998764201.S</t>
  </si>
  <si>
    <t>Presun hmôt pre konštrukcie klampiarske v objektoch výšky do 6 m</t>
  </si>
  <si>
    <t>2020764809</t>
  </si>
  <si>
    <t>765</t>
  </si>
  <si>
    <t>Konštrukcie - krytiny tvrdé</t>
  </si>
  <si>
    <t>234</t>
  </si>
  <si>
    <t>765331621.S</t>
  </si>
  <si>
    <t>Prirezanie a uchytenie rezaných škridiel betónových, sklon do 35°</t>
  </si>
  <si>
    <t>2113254393</t>
  </si>
  <si>
    <t>235</t>
  </si>
  <si>
    <t>765331741.S</t>
  </si>
  <si>
    <t>Odkvapová hrana pre plochú krytinu</t>
  </si>
  <si>
    <t>1736741107</t>
  </si>
  <si>
    <t>236</t>
  </si>
  <si>
    <t>765331823.S</t>
  </si>
  <si>
    <t>Protisnehový komplet pre krytinu betónovú, dĺžka 3 m</t>
  </si>
  <si>
    <t>889342211</t>
  </si>
  <si>
    <t>237</t>
  </si>
  <si>
    <t>765332165.S</t>
  </si>
  <si>
    <t>Úžľabie - hliníkový pás, r.š. 500 mm</t>
  </si>
  <si>
    <t>-668999231</t>
  </si>
  <si>
    <t>238</t>
  </si>
  <si>
    <t>765334209.S</t>
  </si>
  <si>
    <t>Betónová krytina hladká, jednoduchých striech, sklon do 35°</t>
  </si>
  <si>
    <t>1793454367</t>
  </si>
  <si>
    <t>239</t>
  </si>
  <si>
    <t>765334501.S</t>
  </si>
  <si>
    <t>Hrebeň s použitím vetracieho pásu so samolepiacim okrajom pre betónovú krytinu, sklon do 35°</t>
  </si>
  <si>
    <t>385808517</t>
  </si>
  <si>
    <t>240</t>
  </si>
  <si>
    <t>765334541.S</t>
  </si>
  <si>
    <t>Nárožie s použitím vetracieho pásu so samolepiacim okrajom pre betónovú krytinu, sklon do 35°</t>
  </si>
  <si>
    <t>920464141</t>
  </si>
  <si>
    <t>241</t>
  </si>
  <si>
    <t>765334645.S</t>
  </si>
  <si>
    <t>Strešné okno výlezové pre nevykurované priestory, 460 x 550 mm</t>
  </si>
  <si>
    <t>-1362390055</t>
  </si>
  <si>
    <t>242</t>
  </si>
  <si>
    <t>765363991.S</t>
  </si>
  <si>
    <t>Montáž zastrešenia z polykarbonátu</t>
  </si>
  <si>
    <t>1687319639</t>
  </si>
  <si>
    <t>243</t>
  </si>
  <si>
    <t>283170001100.S</t>
  </si>
  <si>
    <t>Doska komôrková z polykarbonátu, hr. 16 mm, počet stien 7, pre zasklievanie, presvetľovanie a zastrešenie vr. líšt a doplnkov</t>
  </si>
  <si>
    <t>2018639623</t>
  </si>
  <si>
    <t>244</t>
  </si>
  <si>
    <t>765901343.S</t>
  </si>
  <si>
    <t>Strešná fólia paropriepustná, na krokvy, sklon od 22° do 35°, plošná hmotnosť 140 g/m2</t>
  </si>
  <si>
    <t>-669922985</t>
  </si>
  <si>
    <t>245</t>
  </si>
  <si>
    <t>998765201.S</t>
  </si>
  <si>
    <t>Presun hmôt pre tvrdé krytiny v objektoch výšky do 6 m</t>
  </si>
  <si>
    <t>-1085347826</t>
  </si>
  <si>
    <t>766</t>
  </si>
  <si>
    <t>Konštrukcie stolárske</t>
  </si>
  <si>
    <t>246</t>
  </si>
  <si>
    <t>766231001.S</t>
  </si>
  <si>
    <t>Montáž stropných sklápacích schodov do vopred pripraveného otvoru</t>
  </si>
  <si>
    <t>-289828216</t>
  </si>
  <si>
    <t>247</t>
  </si>
  <si>
    <t>612330000700.S</t>
  </si>
  <si>
    <t>Schody stropné sklápacie skladacie zateplené 600x1200 mm s požiarnou odolnosťou min. 15min.</t>
  </si>
  <si>
    <t>1407646175</t>
  </si>
  <si>
    <t>248</t>
  </si>
  <si>
    <t>766621400.S</t>
  </si>
  <si>
    <t>Montáž okien plastových s hydroizolačnými ISO páskami (exteriérová a interiérová)</t>
  </si>
  <si>
    <t>230297265</t>
  </si>
  <si>
    <t>249</t>
  </si>
  <si>
    <t>283290006100.S</t>
  </si>
  <si>
    <t>Tesniaca paropriepustná fólia polymér-flísová, š. 290 mm, dĺ. 30 m, pre tesnenie pripájacej škáry okenného rámu a muriva z exteriéru</t>
  </si>
  <si>
    <t>-97635229</t>
  </si>
  <si>
    <t>250</t>
  </si>
  <si>
    <t>283290006200.S</t>
  </si>
  <si>
    <t>Tesniaca paronepriepustná fólia polymér-flísová, š. 70 mm, dĺ. 30 m, pre tesnenie pripájacej škáry okenného rámu a muriva z interiéru</t>
  </si>
  <si>
    <t>2056075811</t>
  </si>
  <si>
    <t>251</t>
  </si>
  <si>
    <t>766001</t>
  </si>
  <si>
    <t>Plastové okno 1500x1000mm - O1</t>
  </si>
  <si>
    <t>1443379047</t>
  </si>
  <si>
    <t>252</t>
  </si>
  <si>
    <t>766002</t>
  </si>
  <si>
    <t>Plastové okno 3500x1250mm - O2</t>
  </si>
  <si>
    <t>1071147668</t>
  </si>
  <si>
    <t>253</t>
  </si>
  <si>
    <t>766003</t>
  </si>
  <si>
    <t>Plastové okno 1500x1250mm - O3</t>
  </si>
  <si>
    <t>960714995</t>
  </si>
  <si>
    <t>254</t>
  </si>
  <si>
    <t>766004</t>
  </si>
  <si>
    <t>Plastové okno 1500x750mm - O4</t>
  </si>
  <si>
    <t>929849539</t>
  </si>
  <si>
    <t>255</t>
  </si>
  <si>
    <t>766005</t>
  </si>
  <si>
    <t>Plastové okno 1750x1600mm - O5</t>
  </si>
  <si>
    <t>-1482332482</t>
  </si>
  <si>
    <t>256</t>
  </si>
  <si>
    <t>766621405.S</t>
  </si>
  <si>
    <t>Montáž zdvižno posuvných a sklopno posuvných plastových dverí s hydroizolačnými ISO páskami (exteriérová a interiérová)</t>
  </si>
  <si>
    <t>1907459668</t>
  </si>
  <si>
    <t>257</t>
  </si>
  <si>
    <t>-301907158</t>
  </si>
  <si>
    <t>258</t>
  </si>
  <si>
    <t>-255298042</t>
  </si>
  <si>
    <t>259</t>
  </si>
  <si>
    <t>766101</t>
  </si>
  <si>
    <t>Plastová zasklenná stena 2250x2300mm - O6</t>
  </si>
  <si>
    <t>-154263863</t>
  </si>
  <si>
    <t>260</t>
  </si>
  <si>
    <t>766102</t>
  </si>
  <si>
    <t>Plastová zasklenná stena 1500x2300mm - O7</t>
  </si>
  <si>
    <t>212185501</t>
  </si>
  <si>
    <t>261</t>
  </si>
  <si>
    <t>766641161.S</t>
  </si>
  <si>
    <t>Montáž dverí plastových, vchodových, 1 m obvodu dverí</t>
  </si>
  <si>
    <t>1167111002</t>
  </si>
  <si>
    <t>262</t>
  </si>
  <si>
    <t>-19662047</t>
  </si>
  <si>
    <t>263</t>
  </si>
  <si>
    <t>808910538</t>
  </si>
  <si>
    <t>264</t>
  </si>
  <si>
    <t>766201</t>
  </si>
  <si>
    <t>Plastové vchodové dvere 2000x2300mm - DV1</t>
  </si>
  <si>
    <t>274623639</t>
  </si>
  <si>
    <t>265</t>
  </si>
  <si>
    <t>766202</t>
  </si>
  <si>
    <t>Plastové vchodové dvere 1100x2300mm - DV2</t>
  </si>
  <si>
    <t>750989719</t>
  </si>
  <si>
    <t>266</t>
  </si>
  <si>
    <t>766662112.S</t>
  </si>
  <si>
    <t>Montáž dverového krídla otočného jednokrídlového poldrážkového, do existujúcej zárubne, vrátane kovania</t>
  </si>
  <si>
    <t>-356573091</t>
  </si>
  <si>
    <t>267</t>
  </si>
  <si>
    <t>549150000600.S</t>
  </si>
  <si>
    <t>Kľučka dverová a rozeta 2x, nehrdzavejúca oceľ, povrch nerez brúsený</t>
  </si>
  <si>
    <t>932075152</t>
  </si>
  <si>
    <t>268</t>
  </si>
  <si>
    <t>611610000401.S</t>
  </si>
  <si>
    <t>Dvere vnútorné jednokrídlové, šírka viď PD,plné, mechanický odolné s magnetickým zámkom</t>
  </si>
  <si>
    <t>2143368</t>
  </si>
  <si>
    <t>269</t>
  </si>
  <si>
    <t>766694142.S</t>
  </si>
  <si>
    <t>Montáž parapetnej dosky plastovej šírky do 300 mm, dĺžky 1000-1600 mm</t>
  </si>
  <si>
    <t>224901284</t>
  </si>
  <si>
    <t>270</t>
  </si>
  <si>
    <t>611560000400.S</t>
  </si>
  <si>
    <t>Parapetná doska plastová, šírka 300 mm, komôrková vnútorná, zlatý dub, mramor, mahagon, svetlý buk, orech</t>
  </si>
  <si>
    <t>1056942981</t>
  </si>
  <si>
    <t>271</t>
  </si>
  <si>
    <t>766694143.S</t>
  </si>
  <si>
    <t>Montáž parapetnej dosky plastovej šírky do 300 mm, dĺžky 1600-2600 mm</t>
  </si>
  <si>
    <t>-1968780919</t>
  </si>
  <si>
    <t>272</t>
  </si>
  <si>
    <t>622384795</t>
  </si>
  <si>
    <t>273</t>
  </si>
  <si>
    <t>766702111.S</t>
  </si>
  <si>
    <t>Montáž zárubní obložkových pre dvere jednokrídlové</t>
  </si>
  <si>
    <t>1087769707</t>
  </si>
  <si>
    <t>274</t>
  </si>
  <si>
    <t>611810002200.S</t>
  </si>
  <si>
    <t>Zárubňa vnútorná obložková, šírka viď PD, výška 1970 mm, pre stenu hrúbky 60-170 mm, pre jednokrídlové dvere</t>
  </si>
  <si>
    <t>639655123</t>
  </si>
  <si>
    <t>275</t>
  </si>
  <si>
    <t>611810002300.S</t>
  </si>
  <si>
    <t>Zárubňa vnútorná obložková, šírka viď PD, výška 1970 mm, pre stenu hrúbky 180-250 mm, pre jednokrídlové dvere</t>
  </si>
  <si>
    <t>959695987</t>
  </si>
  <si>
    <t>276</t>
  </si>
  <si>
    <t>611810002400.S</t>
  </si>
  <si>
    <t>Zárubňa vnútorná obložková, šírka viď PD, výška 1970 mm, pre stenu hrúbky 260-350 mm, pre jednokrídlové dvere</t>
  </si>
  <si>
    <t>2070734709</t>
  </si>
  <si>
    <t>277</t>
  </si>
  <si>
    <t>998766201.S</t>
  </si>
  <si>
    <t>Presun hmot pre konštrukcie stolárske v objektoch výšky do 6 m</t>
  </si>
  <si>
    <t>526373101</t>
  </si>
  <si>
    <t>767</t>
  </si>
  <si>
    <t>Konštrukcie doplnkové kovové</t>
  </si>
  <si>
    <t>278</t>
  </si>
  <si>
    <t>767163060.S</t>
  </si>
  <si>
    <t>Montáž zábradlia na francúzske okná, výplň rebrovanie, kotvenie do fasády</t>
  </si>
  <si>
    <t>944523523</t>
  </si>
  <si>
    <t>279</t>
  </si>
  <si>
    <t>553520003300.S</t>
  </si>
  <si>
    <t>Zábradlie na francúzske okná, vertikálna výplň rebrovanie, výška do 1200 mm, kotvenie do fasády, madlo hliníkové eloxované, exteriérové</t>
  </si>
  <si>
    <t>1445056312</t>
  </si>
  <si>
    <t>280</t>
  </si>
  <si>
    <t>767330303.S</t>
  </si>
  <si>
    <t>Montáž oblúkovej striešky na stenu nad vchodové dvere z komorového polykarbonátu resp. akrylátu dĺžky nad 2000 do 2500 mm</t>
  </si>
  <si>
    <t>-991384924</t>
  </si>
  <si>
    <t>281</t>
  </si>
  <si>
    <t>553580017306.S</t>
  </si>
  <si>
    <t>Strieška oblúková hliníková z komorového polykarbonátu hr. 4,5 mm, šxhĺ 2500x1300 mm</t>
  </si>
  <si>
    <t>-1195344672</t>
  </si>
  <si>
    <t>282</t>
  </si>
  <si>
    <t>998767201.S</t>
  </si>
  <si>
    <t>Presun hmôt pre kovové stavebné doplnkové konštrukcie v objektoch výšky do 6 m</t>
  </si>
  <si>
    <t>1473833566</t>
  </si>
  <si>
    <t>771</t>
  </si>
  <si>
    <t>Podlahy z dlaždíc</t>
  </si>
  <si>
    <t>299</t>
  </si>
  <si>
    <t>771575109</t>
  </si>
  <si>
    <t>Montáž podláh z dlaždíc keramických do tmelu vr. soklíkov</t>
  </si>
  <si>
    <t>-697041234</t>
  </si>
  <si>
    <t>300</t>
  </si>
  <si>
    <t>5976455002</t>
  </si>
  <si>
    <t xml:space="preserve">Dlaždice keramické s protišmykovým povrchom líca úprava </t>
  </si>
  <si>
    <t>-1012406346</t>
  </si>
  <si>
    <t>301</t>
  </si>
  <si>
    <t>5856111950</t>
  </si>
  <si>
    <t>Škárovacia hmota CERESIT CE 33</t>
  </si>
  <si>
    <t>kg</t>
  </si>
  <si>
    <t>-1141228232</t>
  </si>
  <si>
    <t>302</t>
  </si>
  <si>
    <t>5859482693</t>
  </si>
  <si>
    <t xml:space="preserve">Lepidlo na obklady a dlažby </t>
  </si>
  <si>
    <t>-1758942773</t>
  </si>
  <si>
    <t>303</t>
  </si>
  <si>
    <t>998771201</t>
  </si>
  <si>
    <t>Presun hmôt pre podlahy z dlaždíc v objektoch výšky do 6m</t>
  </si>
  <si>
    <t>-299951701</t>
  </si>
  <si>
    <t>775</t>
  </si>
  <si>
    <t>Podlahy vlysové a parketové</t>
  </si>
  <si>
    <t>304</t>
  </si>
  <si>
    <t>775550110.S</t>
  </si>
  <si>
    <t>Montáž podlahy z laminátových a drevených parkiet, click spoj, položená voľne vr. líšt</t>
  </si>
  <si>
    <t>1796847641</t>
  </si>
  <si>
    <t>305</t>
  </si>
  <si>
    <t>611980003005.S</t>
  </si>
  <si>
    <t>Podlaha laminátová, hrúbka 8 mm</t>
  </si>
  <si>
    <t>-2055959286</t>
  </si>
  <si>
    <t>306</t>
  </si>
  <si>
    <t>775592111.S</t>
  </si>
  <si>
    <t>Montáž parozábrany pod plávajúce podlahy - fólia PE</t>
  </si>
  <si>
    <t>-186588024</t>
  </si>
  <si>
    <t>307</t>
  </si>
  <si>
    <t>283230007150.S</t>
  </si>
  <si>
    <t>Parozábrana špeciálna, PE fólia bez spevňujúcej mriežky</t>
  </si>
  <si>
    <t>-1543420940</t>
  </si>
  <si>
    <t>308</t>
  </si>
  <si>
    <t>775592141.S</t>
  </si>
  <si>
    <t>Montáž podložky vyrovnávacej a tlmiacej penovej hr. 3 mm pod plávajúce podlahy</t>
  </si>
  <si>
    <t>-676033025</t>
  </si>
  <si>
    <t>309</t>
  </si>
  <si>
    <t>283230008600.S</t>
  </si>
  <si>
    <t>Podložka z penového PE pod plávajúce podlahy, hr. 3 mm</t>
  </si>
  <si>
    <t>1123138471</t>
  </si>
  <si>
    <t>310</t>
  </si>
  <si>
    <t>998775202.S</t>
  </si>
  <si>
    <t>Presun hmôt pre podlahy vlysové a parketové v objektoch výšky nad 6 do 12 m</t>
  </si>
  <si>
    <t>-1438809644</t>
  </si>
  <si>
    <t>781</t>
  </si>
  <si>
    <t>Dokončovacie práce a obklady</t>
  </si>
  <si>
    <t>311</t>
  </si>
  <si>
    <t>781445062</t>
  </si>
  <si>
    <t>Montáž obkladov stien z obkladačiek hutných, keramických do tmelu</t>
  </si>
  <si>
    <t>396153265</t>
  </si>
  <si>
    <t>312</t>
  </si>
  <si>
    <t>5976559000</t>
  </si>
  <si>
    <t xml:space="preserve">Obkladačky keramické </t>
  </si>
  <si>
    <t>-1800312179</t>
  </si>
  <si>
    <t>313</t>
  </si>
  <si>
    <t>5856111950.1</t>
  </si>
  <si>
    <t>CERESIT škárovacia hmota CE 33</t>
  </si>
  <si>
    <t>1918778402</t>
  </si>
  <si>
    <t>314</t>
  </si>
  <si>
    <t>5858400020</t>
  </si>
  <si>
    <t>Lepidlo na obklady a dlažby</t>
  </si>
  <si>
    <t>-1823396906</t>
  </si>
  <si>
    <t>315</t>
  </si>
  <si>
    <t>781545210.S</t>
  </si>
  <si>
    <t>Montáž obkladov ostenia z obkladačiek hutných, polohutných do tmelu,rámovky</t>
  </si>
  <si>
    <t>-1061257972</t>
  </si>
  <si>
    <t>316</t>
  </si>
  <si>
    <t>612878093</t>
  </si>
  <si>
    <t>317</t>
  </si>
  <si>
    <t>781764460.S</t>
  </si>
  <si>
    <t>Montáž obkladov vonkajších stien hr. 30 mm</t>
  </si>
  <si>
    <t>-2046495071</t>
  </si>
  <si>
    <t>318</t>
  </si>
  <si>
    <t>632310000100.S</t>
  </si>
  <si>
    <t>Vonkajší obklad, hrúbka 30 mm</t>
  </si>
  <si>
    <t>-180475562</t>
  </si>
  <si>
    <t>319</t>
  </si>
  <si>
    <t>998781201</t>
  </si>
  <si>
    <t>Presun hmôt pre obklady keramické v objektoch výšky do 6 m</t>
  </si>
  <si>
    <t>2070982031</t>
  </si>
  <si>
    <t>783</t>
  </si>
  <si>
    <t>Nátery</t>
  </si>
  <si>
    <t>320</t>
  </si>
  <si>
    <t>783894612.S</t>
  </si>
  <si>
    <t>Náter farbami akrylátovými ekologickými riediteľnými vodou, biely náter sadrokartónových stropov 2x</t>
  </si>
  <si>
    <t>1606970105</t>
  </si>
  <si>
    <t>784</t>
  </si>
  <si>
    <t>Dokončovacie práce - maľby</t>
  </si>
  <si>
    <t>321</t>
  </si>
  <si>
    <t>784410100</t>
  </si>
  <si>
    <t>Penetrovanie jednonásobné jemnozrnných podkladov výšky do 3, 80 m</t>
  </si>
  <si>
    <t>-1402801411</t>
  </si>
  <si>
    <t>440</t>
  </si>
  <si>
    <t>784418012.S</t>
  </si>
  <si>
    <t>Zakrývanie podláh a zariadení papierom v miestnostiach alebo na schodisku</t>
  </si>
  <si>
    <t>-1418252194</t>
  </si>
  <si>
    <t>322</t>
  </si>
  <si>
    <t>784452472</t>
  </si>
  <si>
    <t xml:space="preserve">Maľby z maliarskych zmesí Primalex, Farmal, ručne nanášané tónované s bielym stropom dvojnásobné na jemnozrnný podklad výšky do 3, 80 m   </t>
  </si>
  <si>
    <t>-295668438</t>
  </si>
  <si>
    <t>Práce a dodávky M</t>
  </si>
  <si>
    <t>21-M</t>
  </si>
  <si>
    <t>Elektromontáže</t>
  </si>
  <si>
    <t>323</t>
  </si>
  <si>
    <t>210010027.S</t>
  </si>
  <si>
    <t>Rúrka ohybná elektroinštalačná z PVC typ FXP 32, uložená pevne</t>
  </si>
  <si>
    <t>-159532636</t>
  </si>
  <si>
    <t>324</t>
  </si>
  <si>
    <t>345710009300.S</t>
  </si>
  <si>
    <t>Rúrka ohybná vlnitá pancierová so strednou mechanickou odolnosťou z PVC-U, D 32</t>
  </si>
  <si>
    <t>128</t>
  </si>
  <si>
    <t>-1478257744</t>
  </si>
  <si>
    <t>325</t>
  </si>
  <si>
    <t>345710018000.S</t>
  </si>
  <si>
    <t>Spojka nasúvacia z PVC pre elektroinštal. rúrky, D 32 mm</t>
  </si>
  <si>
    <t>-1931647519</t>
  </si>
  <si>
    <t>326</t>
  </si>
  <si>
    <t>210010313.S</t>
  </si>
  <si>
    <t>Krabica (KU 125) odbočná s viečkom, bez zapojenia, štvorcová</t>
  </si>
  <si>
    <t>-245674090</t>
  </si>
  <si>
    <t>327</t>
  </si>
  <si>
    <t>345410000500.S</t>
  </si>
  <si>
    <t>Krabica odbočná z PVC s viečkom pod omietku KU 125</t>
  </si>
  <si>
    <t>-999887442</t>
  </si>
  <si>
    <t>328</t>
  </si>
  <si>
    <t>210010321</t>
  </si>
  <si>
    <t>Krabica (1903, KR 68) odbočná s viečkom, svorkovnicou vrátane zapojenia, kruhová</t>
  </si>
  <si>
    <t>-2034906221</t>
  </si>
  <si>
    <t>329</t>
  </si>
  <si>
    <t>345410002600</t>
  </si>
  <si>
    <t>Krabica univerzálna z PVC s viečkom a svorkovnicou pod omietku KU 68-1903, Dxh 73x42 mm</t>
  </si>
  <si>
    <t>-1484712526</t>
  </si>
  <si>
    <t>330</t>
  </si>
  <si>
    <t>210110041</t>
  </si>
  <si>
    <t>Spínač polozapustený a zapustený vrátane zapojenia jednopólový - radenie 1</t>
  </si>
  <si>
    <t>1504265211</t>
  </si>
  <si>
    <t>331</t>
  </si>
  <si>
    <t>345340004500</t>
  </si>
  <si>
    <t xml:space="preserve">Prístroj spínača </t>
  </si>
  <si>
    <t>1710119129</t>
  </si>
  <si>
    <t>332</t>
  </si>
  <si>
    <t>345350001500</t>
  </si>
  <si>
    <t xml:space="preserve">Kryt spínača tlačidlový </t>
  </si>
  <si>
    <t>733334219</t>
  </si>
  <si>
    <t>333</t>
  </si>
  <si>
    <t>345350002300</t>
  </si>
  <si>
    <t xml:space="preserve">Rámček  1-násobný </t>
  </si>
  <si>
    <t>1999394604</t>
  </si>
  <si>
    <t>334</t>
  </si>
  <si>
    <t>210110043</t>
  </si>
  <si>
    <t xml:space="preserve">Spínač polozapustený a zapustený vrátane zapojenia sériový prep.stried. - radenie 5 </t>
  </si>
  <si>
    <t>1011570942</t>
  </si>
  <si>
    <t>335</t>
  </si>
  <si>
    <t>345330003300</t>
  </si>
  <si>
    <t>Prístroj prepínača  radenie 5</t>
  </si>
  <si>
    <t>-806303352</t>
  </si>
  <si>
    <t>336</t>
  </si>
  <si>
    <t>345350001800</t>
  </si>
  <si>
    <t xml:space="preserve">Kryt spínača delený </t>
  </si>
  <si>
    <t>-122403787</t>
  </si>
  <si>
    <t>337</t>
  </si>
  <si>
    <t>-314414782</t>
  </si>
  <si>
    <t>338</t>
  </si>
  <si>
    <t>210110045</t>
  </si>
  <si>
    <t>Spínač polozapustený a zapustený vrátane zapojenia stried.prep.- radenie 6</t>
  </si>
  <si>
    <t>-1897002450</t>
  </si>
  <si>
    <t>339</t>
  </si>
  <si>
    <t>345330003000</t>
  </si>
  <si>
    <t>Prístroj prepínača radenie 6</t>
  </si>
  <si>
    <t>-923759107</t>
  </si>
  <si>
    <t>340</t>
  </si>
  <si>
    <t>345350001700</t>
  </si>
  <si>
    <t>Kryt spínača</t>
  </si>
  <si>
    <t>1813999000</t>
  </si>
  <si>
    <t>341</t>
  </si>
  <si>
    <t>-948209953</t>
  </si>
  <si>
    <t>342</t>
  </si>
  <si>
    <t>210110046</t>
  </si>
  <si>
    <t>Spínač polozapustený a zapustený vrátane zapojenia krížový prep.- radenie 7</t>
  </si>
  <si>
    <t>1889450390</t>
  </si>
  <si>
    <t>343</t>
  </si>
  <si>
    <t>345330003100</t>
  </si>
  <si>
    <t>Prístroj prepínača radenie 7</t>
  </si>
  <si>
    <t>39158611</t>
  </si>
  <si>
    <t>344</t>
  </si>
  <si>
    <t>-1052795363</t>
  </si>
  <si>
    <t>345</t>
  </si>
  <si>
    <t>-1150375011</t>
  </si>
  <si>
    <t>346</t>
  </si>
  <si>
    <t>210111004.S</t>
  </si>
  <si>
    <t>Zásuvka vstavaná 230 V / 16A vrátane zapojenia, vyhotovenie 3P</t>
  </si>
  <si>
    <t>-1496130547</t>
  </si>
  <si>
    <t>347</t>
  </si>
  <si>
    <t>345540004300.S</t>
  </si>
  <si>
    <t>Zásuvka  230 V,16 A,IP 54</t>
  </si>
  <si>
    <t>-1954891413</t>
  </si>
  <si>
    <t>348</t>
  </si>
  <si>
    <t>210111031</t>
  </si>
  <si>
    <t>Domová zásuvka v krabici pre vonkajšie prostredie 10/16 A 250 V 2P + Z</t>
  </si>
  <si>
    <t>2131261913</t>
  </si>
  <si>
    <t>349</t>
  </si>
  <si>
    <t>345510005600</t>
  </si>
  <si>
    <t>Zásuvka 16A,230V,IP20</t>
  </si>
  <si>
    <t>1889708127</t>
  </si>
  <si>
    <t>350</t>
  </si>
  <si>
    <t>210111032</t>
  </si>
  <si>
    <t>Domová zásuvka v krabici pre vonkajšie prostredie 10/16 A 250 V 2P + Z 2 x zapojenie</t>
  </si>
  <si>
    <t>911013140</t>
  </si>
  <si>
    <t>351</t>
  </si>
  <si>
    <t>345510005601</t>
  </si>
  <si>
    <t>Zásuvka dvojita 16A,230V, IP20</t>
  </si>
  <si>
    <t>-1324238177</t>
  </si>
  <si>
    <t>352</t>
  </si>
  <si>
    <t>210111042</t>
  </si>
  <si>
    <t>Zásuvka s plochými kontaktmi v krabici pre prostredie obyč., 48 V, 250 V, 400 V, 10 A 2P + Z</t>
  </si>
  <si>
    <t>-1311311332</t>
  </si>
  <si>
    <t>353</t>
  </si>
  <si>
    <t>345540009100</t>
  </si>
  <si>
    <t>Zásuvka 400V,16A,IP54</t>
  </si>
  <si>
    <t>-1366909449</t>
  </si>
  <si>
    <t>354</t>
  </si>
  <si>
    <t>210160293</t>
  </si>
  <si>
    <t>Montáž a dodávka rozvádzača RH s prístrojmi - podľa PD</t>
  </si>
  <si>
    <t>1565700748</t>
  </si>
  <si>
    <t>355</t>
  </si>
  <si>
    <t>210160294</t>
  </si>
  <si>
    <t>Montáž a dodávka rozvádzača RE s prístrojmi - podľa PD</t>
  </si>
  <si>
    <t>-81119953</t>
  </si>
  <si>
    <t>356</t>
  </si>
  <si>
    <t>210201011</t>
  </si>
  <si>
    <t>Montáž a zapojenie svietidla nástenného</t>
  </si>
  <si>
    <t>1128577638</t>
  </si>
  <si>
    <t>357</t>
  </si>
  <si>
    <t>348120001201</t>
  </si>
  <si>
    <t>Svietidlo nastené LED 25W,230V,IP43</t>
  </si>
  <si>
    <t>73644977</t>
  </si>
  <si>
    <t>358</t>
  </si>
  <si>
    <t>210201510.S</t>
  </si>
  <si>
    <t>Montáž a zapojenie svietidla 1x svetelný zdroj, núdzového, LED - núdzový režim</t>
  </si>
  <si>
    <t>-322037529</t>
  </si>
  <si>
    <t>359</t>
  </si>
  <si>
    <t>348150000600.S</t>
  </si>
  <si>
    <t xml:space="preserve">LED svietidlo núdzové </t>
  </si>
  <si>
    <t>-1242960416</t>
  </si>
  <si>
    <t>360</t>
  </si>
  <si>
    <t>210203051</t>
  </si>
  <si>
    <t>Montáž a zapojenie svietidla stropného</t>
  </si>
  <si>
    <t>1880746710</t>
  </si>
  <si>
    <t>361</t>
  </si>
  <si>
    <t>348130002400</t>
  </si>
  <si>
    <t>Svietidlo stropné LED 25W,230V,IP43</t>
  </si>
  <si>
    <t>1213543395</t>
  </si>
  <si>
    <t>362</t>
  </si>
  <si>
    <t>348130002401</t>
  </si>
  <si>
    <t>Svietidlo stropné LED 25W,230V,IP20</t>
  </si>
  <si>
    <t>940861294</t>
  </si>
  <si>
    <t>363</t>
  </si>
  <si>
    <t>348130002402</t>
  </si>
  <si>
    <t>Svietidlo stropné LED 36W,230V,IP20</t>
  </si>
  <si>
    <t>-100713113</t>
  </si>
  <si>
    <t>364</t>
  </si>
  <si>
    <t>210220001.S</t>
  </si>
  <si>
    <t>Uzemňovacie vedenie na povrchu FeZn drôt zvodový Ø 8-10</t>
  </si>
  <si>
    <t>1454995175</t>
  </si>
  <si>
    <t>365</t>
  </si>
  <si>
    <t>354410054700.S</t>
  </si>
  <si>
    <t>Drôt bleskozvodový FeZn, d 8 mm</t>
  </si>
  <si>
    <t>-656780697</t>
  </si>
  <si>
    <t>366</t>
  </si>
  <si>
    <t>210220002.S</t>
  </si>
  <si>
    <t>Uzemňovacie vedenie na povrchu FeZn páska uzemňovacia do 120 mm2</t>
  </si>
  <si>
    <t>234597703</t>
  </si>
  <si>
    <t>367</t>
  </si>
  <si>
    <t>354410058800.S</t>
  </si>
  <si>
    <t>Pásovina uzemňovacia FeZn 30 x 4 mm</t>
  </si>
  <si>
    <t>-680324558</t>
  </si>
  <si>
    <t>368</t>
  </si>
  <si>
    <t>210222001.S</t>
  </si>
  <si>
    <t>Uzemňovacie vedenie na povrchu FeZn, pre vonkajšie práce</t>
  </si>
  <si>
    <t>-850096544</t>
  </si>
  <si>
    <t>369</t>
  </si>
  <si>
    <t>354410054800.S</t>
  </si>
  <si>
    <t>Drôt bleskozvodový FeZn, d 10 mm</t>
  </si>
  <si>
    <t>-115301941</t>
  </si>
  <si>
    <t>370</t>
  </si>
  <si>
    <t>210222031.S</t>
  </si>
  <si>
    <t>Ekvipotenciálna svorkovnica EPS 2 v krabici KO 125 E, pre vonkajšie práce</t>
  </si>
  <si>
    <t>-357197678</t>
  </si>
  <si>
    <t>371</t>
  </si>
  <si>
    <t>345410000400.S</t>
  </si>
  <si>
    <t>Krabica odbočná z PVC s viečkom pod omietku KO 125 E</t>
  </si>
  <si>
    <t>-1477527152</t>
  </si>
  <si>
    <t>372</t>
  </si>
  <si>
    <t>345610005100.S</t>
  </si>
  <si>
    <t>Svorkovnica ekvipotencionálna EPS 2, z PP</t>
  </si>
  <si>
    <t>68277851</t>
  </si>
  <si>
    <t>373</t>
  </si>
  <si>
    <t>210222101.S</t>
  </si>
  <si>
    <t>Podpery vedenia FeZn na plochú strechu PV21, pre vonkajšie práce</t>
  </si>
  <si>
    <t>-251364620</t>
  </si>
  <si>
    <t>374</t>
  </si>
  <si>
    <t>354410034800.S</t>
  </si>
  <si>
    <t>Podpera vedenia FeZn na ploché strechy označenie PV 21 oceľ</t>
  </si>
  <si>
    <t>-1798341959</t>
  </si>
  <si>
    <t>375</t>
  </si>
  <si>
    <t>354410034900.S</t>
  </si>
  <si>
    <t>Podložka plastová k podpere vedenia FeZn označenie podložka k PV 21</t>
  </si>
  <si>
    <t>1843659244</t>
  </si>
  <si>
    <t>376</t>
  </si>
  <si>
    <t>210222102</t>
  </si>
  <si>
    <t>Podpery vedenia FeZn na vrchol krovu PV15 A-F +UNI, pre vonkajšie práce</t>
  </si>
  <si>
    <t>429327269</t>
  </si>
  <si>
    <t>377</t>
  </si>
  <si>
    <t>354410033000</t>
  </si>
  <si>
    <t>Podpera vedenia FeZn na vrchol krovu označenie PV 15 A</t>
  </si>
  <si>
    <t>-1455859066</t>
  </si>
  <si>
    <t>378</t>
  </si>
  <si>
    <t>210222110</t>
  </si>
  <si>
    <t>Podpery vedenia FeZn pod krytinu na svahu PV12-13, pre vonkajšie práce</t>
  </si>
  <si>
    <t>1632321148</t>
  </si>
  <si>
    <t>379</t>
  </si>
  <si>
    <t>354410032700</t>
  </si>
  <si>
    <t>Podpera vedenia FeZn pod škridľovú strechu označenie PV 12</t>
  </si>
  <si>
    <t>754427669</t>
  </si>
  <si>
    <t>380</t>
  </si>
  <si>
    <t>210222204</t>
  </si>
  <si>
    <t>Zachytávacia tyč FeZn bez osadenia a s osadením JP10-30, pre vonkajšie práce</t>
  </si>
  <si>
    <t>-1614372732</t>
  </si>
  <si>
    <t>381</t>
  </si>
  <si>
    <t>354410023100</t>
  </si>
  <si>
    <t>Tyč zachytávacia FeZn na upevnenie do muriva označenie JP 15</t>
  </si>
  <si>
    <t>-1276253578</t>
  </si>
  <si>
    <t>382</t>
  </si>
  <si>
    <t>210222243</t>
  </si>
  <si>
    <t>Svorka FeZn spojovacia SS, pre vonkajšie práce</t>
  </si>
  <si>
    <t>-363084262</t>
  </si>
  <si>
    <t>383</t>
  </si>
  <si>
    <t>354410003400</t>
  </si>
  <si>
    <t>Svorka FeZn spojovacia označenie SS 2 skrutky s príložkou</t>
  </si>
  <si>
    <t>1574218763</t>
  </si>
  <si>
    <t>384</t>
  </si>
  <si>
    <t>210222246</t>
  </si>
  <si>
    <t>Svorka FeZn na odkvapový žľab SO, pre vonkajšie práce</t>
  </si>
  <si>
    <t>-1891192337</t>
  </si>
  <si>
    <t>385</t>
  </si>
  <si>
    <t>354410004200</t>
  </si>
  <si>
    <t>Svorka FeZn odkvapová označenie SO</t>
  </si>
  <si>
    <t>-1977450751</t>
  </si>
  <si>
    <t>386</t>
  </si>
  <si>
    <t>210222247</t>
  </si>
  <si>
    <t>Svorka FeZn skúšobná SZ, pre vonkajšie práce</t>
  </si>
  <si>
    <t>1672696548</t>
  </si>
  <si>
    <t>387</t>
  </si>
  <si>
    <t>354410004300</t>
  </si>
  <si>
    <t>Svorka FeZn skúšobná označenie SZ</t>
  </si>
  <si>
    <t>1669318998</t>
  </si>
  <si>
    <t>388</t>
  </si>
  <si>
    <t>210222280</t>
  </si>
  <si>
    <t>Uzemňovacia tyč FeZn ZT, pre vonkajšie práce</t>
  </si>
  <si>
    <t>1800453514</t>
  </si>
  <si>
    <t>389</t>
  </si>
  <si>
    <t>354410055700</t>
  </si>
  <si>
    <t>Tyč uzemňovacia FeZn označenie ZT 2 m</t>
  </si>
  <si>
    <t>-823275290</t>
  </si>
  <si>
    <t>390</t>
  </si>
  <si>
    <t>210800107</t>
  </si>
  <si>
    <t>Kábel medený uložený voľne CYKY 450/750 V 3x1,5</t>
  </si>
  <si>
    <t>-4544707</t>
  </si>
  <si>
    <t>391</t>
  </si>
  <si>
    <t>KPE000000672</t>
  </si>
  <si>
    <t xml:space="preserve">Kábel pevný CHKE-R 3x1,5 </t>
  </si>
  <si>
    <t>-671018392</t>
  </si>
  <si>
    <t>392</t>
  </si>
  <si>
    <t>KPE000000493</t>
  </si>
  <si>
    <t>Kábel pevný CHKE-R 3Ax1,5</t>
  </si>
  <si>
    <t>-530711962</t>
  </si>
  <si>
    <t>393</t>
  </si>
  <si>
    <t>210800108</t>
  </si>
  <si>
    <t>Kábel medený uložený voľne CYKY 450/750 V 3x2,5</t>
  </si>
  <si>
    <t>382833902</t>
  </si>
  <si>
    <t>394</t>
  </si>
  <si>
    <t>341110000801</t>
  </si>
  <si>
    <t>Kábel medený CHKE-R 3x2,5</t>
  </si>
  <si>
    <t>-1409074148</t>
  </si>
  <si>
    <t>395</t>
  </si>
  <si>
    <t>210800120.S</t>
  </si>
  <si>
    <t>Kábel medený uložený voľne CYKY 450/750 V 5x2,5</t>
  </si>
  <si>
    <t>661694098</t>
  </si>
  <si>
    <t>396</t>
  </si>
  <si>
    <t>341110002000.S</t>
  </si>
  <si>
    <t>Kábel medený CYKY 5x2,5 mm2</t>
  </si>
  <si>
    <t>1813939653</t>
  </si>
  <si>
    <t>397</t>
  </si>
  <si>
    <t>210800122</t>
  </si>
  <si>
    <t>Kábel medený uložený voľne 5x6</t>
  </si>
  <si>
    <t>7328285</t>
  </si>
  <si>
    <t>398</t>
  </si>
  <si>
    <t>341110002200</t>
  </si>
  <si>
    <t>Kábel medený CHKE-R 5x6 mm2</t>
  </si>
  <si>
    <t>344964171</t>
  </si>
  <si>
    <t>399</t>
  </si>
  <si>
    <t>210800203.S</t>
  </si>
  <si>
    <t>Kábel medený uložený v rúrke CYKY 450/750 V 5x16</t>
  </si>
  <si>
    <t>1949348740</t>
  </si>
  <si>
    <t>400</t>
  </si>
  <si>
    <t>341110002400.S</t>
  </si>
  <si>
    <t>Kábel medený CYKY 5x16 mm2</t>
  </si>
  <si>
    <t>367470557</t>
  </si>
  <si>
    <t>401</t>
  </si>
  <si>
    <t>210800613</t>
  </si>
  <si>
    <t>Vodič medený uložený voľne H07V-K (CYA)  450/750 V 6</t>
  </si>
  <si>
    <t>1144332216</t>
  </si>
  <si>
    <t>402</t>
  </si>
  <si>
    <t>341310009100</t>
  </si>
  <si>
    <t>Vodič medený flexibilný H07V-K 6 mm2</t>
  </si>
  <si>
    <t>2078322278</t>
  </si>
  <si>
    <t>403</t>
  </si>
  <si>
    <t>210800614.S</t>
  </si>
  <si>
    <t>Vodič medený uložený voľne H07V-K (CYA)  450/750 V 10</t>
  </si>
  <si>
    <t>-1127763514</t>
  </si>
  <si>
    <t>404</t>
  </si>
  <si>
    <t>341310009200.S</t>
  </si>
  <si>
    <t>Vodič medený flexibilný H07V-K 10 mm2</t>
  </si>
  <si>
    <t>-768338194</t>
  </si>
  <si>
    <t>405</t>
  </si>
  <si>
    <t>210800615</t>
  </si>
  <si>
    <t>Vodič medený uložený voľne H07V-K (CYA)  450/750 V 16</t>
  </si>
  <si>
    <t>2108390214</t>
  </si>
  <si>
    <t>406</t>
  </si>
  <si>
    <t>341310009300</t>
  </si>
  <si>
    <t>Vodič medený flexibilný H07V-K 16 mm2</t>
  </si>
  <si>
    <t>-786321879</t>
  </si>
  <si>
    <t>407</t>
  </si>
  <si>
    <t>210881175.S</t>
  </si>
  <si>
    <t>Kábel bezhalogénový, medený uložený voľne 1-CHKE-V 0,6/1,0 kV  3x2,5</t>
  </si>
  <si>
    <t>192789431</t>
  </si>
  <si>
    <t>408</t>
  </si>
  <si>
    <t>341610021000.S</t>
  </si>
  <si>
    <t>Kábel medený bezhalogenový 1-CHKE-V 3x2,5 mm2</t>
  </si>
  <si>
    <t>-613975843</t>
  </si>
  <si>
    <t>409</t>
  </si>
  <si>
    <t>210881191.S</t>
  </si>
  <si>
    <t>Kábel bezhalogénový, medený uložený voľne 1-CHKE-V 0,6/1,0 kV  5x2,5</t>
  </si>
  <si>
    <t>-696711142</t>
  </si>
  <si>
    <t>410</t>
  </si>
  <si>
    <t>341610022600.S</t>
  </si>
  <si>
    <t>Kábel medený bezhalogenový CHKE-R 5x2,5 mm2</t>
  </si>
  <si>
    <t>-1034068865</t>
  </si>
  <si>
    <t>411</t>
  </si>
  <si>
    <t>210902381.S</t>
  </si>
  <si>
    <t>Kábel hliníkový silový, uložený v rúrke NAYY 0,6/1 kV 4x25</t>
  </si>
  <si>
    <t>97536063</t>
  </si>
  <si>
    <t>412</t>
  </si>
  <si>
    <t>341110034000.S</t>
  </si>
  <si>
    <t>Kábel hliníkový NAYY 4x25 mm2</t>
  </si>
  <si>
    <t>1551123015</t>
  </si>
  <si>
    <t>413</t>
  </si>
  <si>
    <t>PPV000116</t>
  </si>
  <si>
    <t>Drobný inštalačný materiál a práca</t>
  </si>
  <si>
    <t>489792764</t>
  </si>
  <si>
    <t>22-M</t>
  </si>
  <si>
    <t>Montáže oznamovacích a zabezpečovacích zariadení</t>
  </si>
  <si>
    <t>436</t>
  </si>
  <si>
    <t>220490043.S</t>
  </si>
  <si>
    <t>Montáž a dodávka telefónneho bytového zariadenia-hlasitá, zapojenie,vyskúš.a vysvetlenie manipuláci</t>
  </si>
  <si>
    <t>-166074476</t>
  </si>
  <si>
    <t>432</t>
  </si>
  <si>
    <t>220511001.S</t>
  </si>
  <si>
    <t>Montáž zásuvky 1xRJ45 pod omietku</t>
  </si>
  <si>
    <t>1488961982</t>
  </si>
  <si>
    <t>433</t>
  </si>
  <si>
    <t>383150000100.S</t>
  </si>
  <si>
    <t>Zásuvka dátová RJ45 Cat 5e FTP</t>
  </si>
  <si>
    <t>-1996411511</t>
  </si>
  <si>
    <t>434</t>
  </si>
  <si>
    <t>220511020.S</t>
  </si>
  <si>
    <t>Zapojenie zásuvky 1xRJ45</t>
  </si>
  <si>
    <t>-1603335414</t>
  </si>
  <si>
    <t>414</t>
  </si>
  <si>
    <t>220511031.S</t>
  </si>
  <si>
    <t>Kábel v rúrkach - internet +TV</t>
  </si>
  <si>
    <t>-199359970</t>
  </si>
  <si>
    <t>415</t>
  </si>
  <si>
    <t>341230000800.S</t>
  </si>
  <si>
    <t>Kábel medený dátový UTP 4x2x0,5 mm2</t>
  </si>
  <si>
    <t>1934869465</t>
  </si>
  <si>
    <t>416</t>
  </si>
  <si>
    <t>KPS000001355</t>
  </si>
  <si>
    <t>Kábel prepojovací SB0103 HDMI 3m PVC čierny</t>
  </si>
  <si>
    <t>1571446739</t>
  </si>
  <si>
    <t>435</t>
  </si>
  <si>
    <t>220512130.S</t>
  </si>
  <si>
    <t>Značenie zásuviek</t>
  </si>
  <si>
    <t>-1780983433</t>
  </si>
  <si>
    <t>437</t>
  </si>
  <si>
    <t>220512199.S</t>
  </si>
  <si>
    <t>RACK skriňa s príslušenstvom a internetovým pripojením</t>
  </si>
  <si>
    <t>-1168141077</t>
  </si>
  <si>
    <t>46-M</t>
  </si>
  <si>
    <t>Zemné práce vykonávané pri externých montážnych prácach</t>
  </si>
  <si>
    <t>419</t>
  </si>
  <si>
    <t>460200163.S</t>
  </si>
  <si>
    <t>Hĺbenie káblovej ryhy ručne 35 cm širokej a 80 cm hlbokej, v zemine triedy 3</t>
  </si>
  <si>
    <t>-40870104</t>
  </si>
  <si>
    <t>420</t>
  </si>
  <si>
    <t>460420001.S</t>
  </si>
  <si>
    <t>Zriadenie káblového lôžka z preosiatej zeminy v ryhe šírky do 65 cm, hrúbky vrstvy 5 cm.</t>
  </si>
  <si>
    <t>-877805985</t>
  </si>
  <si>
    <t>421</t>
  </si>
  <si>
    <t>460560163.S</t>
  </si>
  <si>
    <t>Ručný zásyp nezap. káblovej ryhy bez zhutn. zeminy, 35 cm širokej, 80 cm hlbokej v zemine tr. 3</t>
  </si>
  <si>
    <t>-1137923985</t>
  </si>
  <si>
    <t>HZS</t>
  </si>
  <si>
    <t>Hodinové zúčtovacie sadzby</t>
  </si>
  <si>
    <t>423</t>
  </si>
  <si>
    <t>HZS000114</t>
  </si>
  <si>
    <t>Revízna správa</t>
  </si>
  <si>
    <t>hod</t>
  </si>
  <si>
    <t>512</t>
  </si>
  <si>
    <t>-953160641</t>
  </si>
  <si>
    <t>426</t>
  </si>
  <si>
    <t>HZS000119.S</t>
  </si>
  <si>
    <t>Nepredvídané práce</t>
  </si>
  <si>
    <t>2138739399</t>
  </si>
  <si>
    <t>01.2 - Vzduchotechnika</t>
  </si>
  <si>
    <t>Domov sociálnych služieb, Pohorelská Maša 57/72</t>
  </si>
  <si>
    <t>Ing. Pavol Fedorčák, PhD.</t>
  </si>
  <si>
    <t xml:space="preserve">    769 - Montáže vzduchotechnických zariadení</t>
  </si>
  <si>
    <t>36-M - Montáž prev.,mer. a regul.zariadení</t>
  </si>
  <si>
    <t>971036010.S</t>
  </si>
  <si>
    <t>Jadrové vrty diamantovými korunkami do D 110 mm do stien - murivo tehlové -0,00015t</t>
  </si>
  <si>
    <t>cm</t>
  </si>
  <si>
    <t>1017088107</t>
  </si>
  <si>
    <t>200</t>
  </si>
  <si>
    <t>971036019.S</t>
  </si>
  <si>
    <t>Jadrové vrty diamantovými korunkami do D 225 mm do stien - murivo tehlové -0,00064t</t>
  </si>
  <si>
    <t>-1809963948</t>
  </si>
  <si>
    <t>-132717833</t>
  </si>
  <si>
    <t>267769512</t>
  </si>
  <si>
    <t>201</t>
  </si>
  <si>
    <t>-1554445608</t>
  </si>
  <si>
    <t>283320004600.S</t>
  </si>
  <si>
    <t>Izolačný pás hr. 25 mm, izolácia zo syntetického kaučuku</t>
  </si>
  <si>
    <t>-591184704</t>
  </si>
  <si>
    <t>713483020.S</t>
  </si>
  <si>
    <t>Montáž technickej izolácie samolepiacej rohože hr. 20 mm na potrubia s tvarovanou plochou</t>
  </si>
  <si>
    <t>555581308</t>
  </si>
  <si>
    <t>713530010.S</t>
  </si>
  <si>
    <t>Tmelenie š/h 10x10 mm v požiarnych deliacich konštrukciách silikónovým protipožiarnym tmelom El90-180, výplň TI</t>
  </si>
  <si>
    <t>1862190149</t>
  </si>
  <si>
    <t>449410002710</t>
  </si>
  <si>
    <t>Elastický protipožiarny tmel CFS-S SIL C</t>
  </si>
  <si>
    <t>99608262</t>
  </si>
  <si>
    <t>769</t>
  </si>
  <si>
    <t>Montáže vzduchotechnických zariadení</t>
  </si>
  <si>
    <t>769011030.S</t>
  </si>
  <si>
    <t>Montáž ventilátora malého axiálneho nástenného do stropu veľkosť: 100</t>
  </si>
  <si>
    <t>1482262637</t>
  </si>
  <si>
    <t>429110005100</t>
  </si>
  <si>
    <t>Ventilátor malý, axiálny DECOR 100 CRZ, ELEKTRODESIGN</t>
  </si>
  <si>
    <t>94918116</t>
  </si>
  <si>
    <t>145</t>
  </si>
  <si>
    <t>769011130r</t>
  </si>
  <si>
    <t>Montáž lokálnej rekuperačnej jednotky</t>
  </si>
  <si>
    <t>-279718064</t>
  </si>
  <si>
    <t>146</t>
  </si>
  <si>
    <t>3599551r</t>
  </si>
  <si>
    <t>inVERTer typ iV14-Zero Corner</t>
  </si>
  <si>
    <t>2131264390</t>
  </si>
  <si>
    <t>206</t>
  </si>
  <si>
    <t>769021000.S</t>
  </si>
  <si>
    <t>Montáž spiro potrubia do DN 100</t>
  </si>
  <si>
    <t>-1064740743</t>
  </si>
  <si>
    <t>207</t>
  </si>
  <si>
    <t>429810000200.S</t>
  </si>
  <si>
    <t>Potrubie kruhové spiro DN 100</t>
  </si>
  <si>
    <t>340206659</t>
  </si>
  <si>
    <t>204</t>
  </si>
  <si>
    <t>769021006.S</t>
  </si>
  <si>
    <t>Montáž spiro potrubia DN 160-180</t>
  </si>
  <si>
    <t>1837509081</t>
  </si>
  <si>
    <t>205</t>
  </si>
  <si>
    <t>429810000500.S</t>
  </si>
  <si>
    <t>Potrubie kruhové spiro DN 160, dĺžka 1000 mm</t>
  </si>
  <si>
    <t>1012309741</t>
  </si>
  <si>
    <t>208</t>
  </si>
  <si>
    <t>769021112.S</t>
  </si>
  <si>
    <t>Montáž ohybnej Al hadice priemeru 100-130 mm</t>
  </si>
  <si>
    <t>217686501</t>
  </si>
  <si>
    <t>209</t>
  </si>
  <si>
    <t>429840000200.S</t>
  </si>
  <si>
    <t>Hadica ohybná hliníkovo laminátová d 102 mm, nízky tlak</t>
  </si>
  <si>
    <t>-1860907787</t>
  </si>
  <si>
    <t>212</t>
  </si>
  <si>
    <t>769021322.S</t>
  </si>
  <si>
    <t>Montáž kolena 90° na spiro potrubie DN 160-250</t>
  </si>
  <si>
    <t>1813768058</t>
  </si>
  <si>
    <t>429850008100.S</t>
  </si>
  <si>
    <t>Koleno 90˚ DN 160 pre kruhové spiro potrubie</t>
  </si>
  <si>
    <t>1999602624</t>
  </si>
  <si>
    <t>210</t>
  </si>
  <si>
    <t>769021352.S</t>
  </si>
  <si>
    <t>Montáž záslepu na spiro potrubie DN 160-250</t>
  </si>
  <si>
    <t>1306563230</t>
  </si>
  <si>
    <t>211</t>
  </si>
  <si>
    <t>429850015600.S</t>
  </si>
  <si>
    <t>Záslepka DN 160 pre kruhové spiro potrubie</t>
  </si>
  <si>
    <t>-180472990</t>
  </si>
  <si>
    <t>769021382.S</t>
  </si>
  <si>
    <t>Montáž prechodu na spiro potrubie DN 150-200</t>
  </si>
  <si>
    <t>993089896</t>
  </si>
  <si>
    <t>429850018100.S</t>
  </si>
  <si>
    <t>Prechod symetrický DN 100/160 pre kruhové spiro potrubie</t>
  </si>
  <si>
    <t>1334424564</t>
  </si>
  <si>
    <t>202</t>
  </si>
  <si>
    <t>769021532.S</t>
  </si>
  <si>
    <t>Montáž samoťahovej hlavice priemeru 160-200 mm</t>
  </si>
  <si>
    <t>2047658642</t>
  </si>
  <si>
    <t>203</t>
  </si>
  <si>
    <t>429720025900.S</t>
  </si>
  <si>
    <t>Hlavica samoťahová pozinkovaná, priemer 160 mm</t>
  </si>
  <si>
    <t>-83709776</t>
  </si>
  <si>
    <t>195</t>
  </si>
  <si>
    <t>769071290.S</t>
  </si>
  <si>
    <t>Montáž závesu kruhového a štvorhranného vzduchotechnického potrubia</t>
  </si>
  <si>
    <t>1405995705</t>
  </si>
  <si>
    <t>196</t>
  </si>
  <si>
    <t>386544</t>
  </si>
  <si>
    <t>Záves VZT rozvodu MVA-S</t>
  </si>
  <si>
    <t>1728860004</t>
  </si>
  <si>
    <t>199</t>
  </si>
  <si>
    <t>998769201.S</t>
  </si>
  <si>
    <t>Presun hmôt pre montáž vzduchotechnických zariadení v stavbe (objekte) výšky do 7 m</t>
  </si>
  <si>
    <t>-633635995</t>
  </si>
  <si>
    <t>36-M</t>
  </si>
  <si>
    <t>Montáž prev.,mer. a regul.zariadení</t>
  </si>
  <si>
    <t>147</t>
  </si>
  <si>
    <t>360410052r</t>
  </si>
  <si>
    <t>Montáž regulátora otáčok</t>
  </si>
  <si>
    <t>1828939211</t>
  </si>
  <si>
    <t>148</t>
  </si>
  <si>
    <t>186964r</t>
  </si>
  <si>
    <t>Regulátor sMove s4</t>
  </si>
  <si>
    <t>-1779446298</t>
  </si>
  <si>
    <t>149</t>
  </si>
  <si>
    <t>HZS000212</t>
  </si>
  <si>
    <t>Elektroinštalácia</t>
  </si>
  <si>
    <t>sub</t>
  </si>
  <si>
    <t>-1740046007</t>
  </si>
  <si>
    <t>150</t>
  </si>
  <si>
    <t>HZS000213</t>
  </si>
  <si>
    <t>Montážny, kotviaci a spojovací materiál</t>
  </si>
  <si>
    <t>kpl</t>
  </si>
  <si>
    <t>-792523255</t>
  </si>
  <si>
    <t>151</t>
  </si>
  <si>
    <t>HZS000215</t>
  </si>
  <si>
    <t>Funkčné skúšky zariadení, vrátane vyhotovenia protokolu o funkčných skúškach</t>
  </si>
  <si>
    <t>-1245778845</t>
  </si>
  <si>
    <t>152</t>
  </si>
  <si>
    <t>341110002000</t>
  </si>
  <si>
    <t>-14443645</t>
  </si>
  <si>
    <t>153</t>
  </si>
  <si>
    <t>K00012382</t>
  </si>
  <si>
    <t>Kábel UNITRONIC LiYY 3x0,75 mm2</t>
  </si>
  <si>
    <t>-1109956395</t>
  </si>
  <si>
    <t>194</t>
  </si>
  <si>
    <t>HZS000213.S</t>
  </si>
  <si>
    <t>Stavebno montážne práce náročné ucelené - odborné, tvorivé remeselné (Tr. 3) v rozsahu viac ako 4 a menej ako 8 hodín</t>
  </si>
  <si>
    <t>1454187660</t>
  </si>
  <si>
    <t>HZS-0051</t>
  </si>
  <si>
    <t xml:space="preserve">Zaregulovanie VZT + kompletácia, revízna správa, zaškolenie obsluhy   </t>
  </si>
  <si>
    <t>346615020</t>
  </si>
  <si>
    <t>HZS-0061</t>
  </si>
  <si>
    <t>Kompletné vyskúšanie systému</t>
  </si>
  <si>
    <t>-966484780</t>
  </si>
  <si>
    <t>HZS-0071</t>
  </si>
  <si>
    <t>Skúšobná v prevádzka</t>
  </si>
  <si>
    <t>1396231285</t>
  </si>
  <si>
    <t>01.3 - Zdravotechnika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</si>
  <si>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</si>
  <si>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</si>
  <si>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</si>
  <si>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>971035806.S</t>
  </si>
  <si>
    <t>Vrty príklepovým vrtákom do D 35 mm do stien alebo smerom dole do tehál -0.00002t</t>
  </si>
  <si>
    <t>22587414</t>
  </si>
  <si>
    <t>971035809.S</t>
  </si>
  <si>
    <t>Vrty príklepovým vrtákom do D 52 mm do stien alebo smerom dole do tehál -0.00003t</t>
  </si>
  <si>
    <t>878247051</t>
  </si>
  <si>
    <t>979011111.S</t>
  </si>
  <si>
    <t>Zvislá doprava sutiny a vybúraných hmôt za prvé podlažie nad alebo pod základným podlažím</t>
  </si>
  <si>
    <t>-351365854</t>
  </si>
  <si>
    <t>979011121.S</t>
  </si>
  <si>
    <t>Zvislá doprava sutiny a vybúraných hmôt za každé ďalšie podlažie</t>
  </si>
  <si>
    <t>712322431</t>
  </si>
  <si>
    <t>482</t>
  </si>
  <si>
    <t>713482121.S</t>
  </si>
  <si>
    <t>Montáž trubíc z PE, hr.15-20 mm,vnút.priemer do 38 mm</t>
  </si>
  <si>
    <t>-2046593492</t>
  </si>
  <si>
    <t>283310002800.S</t>
  </si>
  <si>
    <t>Izolačná PE trubica dxhr. 20x13 mm, nadrezaná, na izolovanie rozvodov vody, kúrenia, zdravotechniky</t>
  </si>
  <si>
    <t>986193599</t>
  </si>
  <si>
    <t>160</t>
  </si>
  <si>
    <t>283310003100.S</t>
  </si>
  <si>
    <t>Izolačná PE trubica dxhr. 28x13 mm, nadrezaná, na izolovanie rozvodov vody, kúrenia, zdravotechniky</t>
  </si>
  <si>
    <t>1664933358</t>
  </si>
  <si>
    <t>573</t>
  </si>
  <si>
    <t>283310003200.S</t>
  </si>
  <si>
    <t>Izolačná PE trubica dxhr. 32x13 mm, nadrezaná, na izolovanie rozvodov vody, kúrenia, zdravotechniky</t>
  </si>
  <si>
    <t>-1779084203</t>
  </si>
  <si>
    <t>283310004900.S</t>
  </si>
  <si>
    <t>Izolačná PE trubica dxhr. 35x20 mm, nadrezaná, na izolovanie rozvodov vody, kúrenia, zdravotechniky</t>
  </si>
  <si>
    <t>977732325</t>
  </si>
  <si>
    <t>575</t>
  </si>
  <si>
    <t>713482122.S</t>
  </si>
  <si>
    <t>Montáž trubíc z PE, hr.15-20 mm,vnút.priemer 39-70 mm</t>
  </si>
  <si>
    <t>-1519110447</t>
  </si>
  <si>
    <t>576</t>
  </si>
  <si>
    <t>283310003500.S</t>
  </si>
  <si>
    <t>Izolačná PE trubica dxhr. 42x13 mm, nadrezaná, na izolovanie rozvodov vody, kúrenia, zdravotechniky</t>
  </si>
  <si>
    <t>348230789</t>
  </si>
  <si>
    <t>998713201</t>
  </si>
  <si>
    <t>505743202</t>
  </si>
  <si>
    <t>998713292</t>
  </si>
  <si>
    <t>Izolácie tepelné, prípl.za presun nad vymedz. najväčšiu dopravnú vzdial. do 100 m</t>
  </si>
  <si>
    <t>763383081</t>
  </si>
  <si>
    <t>721</t>
  </si>
  <si>
    <t>Zdravotechnika - vnútorná kanalizácia</t>
  </si>
  <si>
    <t>528</t>
  </si>
  <si>
    <t>721172312.S</t>
  </si>
  <si>
    <t>Montáž odbočky HT potrubia DN 70</t>
  </si>
  <si>
    <t>199872573</t>
  </si>
  <si>
    <t>574</t>
  </si>
  <si>
    <t>286540016700</t>
  </si>
  <si>
    <t>Hrdlo dvojité HT DN 70, PP systém pre beztlakový rozvod vnútorného odpadu</t>
  </si>
  <si>
    <t>-272064931</t>
  </si>
  <si>
    <t>530</t>
  </si>
  <si>
    <t>721172315.S</t>
  </si>
  <si>
    <t>Montáž odbočky HT potrubia DN 100</t>
  </si>
  <si>
    <t>-328514924</t>
  </si>
  <si>
    <t>531</t>
  </si>
  <si>
    <t>286540010600.S</t>
  </si>
  <si>
    <t>Odbočka HT DN 100, PP systém pre beztlakový rozvod vnútorného odpadu</t>
  </si>
  <si>
    <t>1366045486</t>
  </si>
  <si>
    <t>532</t>
  </si>
  <si>
    <t>286540016800</t>
  </si>
  <si>
    <t>Hrdlo dvojité HT DN 100, PP systém pre beztlakový rozvod vnútorného odpadu, PIPELIFE</t>
  </si>
  <si>
    <t>-828982290</t>
  </si>
  <si>
    <t>521</t>
  </si>
  <si>
    <t>721173204.S</t>
  </si>
  <si>
    <t>Potrubie z PVC - U odpadné pripájacie D 40 mm, vrátane tvaroviek</t>
  </si>
  <si>
    <t>-450274038</t>
  </si>
  <si>
    <t>522</t>
  </si>
  <si>
    <t>721173205.S</t>
  </si>
  <si>
    <t>Potrubie z PVC - U odpadné pripájacie D 50 mm, vrátane tvaroviek</t>
  </si>
  <si>
    <t>-1321569925</t>
  </si>
  <si>
    <t>523</t>
  </si>
  <si>
    <t>721173208.S</t>
  </si>
  <si>
    <t>Potrubie z PVC - U odpadné pripájacie D 110 mm, vrátane tvaroviek</t>
  </si>
  <si>
    <t>-1623376714</t>
  </si>
  <si>
    <t>469</t>
  </si>
  <si>
    <t>721172107.S</t>
  </si>
  <si>
    <t>Potrubie z PVC - U odpadové zvislé hrdlové Dxt 75x1,8 mm, vrátane tvaroviek</t>
  </si>
  <si>
    <t>1398048172</t>
  </si>
  <si>
    <t>167</t>
  </si>
  <si>
    <t>721172109.S</t>
  </si>
  <si>
    <t>Potrubie z PVC - U odpadové zvislé hrdlové Dxt 110x2,2 mm, vrátane tvaroviek</t>
  </si>
  <si>
    <t>706239510</t>
  </si>
  <si>
    <t>173</t>
  </si>
  <si>
    <t>721172357.S</t>
  </si>
  <si>
    <t>Montáž čistiaceho kusu HT potrubia DN 100</t>
  </si>
  <si>
    <t>-1889209827</t>
  </si>
  <si>
    <t>174</t>
  </si>
  <si>
    <t>286540019100.S</t>
  </si>
  <si>
    <t>Čistiaci kus HT DN 100, PP systém pre beztlakový rozvod vnútorného odpadu</t>
  </si>
  <si>
    <t>-232930004</t>
  </si>
  <si>
    <t>721194104</t>
  </si>
  <si>
    <t>Zriadenie prípojky na potrubí vyvedenie a upevnenie odpadových výpustiek D 40x1, 8</t>
  </si>
  <si>
    <t>544340106</t>
  </si>
  <si>
    <t>721194105</t>
  </si>
  <si>
    <t>Zriadenie prípojky na potrubí vyvedenie a upevnenie odpadových výpustiek D 50x1, 8</t>
  </si>
  <si>
    <t>2069156397</t>
  </si>
  <si>
    <t>721194109</t>
  </si>
  <si>
    <t>Zriadenie prípojky na potrubí vyvedenie a upevnenie odpadových výpustiek D 110x2, 3</t>
  </si>
  <si>
    <t>-570056166</t>
  </si>
  <si>
    <t>465</t>
  </si>
  <si>
    <t>721229022.S</t>
  </si>
  <si>
    <t>Montáž podlahového odtokového žlabu dĺžky 900 mm pre montáž k stene</t>
  </si>
  <si>
    <t>-459325650</t>
  </si>
  <si>
    <t>468</t>
  </si>
  <si>
    <t>552240017200.S</t>
  </si>
  <si>
    <t>Žľab sprchový, rozmer 900x55 mm, integrované priečne spádovanie, stavebná výška 10-32 mm, nerez</t>
  </si>
  <si>
    <t>742449416</t>
  </si>
  <si>
    <t>428</t>
  </si>
  <si>
    <t>721274103.S</t>
  </si>
  <si>
    <t>Ventilačná hlavica strešná plastová DN 100</t>
  </si>
  <si>
    <t>630972057</t>
  </si>
  <si>
    <t>476</t>
  </si>
  <si>
    <t>721290009.S</t>
  </si>
  <si>
    <t>Montáž privzdušňovacieho ventilu pre odpadové potrubia DN 75</t>
  </si>
  <si>
    <t>-1208886916</t>
  </si>
  <si>
    <t>477</t>
  </si>
  <si>
    <t>551610000300.S</t>
  </si>
  <si>
    <t>Privzdušňovacia hlavica DN 75, vnútorná kanalizácia, PP</t>
  </si>
  <si>
    <t>-2020566432</t>
  </si>
  <si>
    <t>721290111</t>
  </si>
  <si>
    <t>Ostatné - skúška tesnosti kanalizácie v objektoch vodou do DN 125</t>
  </si>
  <si>
    <t>-704887523</t>
  </si>
  <si>
    <t>998721201</t>
  </si>
  <si>
    <t>Presun hmôt pre vnútornú kanalizáciu v objektoch výšky do 6 m</t>
  </si>
  <si>
    <t>607670214</t>
  </si>
  <si>
    <t>571</t>
  </si>
  <si>
    <t>998721294.S</t>
  </si>
  <si>
    <t>Vnútorná kanalizácia, prípl.za presun nad vymedz. najväč. dopr. vzdial. do 1000m</t>
  </si>
  <si>
    <t>734027664</t>
  </si>
  <si>
    <t>572</t>
  </si>
  <si>
    <t>998721299.S</t>
  </si>
  <si>
    <t>Vnútorná kanalizácia, prípl.za každých ďalších i začatých 1000 m nad 1000 m</t>
  </si>
  <si>
    <t>1315923807</t>
  </si>
  <si>
    <t>722</t>
  </si>
  <si>
    <t>Zdravotechnika - vnútorný vodovod</t>
  </si>
  <si>
    <t>722131316.S</t>
  </si>
  <si>
    <t>Potrubie z uhlíkovej ocele pozinkované, rúry lisovacie dxt 35x1,5 mm</t>
  </si>
  <si>
    <t>-1850116648</t>
  </si>
  <si>
    <t>722171312</t>
  </si>
  <si>
    <t>Potrubie z viacvrstvových rúr PE d20 mm vrátané kolien, odbočiek... alebo ekvivalent</t>
  </si>
  <si>
    <t>1398964012</t>
  </si>
  <si>
    <t>722171313</t>
  </si>
  <si>
    <t>Potrubie z viacvrstvových rúr PE d26 mm vrátané kolien, odbočiek... alebo ekvivalent</t>
  </si>
  <si>
    <t>-1133208130</t>
  </si>
  <si>
    <t>570</t>
  </si>
  <si>
    <t>722171314</t>
  </si>
  <si>
    <t>Potrubie z viacvrstvových rúr PE d32 mm vrátané kolien, odbočiek... alebo ekvivalent</t>
  </si>
  <si>
    <t>1135150883</t>
  </si>
  <si>
    <t>722171315</t>
  </si>
  <si>
    <t>Potrubie z viacvrstvových rúr PE d40 mm vrátané kolien, odbočiek... alebo ekvivalent</t>
  </si>
  <si>
    <t>139031534</t>
  </si>
  <si>
    <t>568</t>
  </si>
  <si>
    <t>722221010.S</t>
  </si>
  <si>
    <t>Montáž guľového kohúta závitového priameho pre vodu G 1/2</t>
  </si>
  <si>
    <t>1089442289</t>
  </si>
  <si>
    <t>569</t>
  </si>
  <si>
    <t>551110004900.S</t>
  </si>
  <si>
    <t>Guľový uzáver pre vodu 1/2", niklovaná mosadz</t>
  </si>
  <si>
    <t>-1075016670</t>
  </si>
  <si>
    <t>722221025</t>
  </si>
  <si>
    <t>Montáž guľového kohúta závitového priameho pre vodu G 5/4</t>
  </si>
  <si>
    <t>903809961</t>
  </si>
  <si>
    <t>551110014000</t>
  </si>
  <si>
    <t>Guľový uzáver pre vodu 5/4" FF, páčka, niklovaná mosadz</t>
  </si>
  <si>
    <t>1597236927</t>
  </si>
  <si>
    <t>566</t>
  </si>
  <si>
    <t>722221030.S</t>
  </si>
  <si>
    <t>Montáž guľového kohúta závitového priameho pre vodu G 6/4</t>
  </si>
  <si>
    <t>780200898</t>
  </si>
  <si>
    <t>567</t>
  </si>
  <si>
    <t>551110005900.S</t>
  </si>
  <si>
    <t>Guľový uzáver pre vodu 6/4", niklovaná mosadz</t>
  </si>
  <si>
    <t>1964053004</t>
  </si>
  <si>
    <t>722221070.S</t>
  </si>
  <si>
    <t>Montáž guľového kohúta závitového rohového pre vodu G 1/2</t>
  </si>
  <si>
    <t>-730684769</t>
  </si>
  <si>
    <t>551110007700.S</t>
  </si>
  <si>
    <t>Guľový uzáver pre vodu rohový 1/2", niklovaná mosadz</t>
  </si>
  <si>
    <t>-732366522</t>
  </si>
  <si>
    <t>722221082.S</t>
  </si>
  <si>
    <t>Montáž guľového kohúta vypúšťacieho závitového G 1/2</t>
  </si>
  <si>
    <t>360628139</t>
  </si>
  <si>
    <t>551110011200.S</t>
  </si>
  <si>
    <t>Guľový uzáver vypúšťací s páčkou, 1/2" M, mosadz</t>
  </si>
  <si>
    <t>-1600725922</t>
  </si>
  <si>
    <t>562</t>
  </si>
  <si>
    <t>722221235.S</t>
  </si>
  <si>
    <t>Montáž tlakového redukčného závitového ventilu s manometrom G 5/4</t>
  </si>
  <si>
    <t>-1146328675</t>
  </si>
  <si>
    <t>563</t>
  </si>
  <si>
    <t>551110018400.S</t>
  </si>
  <si>
    <t>Tlakový redukčný ventil, 5/4" mm, so šróbením a manometrom, 1 až 6 bar, mosadz, plast</t>
  </si>
  <si>
    <t>1316279536</t>
  </si>
  <si>
    <t>722221280.S</t>
  </si>
  <si>
    <t>Montáž spätného ventilu závitového G 5/4</t>
  </si>
  <si>
    <t>1720842792</t>
  </si>
  <si>
    <t>551110016700.S</t>
  </si>
  <si>
    <t>Spätný ventil kontrolovateľný, 5/4" FF, PN 16, mosadz, disk plast</t>
  </si>
  <si>
    <t>688806576</t>
  </si>
  <si>
    <t>564</t>
  </si>
  <si>
    <t>722221285.S</t>
  </si>
  <si>
    <t>Montáž spätného ventilu závitového G 6/4</t>
  </si>
  <si>
    <t>-760100984</t>
  </si>
  <si>
    <t>565</t>
  </si>
  <si>
    <t>551110016800.S</t>
  </si>
  <si>
    <t>Spätný ventil kontrolovateľný, 6/4" FF, PN 16, mosadz, disk plast</t>
  </si>
  <si>
    <t>451683754</t>
  </si>
  <si>
    <t>722220111</t>
  </si>
  <si>
    <t>Montáž armatúry závitovej s jedným závitom, nástenka pre výtokový ventil G 1/2</t>
  </si>
  <si>
    <t>-322631269</t>
  </si>
  <si>
    <t>485</t>
  </si>
  <si>
    <t>286220049900.S</t>
  </si>
  <si>
    <t>Nástenka lisovacia pre plasthliníkové potrubie D 20x1/2" mm</t>
  </si>
  <si>
    <t>-1424670543</t>
  </si>
  <si>
    <t>560</t>
  </si>
  <si>
    <t>722221380.S</t>
  </si>
  <si>
    <t>Montáž vodovodného filtra závitového G 6/4</t>
  </si>
  <si>
    <t>1509025209</t>
  </si>
  <si>
    <t>561</t>
  </si>
  <si>
    <t>422010003300.S</t>
  </si>
  <si>
    <t>Filter závitový na vodu 6/4", FF, PN 20, mosadz</t>
  </si>
  <si>
    <t>-1313548727</t>
  </si>
  <si>
    <t>559</t>
  </si>
  <si>
    <t>722221385.S</t>
  </si>
  <si>
    <t>Montáž vodovodného filtra závitového G 2</t>
  </si>
  <si>
    <t>42326072</t>
  </si>
  <si>
    <t>291</t>
  </si>
  <si>
    <t>722250005</t>
  </si>
  <si>
    <t>Montáž hydrantového systému s tvarovo stálou hadicou D 25</t>
  </si>
  <si>
    <t>súb.</t>
  </si>
  <si>
    <t>-1080809962</t>
  </si>
  <si>
    <t>292</t>
  </si>
  <si>
    <t>449150003100</t>
  </si>
  <si>
    <t>Hydrantový systém s tvarovo stálou hadicou D 25, hadica 30 m, skriňa 650x650x285 mm, plné dvierka, prúdnica ekv.10</t>
  </si>
  <si>
    <t>-1700820299</t>
  </si>
  <si>
    <t>722290226</t>
  </si>
  <si>
    <t>Tlaková skúška vodovodného potrubia do DN 50</t>
  </si>
  <si>
    <t>573545016</t>
  </si>
  <si>
    <t>722290234</t>
  </si>
  <si>
    <t>Prepláchnutie a dezinfekcia vodovodného potrubia do DN 80</t>
  </si>
  <si>
    <t>-600938235</t>
  </si>
  <si>
    <t>998722201</t>
  </si>
  <si>
    <t>Presun hmôt pre vnútorný vodovod v objektoch výšky do 6 m</t>
  </si>
  <si>
    <t>-966490124</t>
  </si>
  <si>
    <t>998722292</t>
  </si>
  <si>
    <t>Vodovod, prípl.za presun nad vymedz. najväčšiu dopravnú vzdialenosť do 100m</t>
  </si>
  <si>
    <t>411572525</t>
  </si>
  <si>
    <t>725</t>
  </si>
  <si>
    <t>Zdravotechnika - zariaďovacie predmety</t>
  </si>
  <si>
    <t>545</t>
  </si>
  <si>
    <t>725119410.S</t>
  </si>
  <si>
    <t>Montáž záchodovej misy keramickej zavesenej s rovným odpadom</t>
  </si>
  <si>
    <t>-1414672725</t>
  </si>
  <si>
    <t>546</t>
  </si>
  <si>
    <t>642360000500.S</t>
  </si>
  <si>
    <t>Misa záchodová keramická závesná so splachovacím okruhom</t>
  </si>
  <si>
    <t>1443132189</t>
  </si>
  <si>
    <t>547</t>
  </si>
  <si>
    <t>725119415.S</t>
  </si>
  <si>
    <t>Montáž záchodovej misy keramickej bezbariérovej</t>
  </si>
  <si>
    <t>-88475393</t>
  </si>
  <si>
    <t>548</t>
  </si>
  <si>
    <t>642360004900.S</t>
  </si>
  <si>
    <t>Misa záchodová keramická závesná bezbariérová, bez splachovacieho okruhu</t>
  </si>
  <si>
    <t>913657510</t>
  </si>
  <si>
    <t>549</t>
  </si>
  <si>
    <t>725149715.S</t>
  </si>
  <si>
    <t>Montáž predstenového systému záchodov do ľahkých stien s kovovou konštrukciou</t>
  </si>
  <si>
    <t>671879802</t>
  </si>
  <si>
    <t>550</t>
  </si>
  <si>
    <t>552370000100.S</t>
  </si>
  <si>
    <t>Predstenový systém pre závesné WC so splachovacou podomietkovou nádržou do ľahkých montovaných konštrukcií</t>
  </si>
  <si>
    <t>836083725</t>
  </si>
  <si>
    <t>551</t>
  </si>
  <si>
    <t>725219401.S</t>
  </si>
  <si>
    <t>Montáž umývadla keramického na skrutky do muriva, bez výtokovej armatúry</t>
  </si>
  <si>
    <t>-776054997</t>
  </si>
  <si>
    <t>552</t>
  </si>
  <si>
    <t>642110004300.S</t>
  </si>
  <si>
    <t>Umývadlo keramické bežný typ</t>
  </si>
  <si>
    <t>-819128498</t>
  </si>
  <si>
    <t>553</t>
  </si>
  <si>
    <t>642110005300.S</t>
  </si>
  <si>
    <t>Umývadlo keramické pre imobilných</t>
  </si>
  <si>
    <t>1419150313</t>
  </si>
  <si>
    <t>556</t>
  </si>
  <si>
    <t>725291114.S</t>
  </si>
  <si>
    <t>Montáž doplnkov zariadení kúpeľní a záchodov, madlá</t>
  </si>
  <si>
    <t>1683245633</t>
  </si>
  <si>
    <t>557</t>
  </si>
  <si>
    <t>552380012800</t>
  </si>
  <si>
    <t>Madlo nerezové pevné, dĺžka 550 mm, povrch lesklý, SANELA</t>
  </si>
  <si>
    <t>-1632950956</t>
  </si>
  <si>
    <t>558</t>
  </si>
  <si>
    <t>552380013000</t>
  </si>
  <si>
    <t>Madlo nerezové pevné, dĺžka 900 mm, povrch lesklý, SANELA</t>
  </si>
  <si>
    <t>1589352319</t>
  </si>
  <si>
    <t>725319113</t>
  </si>
  <si>
    <t>Montáž kuchynských drezov jednoduchých, hranatých, s rozmerom  do 800 x 600 mm, bez výtokových armatúr</t>
  </si>
  <si>
    <t>-1441788855</t>
  </si>
  <si>
    <t>511</t>
  </si>
  <si>
    <t>552310000700.S</t>
  </si>
  <si>
    <t>Kuchynský drez nerezový kruhový na zapustenie do dosky, priemer 510 mm</t>
  </si>
  <si>
    <t>772493291</t>
  </si>
  <si>
    <t>725829601</t>
  </si>
  <si>
    <t>Montáž batérií umývadlových stojankových pákových alebo klasických</t>
  </si>
  <si>
    <t>751740175</t>
  </si>
  <si>
    <t>509</t>
  </si>
  <si>
    <t>551450003800.S</t>
  </si>
  <si>
    <t>Batéria umývadlová stojanková páková</t>
  </si>
  <si>
    <t>928378248</t>
  </si>
  <si>
    <t>554</t>
  </si>
  <si>
    <t>551450003400r</t>
  </si>
  <si>
    <t>Batéria umývadlová nástenná páková pre imobilných, rozteč 150 mm, chróm</t>
  </si>
  <si>
    <t>-2143841575</t>
  </si>
  <si>
    <t>510</t>
  </si>
  <si>
    <t>551450000600.S</t>
  </si>
  <si>
    <t>Batéria drezová stojanková páková</t>
  </si>
  <si>
    <t>199397972</t>
  </si>
  <si>
    <t>450</t>
  </si>
  <si>
    <t>725849201.S</t>
  </si>
  <si>
    <t>Montáž batérie sprchovej nástennej pákovej, klasickej</t>
  </si>
  <si>
    <t>-1359777344</t>
  </si>
  <si>
    <t>451</t>
  </si>
  <si>
    <t>551450002600.S</t>
  </si>
  <si>
    <t>Batéria sprchová nástenná páková</t>
  </si>
  <si>
    <t>-1055315998</t>
  </si>
  <si>
    <t>452</t>
  </si>
  <si>
    <t>725849205.S</t>
  </si>
  <si>
    <t>Montáž batérie sprchovej nástennej, držiak sprchy s nastaviteľnou výškou sprchy</t>
  </si>
  <si>
    <t>648023594</t>
  </si>
  <si>
    <t>453</t>
  </si>
  <si>
    <t>551450003300.S</t>
  </si>
  <si>
    <t>Teleskopický sprchový stĺp s nástennou batériou a prepínačom</t>
  </si>
  <si>
    <t>493659159</t>
  </si>
  <si>
    <t>725869301</t>
  </si>
  <si>
    <t>Montáž zápachovej uzávierky pre zariaďovacie predmety, umývadlovej do D 40</t>
  </si>
  <si>
    <t>-109652062</t>
  </si>
  <si>
    <t>508</t>
  </si>
  <si>
    <t>551620006400.S</t>
  </si>
  <si>
    <t>Zápachová uzávierka - sifón pre umývadlá DN 40</t>
  </si>
  <si>
    <t>-469777183</t>
  </si>
  <si>
    <t>555</t>
  </si>
  <si>
    <t>551620005900</t>
  </si>
  <si>
    <t>Zápachová uzávierka kolenová pre umývadlá, d 40 mm, G 1 1/2" x 1 1/4", priestorovo úsporné pripojenie, vodorovný odtok</t>
  </si>
  <si>
    <t>-1881799502</t>
  </si>
  <si>
    <t>725869311</t>
  </si>
  <si>
    <t>Montáž zápachovej uzávierky pre zariaďovacie predmety, drezová do D 50 (pre jeden drez)</t>
  </si>
  <si>
    <t>1596932602</t>
  </si>
  <si>
    <t>551620009700</t>
  </si>
  <si>
    <t>Zápachová uzávierka HL 100/50, DN 50x6/4", s kĺbom, výškovo nastaviteľnou rúrkou s pripojovacím závitom, so spätnou klapkou s pripojením na umývačky 3/4", PP</t>
  </si>
  <si>
    <t>-1976270587</t>
  </si>
  <si>
    <t>725869320.S</t>
  </si>
  <si>
    <t>Montáž zápachovej uzávierky pre zariaďovacie predmety, pračkovej do D 40 mm</t>
  </si>
  <si>
    <t>-487297476</t>
  </si>
  <si>
    <t>429</t>
  </si>
  <si>
    <t>551620012900</t>
  </si>
  <si>
    <t>Zápachová uzávierka podomietková HL405, DN 40/50, umývačkový UP sifón, krytka nerez 180x100 mm, prítok/odtok vody R 1/2" vnútorný závit, s kolenom pre pripojenie hadice 3/4", PE</t>
  </si>
  <si>
    <t>-1827202231</t>
  </si>
  <si>
    <t>998725202.S</t>
  </si>
  <si>
    <t>Presun hmôt pre zariaďovacie predmety v objektoch výšky nad 6 do 12 m</t>
  </si>
  <si>
    <t>-852395712</t>
  </si>
  <si>
    <t>422</t>
  </si>
  <si>
    <t>998725203.S</t>
  </si>
  <si>
    <t>Presun hmôt pre zariaďovacie predmety v objektoch výšky nad 12 do 24 m</t>
  </si>
  <si>
    <t>-890331481</t>
  </si>
  <si>
    <t>424</t>
  </si>
  <si>
    <t>998725294.S</t>
  </si>
  <si>
    <t>Zariaďovacie predmety, prípl.za presun nad vymedz. najväčšiu dopravnú vzdialenosť do 1000 m</t>
  </si>
  <si>
    <t>1636026179</t>
  </si>
  <si>
    <t>425</t>
  </si>
  <si>
    <t>998725299.S</t>
  </si>
  <si>
    <t>Zariaďovacie predmety, prípl.za každých ďalších aj začatých 1000m nad 1000 m</t>
  </si>
  <si>
    <t>-1837065323</t>
  </si>
  <si>
    <t>533</t>
  </si>
  <si>
    <t>HZS000111.S</t>
  </si>
  <si>
    <t>Stavebno montážne práce menej náročne, pomocné alebo manupulačné (Tr. 1) v rozsahu viac ako 8 hodín</t>
  </si>
  <si>
    <t>1828211656</t>
  </si>
  <si>
    <t>HZS000112</t>
  </si>
  <si>
    <t>Stavebno montážne práce náročnejšie, ucelené, obtiažne, rutinné (Tr. 2) v rozsahu viac ako 8 hodín náročnejšie</t>
  </si>
  <si>
    <t>1711784642</t>
  </si>
  <si>
    <t xml:space="preserve">01.4 - Rozvody vody, kanal v základoch </t>
  </si>
  <si>
    <t>2 - Zakladanie</t>
  </si>
  <si>
    <t xml:space="preserve">    8 - Rúrové vedenie</t>
  </si>
  <si>
    <t>4 - Vodorovné konštrukcie</t>
  </si>
  <si>
    <t xml:space="preserve">    23-M - Montáže potrubia</t>
  </si>
  <si>
    <t>126</t>
  </si>
  <si>
    <t>279100015r</t>
  </si>
  <si>
    <t>Prestup v základoch  pre kanal.potrubia dĺžky 600 mm (po stenách polyst.10mm, zvyšok openiť pur penou)</t>
  </si>
  <si>
    <t>1186476504</t>
  </si>
  <si>
    <t>127</t>
  </si>
  <si>
    <t>279100031r</t>
  </si>
  <si>
    <t>Prestup v základoch  pre vodovo.potrubie DN80 mm dĺžky 600 mm (Sklolaminát.al PE potrubie D90, potr.vystrediť cez dištančné objímky)</t>
  </si>
  <si>
    <t>-1304176366</t>
  </si>
  <si>
    <t>130201001</t>
  </si>
  <si>
    <t>Výkop jamy a ryhy v obmedzenom priestore horn. tr.3 ručne</t>
  </si>
  <si>
    <t>-424662102</t>
  </si>
  <si>
    <t>130001101.S</t>
  </si>
  <si>
    <t>Príplatok k cenám za sťaženie výkopu v blízkosti podzemného vedenia alebo výbušbnín - pre všetky triedy</t>
  </si>
  <si>
    <t>1177041716</t>
  </si>
  <si>
    <t>162301101</t>
  </si>
  <si>
    <t>Vodorovné premiestnenie výkopku po spevnenej ceste z horniny tr.1-4, do 100 m3 na vzdialenosť do 500 m</t>
  </si>
  <si>
    <t>1926693267</t>
  </si>
  <si>
    <t>174101001</t>
  </si>
  <si>
    <t>Zásyp sypaninou so zhutnením jám, šachiet, rýh, zárezov alebo okolo objektov do 100 m3</t>
  </si>
  <si>
    <t>-1066358014</t>
  </si>
  <si>
    <t>175101102</t>
  </si>
  <si>
    <t>Obsyp potrubia sypaninou z vhodných hornín 1 až 4 s prehodením sypaniny</t>
  </si>
  <si>
    <t>276626853</t>
  </si>
  <si>
    <t>Rúrové vedenie</t>
  </si>
  <si>
    <t>871211004.S</t>
  </si>
  <si>
    <t>Montáž vodovodného potrubia z dvojvsrtvového PE 100 SDR11/PN16 zváraných natupo D 50x4,6 mm</t>
  </si>
  <si>
    <t>-1301287288</t>
  </si>
  <si>
    <t>286130033600.S</t>
  </si>
  <si>
    <t>Rúra HDPE na vodu PE100 PN16 SDR11 50x4,6x100 m</t>
  </si>
  <si>
    <t>377183518</t>
  </si>
  <si>
    <t>286530020300.S</t>
  </si>
  <si>
    <t>Koleno 90° na tupo PE 100, na vodu, plyn a kanalizáciu, SDR 11 D 50 mm</t>
  </si>
  <si>
    <t>-115890686</t>
  </si>
  <si>
    <t>451572111</t>
  </si>
  <si>
    <t>Lôžko pod potrubie, stoky a drobné objekty, v otvorenom výkope z kameniva drobného ťaženého 0-4 mm</t>
  </si>
  <si>
    <t>1037628411</t>
  </si>
  <si>
    <t>144</t>
  </si>
  <si>
    <t>721171308</t>
  </si>
  <si>
    <t>Potrubie z rúr PE-HD 110/4,3 mm ležaté</t>
  </si>
  <si>
    <t>-443627554</t>
  </si>
  <si>
    <t>721171309</t>
  </si>
  <si>
    <t>Potrubie z rúr PE-HD 125/4,9 mm ležaté</t>
  </si>
  <si>
    <t>404858067</t>
  </si>
  <si>
    <t>721171310.S</t>
  </si>
  <si>
    <t>Potrubie z rúr PE-HD 160/6,2 mm ležaté</t>
  </si>
  <si>
    <t>724220189</t>
  </si>
  <si>
    <t>721172296</t>
  </si>
  <si>
    <t>Montáž kolena HT potrubia DN 100</t>
  </si>
  <si>
    <t>1862571104</t>
  </si>
  <si>
    <t>286530066700</t>
  </si>
  <si>
    <t>Koleno 45° PE-HD, DN/D 100/110 mm</t>
  </si>
  <si>
    <t>-1455585956</t>
  </si>
  <si>
    <t>721172299</t>
  </si>
  <si>
    <t>Montáž kolena HT potrubia DN 125</t>
  </si>
  <si>
    <t>30449348</t>
  </si>
  <si>
    <t>286530066800.S</t>
  </si>
  <si>
    <t>Koleno 45° PE-HD, DN/D 125/125 mm</t>
  </si>
  <si>
    <t>-640869419</t>
  </si>
  <si>
    <t>721172318</t>
  </si>
  <si>
    <t>Montáž odbočky HT potrubia DN 125</t>
  </si>
  <si>
    <t>947333204</t>
  </si>
  <si>
    <t>286530140900</t>
  </si>
  <si>
    <t>Odbočka kanalizačná PE-HD, D 125/125 mm</t>
  </si>
  <si>
    <t>-1049225014</t>
  </si>
  <si>
    <t>286530146300</t>
  </si>
  <si>
    <t>Odbočka kanalizačná PE-HD, D 125/100 mm</t>
  </si>
  <si>
    <t>2055265752</t>
  </si>
  <si>
    <t>721172333</t>
  </si>
  <si>
    <t>Montáž redukcie HT potrubia DN 100</t>
  </si>
  <si>
    <t>-896731760</t>
  </si>
  <si>
    <t>124</t>
  </si>
  <si>
    <t>367.576.16.1</t>
  </si>
  <si>
    <t>Redukcia excentrická krátka PE-HD, D 110/75 mm</t>
  </si>
  <si>
    <t>1406005544</t>
  </si>
  <si>
    <t>721172336</t>
  </si>
  <si>
    <t>Montáž redukcie HT potrubia DN 125</t>
  </si>
  <si>
    <t>-1277820321</t>
  </si>
  <si>
    <t>286530123200.S</t>
  </si>
  <si>
    <t>Redukcia excentrická krátka PE-HD, D 125/110 mm</t>
  </si>
  <si>
    <t>1820226968</t>
  </si>
  <si>
    <t>286530123600.S</t>
  </si>
  <si>
    <t>Redukcia excentrická dlhá PE-HD, D 125/110 mm</t>
  </si>
  <si>
    <t>-766285364</t>
  </si>
  <si>
    <t>721172339</t>
  </si>
  <si>
    <t>Montáž redukcie HT potrubia DN 150</t>
  </si>
  <si>
    <t>413701553</t>
  </si>
  <si>
    <t>286530123800.S</t>
  </si>
  <si>
    <t>Redukcia excentrická dlhá PE-HD, D 160/125 mm</t>
  </si>
  <si>
    <t>1989851197</t>
  </si>
  <si>
    <t>721172339r</t>
  </si>
  <si>
    <t>Tvarovky nad rámec (% z ceny)</t>
  </si>
  <si>
    <t>-1746787250</t>
  </si>
  <si>
    <t>1440982577</t>
  </si>
  <si>
    <t>133</t>
  </si>
  <si>
    <t>721290112.S</t>
  </si>
  <si>
    <t>Ostatné - skúška tesnosti kanalizácie v objektoch vodou DN 150 alebo DN 200</t>
  </si>
  <si>
    <t>-567846491</t>
  </si>
  <si>
    <t>1411040125</t>
  </si>
  <si>
    <t>998721292</t>
  </si>
  <si>
    <t>Vnútorná kanalizácia, prípl.za presun nad vymedz. najväč. dopr. vzdial. do 100m</t>
  </si>
  <si>
    <t>-159754309</t>
  </si>
  <si>
    <t>23-M</t>
  </si>
  <si>
    <t>Montáže potrubia</t>
  </si>
  <si>
    <t>142</t>
  </si>
  <si>
    <t>230203594.S</t>
  </si>
  <si>
    <t>Montáž prechodka PE/oceľ s vonkajším závitom PE 100 SDR11 D 50/1 1/2"</t>
  </si>
  <si>
    <t>990654567</t>
  </si>
  <si>
    <t>143</t>
  </si>
  <si>
    <t>286220027400.S</t>
  </si>
  <si>
    <t>Prechodka PE/oceľ s vonkajším závitom PE 100 SDR 11 D 50/1 1/2"</t>
  </si>
  <si>
    <t>-935004739</t>
  </si>
  <si>
    <t>230230016</t>
  </si>
  <si>
    <t>Hlavná tlaková skúška vzduchom 0, 6 MPa - STN 38 6413 DN 50</t>
  </si>
  <si>
    <t>-1114251165</t>
  </si>
  <si>
    <t>230230020</t>
  </si>
  <si>
    <t>Hlavná tlaková skúška vzduchom 0, 6 MPa - STN 38 6413 DN 150</t>
  </si>
  <si>
    <t>-593142335</t>
  </si>
  <si>
    <t>230230121.S</t>
  </si>
  <si>
    <t>Príprava na tlakovú skúšku vzduchom a vodou do 0,6 MPa</t>
  </si>
  <si>
    <t>úsek</t>
  </si>
  <si>
    <t>-722291714</t>
  </si>
  <si>
    <t>01.5 - Vykurovanie</t>
  </si>
  <si>
    <t xml:space="preserve">    733 - Ústredné kúrenie, rozvodné potrubie</t>
  </si>
  <si>
    <t xml:space="preserve">    734 - Ústredné kúrenie, armatúry.</t>
  </si>
  <si>
    <t xml:space="preserve">    735 - Ústredné kúrenie, vykurovacie telesá</t>
  </si>
  <si>
    <t>973031619</t>
  </si>
  <si>
    <t>Vysekanie kapsy pre klátiky a krabice, veľkosti do 150x150x100 mm,  -0,00300t</t>
  </si>
  <si>
    <t>202472952</t>
  </si>
  <si>
    <t>-101447053</t>
  </si>
  <si>
    <t>-1191147153</t>
  </si>
  <si>
    <t>-1316784946</t>
  </si>
  <si>
    <t>713482121</t>
  </si>
  <si>
    <t>-872580184</t>
  </si>
  <si>
    <t>283310002700.S</t>
  </si>
  <si>
    <t>Izolačná PE trubica dxhr. 18x13 mm, nadrezaná, na izolovanie rozvodov vody, kúrenia, zdravotechniky</t>
  </si>
  <si>
    <t>1172746097</t>
  </si>
  <si>
    <t>945505273</t>
  </si>
  <si>
    <t>-638675033</t>
  </si>
  <si>
    <t>1629124456</t>
  </si>
  <si>
    <t>474066007</t>
  </si>
  <si>
    <t>283310003700.S</t>
  </si>
  <si>
    <t>Izolačná PE trubica dxhr. 50x13 mm, nadrezaná, na izolovanie rozvodov vody, kúrenia, zdravotechniky</t>
  </si>
  <si>
    <t>1179379506</t>
  </si>
  <si>
    <t>-1701822449</t>
  </si>
  <si>
    <t>858174379</t>
  </si>
  <si>
    <t>998713299.S</t>
  </si>
  <si>
    <t>Izolácie tepelné, prípl.za presun za každých ďalších aj začatých 1000 m nad 1000 m</t>
  </si>
  <si>
    <t>-1040074640</t>
  </si>
  <si>
    <t>733</t>
  </si>
  <si>
    <t>Ústredné kúrenie, rozvodné potrubie</t>
  </si>
  <si>
    <t>733167121.S</t>
  </si>
  <si>
    <t>Montáž plasthliníkového flexibilného potrubia pre vykurovanie lisovaním D 26 mm</t>
  </si>
  <si>
    <t>-493821958</t>
  </si>
  <si>
    <t>286130003200.S</t>
  </si>
  <si>
    <t>Rúra flexibilná plasthliníková univerzálna D 26x3,0 mm, 100 m kotúč</t>
  </si>
  <si>
    <t>339946293</t>
  </si>
  <si>
    <t>417</t>
  </si>
  <si>
    <t>733167124.S</t>
  </si>
  <si>
    <t>Montáž plasthliníkového flexibilného potrubia pre vykurovanie lisovaním D 32 mm</t>
  </si>
  <si>
    <t>-798699918</t>
  </si>
  <si>
    <t>418</t>
  </si>
  <si>
    <t>286130003400.S</t>
  </si>
  <si>
    <t>Rúra flexibilná plasthliníková univerzálna D 32x4,4 mm, 100 m kotúč</t>
  </si>
  <si>
    <t>-1714176663</t>
  </si>
  <si>
    <t>733167127.S</t>
  </si>
  <si>
    <t>Montáž plasthliníkového flexibilného potrubia pre vykurovanie lisovaním D 40 mm</t>
  </si>
  <si>
    <t>1633091680</t>
  </si>
  <si>
    <t>286130003500.S</t>
  </si>
  <si>
    <t>Rúra flexibilná plasthliníková univerzálna D 40x5,5 mm, 6 m tyč</t>
  </si>
  <si>
    <t>-345996953</t>
  </si>
  <si>
    <t>733167130.S</t>
  </si>
  <si>
    <t>Montáž plasthliníkového flexibilného potrubia pre vykurovanie lisovaním D 50 mm</t>
  </si>
  <si>
    <t>-1161363087</t>
  </si>
  <si>
    <t>286130003600.S</t>
  </si>
  <si>
    <t>Rúra flexibilná plasthliníková univerzálna D 50x6,9 mm, 6 m tyč</t>
  </si>
  <si>
    <t>873139673</t>
  </si>
  <si>
    <t>182</t>
  </si>
  <si>
    <t>733167157</t>
  </si>
  <si>
    <t>Montáž plasthliníkového prechodu  lisovaním D 16</t>
  </si>
  <si>
    <t>520976214</t>
  </si>
  <si>
    <t>1609812</t>
  </si>
  <si>
    <t>Prechodka na plastovú rúrku 16, G 3/4"</t>
  </si>
  <si>
    <t>845774580</t>
  </si>
  <si>
    <t>733167163.S</t>
  </si>
  <si>
    <t>Montáž plasthliníkového prechodu lisovaním D 26 mm</t>
  </si>
  <si>
    <t>664191144</t>
  </si>
  <si>
    <t>198730022500.S</t>
  </si>
  <si>
    <t>Prechod s prevlečnou maticou pre plasthliníkové potrubia(tesniaca naplocho) 26 - G1, červený bronz</t>
  </si>
  <si>
    <t>-1691478042</t>
  </si>
  <si>
    <t>733167166.S</t>
  </si>
  <si>
    <t>Montáž plasthliníkového prechodu lisovaním D 32 mm</t>
  </si>
  <si>
    <t>-1453971421</t>
  </si>
  <si>
    <t>198730022600.S</t>
  </si>
  <si>
    <t>Prechod s prevlečnou maticou pre plasthliníkové potrubia(tesniaca naplocho) 32 - G1, červený bronz</t>
  </si>
  <si>
    <t>-513635835</t>
  </si>
  <si>
    <t>733167172.S</t>
  </si>
  <si>
    <t>Montáž plasthliníkového prechodu lisovaním D 50 mm</t>
  </si>
  <si>
    <t>-554625737</t>
  </si>
  <si>
    <t>198730020900.S</t>
  </si>
  <si>
    <t>Prechod s vonkajším závitom pre plasthliníkové potrubia, D 50x6,9 mm - R 1 1/4, červený bronz</t>
  </si>
  <si>
    <t>-1897702373</t>
  </si>
  <si>
    <t>733167184.S</t>
  </si>
  <si>
    <t>Montáž plasthliníkového kolena lisovaním D 26 mm</t>
  </si>
  <si>
    <t>-1840841746</t>
  </si>
  <si>
    <t>286220007000.S</t>
  </si>
  <si>
    <t>Koleno 90° pre plasthliníkové potrubia s centrovacími zarážkami D 26 mm</t>
  </si>
  <si>
    <t>-652989529</t>
  </si>
  <si>
    <t>733167187.S</t>
  </si>
  <si>
    <t>Montáž plasthliníkového kolena lisovaním D 32 mm</t>
  </si>
  <si>
    <t>47437693</t>
  </si>
  <si>
    <t>286220007100.S</t>
  </si>
  <si>
    <t>Koleno 90° pre plasthliníkové potrubia s centrovacími zarážkami D 32 mm</t>
  </si>
  <si>
    <t>-1020494252</t>
  </si>
  <si>
    <t>733167190.S</t>
  </si>
  <si>
    <t>Montáž plasthliníkového kolena lisovaním D 40 mm</t>
  </si>
  <si>
    <t>-11499601</t>
  </si>
  <si>
    <t>286220007200.S</t>
  </si>
  <si>
    <t>Koleno 90° pre plasthliníkové potrubia s centrovacími zarážkami D 40 mm</t>
  </si>
  <si>
    <t>-340035169</t>
  </si>
  <si>
    <t>733167193.S</t>
  </si>
  <si>
    <t>Montáž plasthliníkového kolena lisovaním D 50 mm</t>
  </si>
  <si>
    <t>666496472</t>
  </si>
  <si>
    <t>197730010800.S</t>
  </si>
  <si>
    <t>Koleno pre plasthliníkové potrubia 90°, D 50 mm na inštaláciu pitnej vody a vykurovania, materiál: mosadz</t>
  </si>
  <si>
    <t>2095602823</t>
  </si>
  <si>
    <t>733167209.S</t>
  </si>
  <si>
    <t>Montáž plasthliníkového T-kusu lisovaním D 40 mm</t>
  </si>
  <si>
    <t>379410253</t>
  </si>
  <si>
    <t>286220019900.S</t>
  </si>
  <si>
    <t>T-Kus pre plasthliníkové potrubia D 40-40-26 mm</t>
  </si>
  <si>
    <t>-880161242</t>
  </si>
  <si>
    <t>286220020300.S</t>
  </si>
  <si>
    <t>T-Kus pre plasthliníkové potrubia D 40-32-40 mm, odbočka redukovaná</t>
  </si>
  <si>
    <t>-125581162</t>
  </si>
  <si>
    <t>733167212.S</t>
  </si>
  <si>
    <t>Montáž plasthliníkového T-kusu lisovaním D 50 mm</t>
  </si>
  <si>
    <t>-1381488141</t>
  </si>
  <si>
    <t>198730008800.S</t>
  </si>
  <si>
    <t>T-kus pre plasthliníkové potrubia, odbočka redukovaná d 50-40-40 mm, červený bronz</t>
  </si>
  <si>
    <t>1280730455</t>
  </si>
  <si>
    <t>733167212.1</t>
  </si>
  <si>
    <t>Montáž plasthliníkových tvaroviek nad rámec ( 10 % z ceny )</t>
  </si>
  <si>
    <t>611647629</t>
  </si>
  <si>
    <t>733191301</t>
  </si>
  <si>
    <t>Tlaková skúška plastového potrubia do 32 mm</t>
  </si>
  <si>
    <t>-368157967</t>
  </si>
  <si>
    <t>733191302.S</t>
  </si>
  <si>
    <t>Tlaková skúška plastového potrubia nad 32 do 63 mm</t>
  </si>
  <si>
    <t>1793784873</t>
  </si>
  <si>
    <t>998733201</t>
  </si>
  <si>
    <t>Presun hmôt pre rozvody potrubia v objektoch výšky do 6 m</t>
  </si>
  <si>
    <t>-1888090613</t>
  </si>
  <si>
    <t>998733293</t>
  </si>
  <si>
    <t>Rozvody potrubia, prípl.za presun nad vymedz. najväčšiu dopravnú vzdial. do 100 m</t>
  </si>
  <si>
    <t>2077026029</t>
  </si>
  <si>
    <t>734</t>
  </si>
  <si>
    <t>Ústredné kúrenie, armatúry.</t>
  </si>
  <si>
    <t>135</t>
  </si>
  <si>
    <t>734209112</t>
  </si>
  <si>
    <t>Montáž závitovej armatúry s 2 závitmi do G 1/2</t>
  </si>
  <si>
    <t>1661359728</t>
  </si>
  <si>
    <t>147220</t>
  </si>
  <si>
    <t>Štvorcestný ventil HERZ-VUA-40 pre dvojrúrkové vykurovacie sústavy, rohový</t>
  </si>
  <si>
    <t>-1342972636</t>
  </si>
  <si>
    <t>484430004200.S</t>
  </si>
  <si>
    <t>Vykurovacia tyč 600 W s regulátorom pre elektrické vykurovacie telesá doskové kombinované a rebríkové</t>
  </si>
  <si>
    <t>2006971006</t>
  </si>
  <si>
    <t>734209115.S</t>
  </si>
  <si>
    <t>Montáž závitovej armatúry s 2 závitmi G 1</t>
  </si>
  <si>
    <t>-299416814</t>
  </si>
  <si>
    <t>1221113</t>
  </si>
  <si>
    <t>Kohút guľový "MODUL" DN 25, PN 16, s motýlikovým ovládačom (Silumin), 1 x vnútorný závit, 1 x pripájacia vsuvka, teleso s kovanej mosadze, poniklované</t>
  </si>
  <si>
    <t>-517886559</t>
  </si>
  <si>
    <t>138</t>
  </si>
  <si>
    <t>734223208</t>
  </si>
  <si>
    <t>Montáž termostatickej hlavice kvapalinovej jednoduchej</t>
  </si>
  <si>
    <t>-924062262</t>
  </si>
  <si>
    <t>1923007</t>
  </si>
  <si>
    <t>Hlavica termostatická Design, M 28x1,5 s kvap. snímačom, poloha 0, nastav. protimraz. ochrana pri cca 6°C, od 6-30 °C,</t>
  </si>
  <si>
    <t>-860875949</t>
  </si>
  <si>
    <t>998734201</t>
  </si>
  <si>
    <t>Presun hmôt pre armatúry v objektoch výšky do 6 m</t>
  </si>
  <si>
    <t>-1760334433</t>
  </si>
  <si>
    <t>998734293</t>
  </si>
  <si>
    <t>Armatúry, prípl.za presun nad vymedz. najväčšiu dopravnú vzdialenosť do 100 m</t>
  </si>
  <si>
    <t>-1339107221</t>
  </si>
  <si>
    <t>72</t>
  </si>
  <si>
    <t>HZS000211r</t>
  </si>
  <si>
    <t>Ostatné prepojovacie potrubia a potrubné spojovacie tvarovky (flexi nerez.rúrky, matice, kolená, vsuvky, ...) % z ceny</t>
  </si>
  <si>
    <t>799287240</t>
  </si>
  <si>
    <t>735</t>
  </si>
  <si>
    <t>Ústredné kúrenie, vykurovacie telesá</t>
  </si>
  <si>
    <t>141</t>
  </si>
  <si>
    <t>735000912</t>
  </si>
  <si>
    <t>Vyregulovanie dvojregulačného ventilu s termostatickým ovládaním</t>
  </si>
  <si>
    <t>-108396098</t>
  </si>
  <si>
    <t>735153300</t>
  </si>
  <si>
    <t>Príplatok k cene za odvzdušňovací ventil telies U. S. Steel Košice s príplatkom 8 %</t>
  </si>
  <si>
    <t>-1646996992</t>
  </si>
  <si>
    <t>735158120</t>
  </si>
  <si>
    <t>Vykurovacie telesá panelové, tlaková skúška telesa vodou U. S. Steel Košice dvojradového</t>
  </si>
  <si>
    <t>-1315862526</t>
  </si>
  <si>
    <t>735162150.S</t>
  </si>
  <si>
    <t>Montáž vykurovacieho telesa rúrkového výšky 1820 mm</t>
  </si>
  <si>
    <t>1942020619</t>
  </si>
  <si>
    <t>484520002000.S</t>
  </si>
  <si>
    <t>Teleso vykurovacie rebríkové oceľové, lxvxhĺ 450x1820x30-54 mm, pripojenie G 1/2" vnútorné</t>
  </si>
  <si>
    <t>1122400341</t>
  </si>
  <si>
    <t>484520002500.S</t>
  </si>
  <si>
    <t>Teleso vykurovacie rebríkové oceľové, lxvxhĺ 600x1820x30-61 mm, pripojenie G 1/2" vnútorné</t>
  </si>
  <si>
    <t>2082062753</t>
  </si>
  <si>
    <t>735191910</t>
  </si>
  <si>
    <t>Napustenie vody do vykurovacieho systému vrátane potrubia o v. pl. vykurovacích telies</t>
  </si>
  <si>
    <t>1996730953</t>
  </si>
  <si>
    <t>735311236r</t>
  </si>
  <si>
    <t>Podlahové kúrenie</t>
  </si>
  <si>
    <t>500762777</t>
  </si>
  <si>
    <t>132</t>
  </si>
  <si>
    <t>3F08005</t>
  </si>
  <si>
    <t>Fólia pre podlahové vykurovanie s vyznačeným rastrom 50x50 mm, šírka 1,1 m, dĺžka kotúča 150 m.</t>
  </si>
  <si>
    <t>-1711680894</t>
  </si>
  <si>
    <t>125</t>
  </si>
  <si>
    <t>UV520438</t>
  </si>
  <si>
    <t>Rúrka PE-RT 16 x 2, 5-vrstvová, s ochrannou vrstvou EVOH zabraňujúcou difúzii kyslíka podľa DIN 4726, bal. 480 m, červená alebo ekvivalent</t>
  </si>
  <si>
    <t>-681726793</t>
  </si>
  <si>
    <t>286220052400</t>
  </si>
  <si>
    <t>Pripináčik na rúrky s rozmerom 14-17 mm, materiál: polyetylén, REHAU alebo ekvivalent</t>
  </si>
  <si>
    <t>-1945462043</t>
  </si>
  <si>
    <t>247710002200</t>
  </si>
  <si>
    <t>Lepiaca páska š. 50 mm, dĺ. 66 m na zlepenie dosiek Tacker a krycej PE fólie, REHAU alebo ekvivalent</t>
  </si>
  <si>
    <t>-1048318501</t>
  </si>
  <si>
    <t>3F08002</t>
  </si>
  <si>
    <t>Pás dilatačný z polyetylénu, šedý, hrúbka 8 mm, výška 150 mm - okrajový izolačný a  tlmiaci pás. alebo ekvivalent</t>
  </si>
  <si>
    <t>-1032515098</t>
  </si>
  <si>
    <t>PVK00011417</t>
  </si>
  <si>
    <t>Chránička červenej farby pre rúrku DN 16</t>
  </si>
  <si>
    <t>2068855503</t>
  </si>
  <si>
    <t>131</t>
  </si>
  <si>
    <t>2159623000008</t>
  </si>
  <si>
    <t>Prísada do poteru  10 kg</t>
  </si>
  <si>
    <t>-579939930</t>
  </si>
  <si>
    <t>735311550.S</t>
  </si>
  <si>
    <t>Montáž zostavy rozdeľovač / zberač na stenu typ 6 cestný</t>
  </si>
  <si>
    <t>845380645</t>
  </si>
  <si>
    <t>1853206</t>
  </si>
  <si>
    <t>HERZ Rozdeľovač tyčový 6-okruhový, DN 25 pre vykurovacie okruhy plošného vykurovanie, s termostatickými zvrškami a regulačnými prietokomermi (0 - 2,5 l/min), prípojky okruhov G 3/4"</t>
  </si>
  <si>
    <t>-466301981</t>
  </si>
  <si>
    <t>735311560.S</t>
  </si>
  <si>
    <t>Montáž zostavy rozdeľovač / zberač na stenu typ 7 cestný</t>
  </si>
  <si>
    <t>1454360416</t>
  </si>
  <si>
    <t>1853207</t>
  </si>
  <si>
    <t>HERZ Rozdeľovač tyčový 7-okruhový, DN 25 pre vykurovacie okruhy plošného vykurovanie, s termostatickými zvrškami a regulačnými prietokomermi (0 - 2,5 l/min), prípojky okruhov G 3/4"</t>
  </si>
  <si>
    <t>1972337302</t>
  </si>
  <si>
    <t>427</t>
  </si>
  <si>
    <t>735311570.S</t>
  </si>
  <si>
    <t>Montáž zostavy rozdeľovač / zberač na stenu typ 8 cestný</t>
  </si>
  <si>
    <t>-133903489</t>
  </si>
  <si>
    <t>430</t>
  </si>
  <si>
    <t>1853208</t>
  </si>
  <si>
    <t>HERZ Rozdeľovač tyčový 8-okruhový, DN 25 pre vykurovacie okruhy plošného vykurovanie, s termostatickými zvrškami a regulačnými prietokomermi (0 - 2,5 l/min), prípojky okruhov G 3/4"</t>
  </si>
  <si>
    <t>-307856993</t>
  </si>
  <si>
    <t>169</t>
  </si>
  <si>
    <t>735311770</t>
  </si>
  <si>
    <t>Montáž skrinky rozdeľovača pod omietku</t>
  </si>
  <si>
    <t>575556252</t>
  </si>
  <si>
    <t>1857215</t>
  </si>
  <si>
    <t>HERZ Skriňa rozdeľovača z oceľového pozinkovaného plechu pre montáž do steny, šírka 750 mm, hĺbka 110-150 mm, biela</t>
  </si>
  <si>
    <t>660898694</t>
  </si>
  <si>
    <t>1857210</t>
  </si>
  <si>
    <t>HERZ Skriňa rozdeľovača z oceľového pozinkovaného plechu pre montáž do steny, šírka 600 mm, hĺbka 110-150 mm, biela</t>
  </si>
  <si>
    <t>-1458134733</t>
  </si>
  <si>
    <t>998735201.S</t>
  </si>
  <si>
    <t>Presun hmôt pre vykurovacie telesá v objektoch výšky do 6 m</t>
  </si>
  <si>
    <t>707145186</t>
  </si>
  <si>
    <t>998735294.S</t>
  </si>
  <si>
    <t>Vykurovacie telesá, prípl.za presun nad vymedz. najväčšiu dopr. vzdial. do 1000 m</t>
  </si>
  <si>
    <t>1870532948</t>
  </si>
  <si>
    <t>998735299.S</t>
  </si>
  <si>
    <t>Vykurovacie telesá, prípl.za presun za každých ďaľších i začatých 1000 m nad 1000 m</t>
  </si>
  <si>
    <t>-20663005</t>
  </si>
  <si>
    <t>HZS000112.S</t>
  </si>
  <si>
    <t>350046073</t>
  </si>
  <si>
    <t>Uvedenie technológie a zariadení do prevádzky, spustenie a nastavenie čerpadla podlahovkového okruhu</t>
  </si>
  <si>
    <t>262144</t>
  </si>
  <si>
    <t>230858836</t>
  </si>
  <si>
    <t>HZS000312</t>
  </si>
  <si>
    <t>Skúšobná prevádzka vykurovacieho systému, vyregulovanie</t>
  </si>
  <si>
    <t>681180787</t>
  </si>
  <si>
    <t>01.6 - Zdroj tepla</t>
  </si>
  <si>
    <t>713 - Izolácie tepelné</t>
  </si>
  <si>
    <t xml:space="preserve">    731 - Ústredné kúrenie - kotolne</t>
  </si>
  <si>
    <t xml:space="preserve">    732 - Ústredné kúrenie, strojovne</t>
  </si>
  <si>
    <t xml:space="preserve">    733 - Ústredné kúrenie - rozvodné potrubie</t>
  </si>
  <si>
    <t>OST - Ostatné</t>
  </si>
  <si>
    <t>612401191</t>
  </si>
  <si>
    <t>Vyplnenie škár po prestupe potrubí</t>
  </si>
  <si>
    <t>611956571</t>
  </si>
  <si>
    <t>289</t>
  </si>
  <si>
    <t>-1484729874</t>
  </si>
  <si>
    <t>290</t>
  </si>
  <si>
    <t>-390914005</t>
  </si>
  <si>
    <t>283310005000.S</t>
  </si>
  <si>
    <t>Izolačná PE trubica dxhr. 42x20 mm, nadrezaná, na izolovanie rozvodov vody, kúrenia, zdravotechniky</t>
  </si>
  <si>
    <t>1358220707</t>
  </si>
  <si>
    <t>929229340</t>
  </si>
  <si>
    <t>998713294.S</t>
  </si>
  <si>
    <t>Izolácie tepelné, prípl.za presun nad vymedz. najväčšiu dopravnú vzdial. do 1000 m</t>
  </si>
  <si>
    <t>-2090857520</t>
  </si>
  <si>
    <t>-570457236</t>
  </si>
  <si>
    <t>731</t>
  </si>
  <si>
    <t>Ústredné kúrenie - kotolne</t>
  </si>
  <si>
    <t>731261070r</t>
  </si>
  <si>
    <t xml:space="preserve">Montáž tepelného čerpadla </t>
  </si>
  <si>
    <t>1177713374</t>
  </si>
  <si>
    <t>Z014659</t>
  </si>
  <si>
    <t>Splitové tepelné čerpadlo vzduch/voda pre vykurovanie a ohrev pitnej vody Vitocal 200-S, AWB-E 201.D10+Regulátor teploty</t>
  </si>
  <si>
    <t>1721828181</t>
  </si>
  <si>
    <t>ZK02670</t>
  </si>
  <si>
    <t>inštal. sada pre mont. na zem</t>
  </si>
  <si>
    <t>-904451786</t>
  </si>
  <si>
    <t>288</t>
  </si>
  <si>
    <t>ZK02960</t>
  </si>
  <si>
    <t>pripoj. sada pre inšt. na omietku nahor</t>
  </si>
  <si>
    <t>-309524049</t>
  </si>
  <si>
    <t>484120041800</t>
  </si>
  <si>
    <t>Modul komunikačný LON, potrebný pre komunikáciu s nadradenou MaR pre Vitotronic 300-K, typ MW2B, VIESSMANN</t>
  </si>
  <si>
    <t>1220276754</t>
  </si>
  <si>
    <t>484120041800r</t>
  </si>
  <si>
    <t>Plošný spoj elektroniky na montáž do Vitotronic 100 (typ GC1), 200 (typ GW1),300 (typ GW2 a FW1) a 200-H. K výmene dát s ďalšími reguláciami</t>
  </si>
  <si>
    <t>-844682463</t>
  </si>
  <si>
    <t>484120042500</t>
  </si>
  <si>
    <t>Odpor koncový na zakončenie systémovej komunikačnej zbernice pre Vitotronic(2ks) typu HK1B, HK1B alebo Vitotronic 300-K typu MW2B, VIESSMANN</t>
  </si>
  <si>
    <t>652940888</t>
  </si>
  <si>
    <t>484120042400.S</t>
  </si>
  <si>
    <t>Kábel spojovací LON, na výmenu údajov medzi reguláciami, dĺžka 7 m, k regulácii slúžiacej pre ekvitermickú prevádzku</t>
  </si>
  <si>
    <t>1033789352</t>
  </si>
  <si>
    <t>198</t>
  </si>
  <si>
    <t>7426463R</t>
  </si>
  <si>
    <t>Snímač ponorný NTC 10 kOhm, dĺžka 5,8 m, s konektorom  pre Vitotronic typu HK1B, HK1B alebo Vitotronic 300-K typu MW2B, VIESSMANN</t>
  </si>
  <si>
    <t>773798404</t>
  </si>
  <si>
    <t>3451360000.1</t>
  </si>
  <si>
    <t>Elektrický výhrevný pás pre vaňu kondenzácie</t>
  </si>
  <si>
    <t>1629878173</t>
  </si>
  <si>
    <t>731291080</t>
  </si>
  <si>
    <t>Montáž rýchlomontážnej sady s 3-cestným zmiešavačom DN 32</t>
  </si>
  <si>
    <t>355267048</t>
  </si>
  <si>
    <t>484810006000</t>
  </si>
  <si>
    <t>Rýchlomontážna sada so zmiešavačom M 32, DN 32 s čerpadlom Alpha 2 60, výkon 51/25,5 kW, VIESSMANN</t>
  </si>
  <si>
    <t>sada</t>
  </si>
  <si>
    <t>2143765828</t>
  </si>
  <si>
    <t>484810011100.S</t>
  </si>
  <si>
    <t>Príslušenstvo vykurovania - upevnenie na stenu pre rýchlomontážnu sadu DN 32</t>
  </si>
  <si>
    <t>-403552536</t>
  </si>
  <si>
    <t>484120021400.S</t>
  </si>
  <si>
    <t>Servomotor 230 V/50 Hz pre zmiešavač, voliteľná ručná/automatická prevádzka pre rýchlomontážne sady DN 20 - DN 50</t>
  </si>
  <si>
    <t>-267525308</t>
  </si>
  <si>
    <t>998731201.S</t>
  </si>
  <si>
    <t>Presun hmôt pre kotolne umiestnené vo výške (hĺbke) do 6 m</t>
  </si>
  <si>
    <t>-734101</t>
  </si>
  <si>
    <t>998731294.S</t>
  </si>
  <si>
    <t>Kotolne, prípl.za presun nad vymedz. najväčšiu dopravnú vzdialenosť do 1000 m</t>
  </si>
  <si>
    <t>-192727887</t>
  </si>
  <si>
    <t>998731299.S</t>
  </si>
  <si>
    <t>Kotolne, prípl.za presun za každých ďaľších aj začatých 1000 m nad 1000 m</t>
  </si>
  <si>
    <t>904256144</t>
  </si>
  <si>
    <t>732</t>
  </si>
  <si>
    <t>Ústredné kúrenie, strojovne</t>
  </si>
  <si>
    <t>732219220.S</t>
  </si>
  <si>
    <t>Montáž zásobníkového ohrievača vody pre ohrev pitnej vody v spojení s kotlami objem 500 l</t>
  </si>
  <si>
    <t>-312817602</t>
  </si>
  <si>
    <t>484380001900</t>
  </si>
  <si>
    <t>Ohrievač zásobníkový Vitocell 100-W, typ CVWA na ohrev pitnej vody v spojení s nástennými kotlami a diaľkovým ohrevom, s prírubovým otvorom, objem 390 l, strieborná, VIESSMANN</t>
  </si>
  <si>
    <t>247450915</t>
  </si>
  <si>
    <t>732331003.S</t>
  </si>
  <si>
    <t>Montáž expanznej nádoby tlak do 6 bar s membránou 12l</t>
  </si>
  <si>
    <t>790469267</t>
  </si>
  <si>
    <t>294</t>
  </si>
  <si>
    <t>484630006300.S</t>
  </si>
  <si>
    <t>Nádoba expanzná s membránou, objem 10 l, do jednotky Tč</t>
  </si>
  <si>
    <t>-474438102</t>
  </si>
  <si>
    <t>732331015.S</t>
  </si>
  <si>
    <t>Montáž expanznej nádoby tlak do 6 bar s membránou 50 l</t>
  </si>
  <si>
    <t>1776765563</t>
  </si>
  <si>
    <t>484630012600.S</t>
  </si>
  <si>
    <t>Ventil so zaistením R3/4 pre expanznú nádobu</t>
  </si>
  <si>
    <t>-1153783460</t>
  </si>
  <si>
    <t>484630006500.S</t>
  </si>
  <si>
    <t>Nádoba expanzná s membránou, objem 50 l, 3/1,5 bar, 6/1,5 bar</t>
  </si>
  <si>
    <t>-809936714</t>
  </si>
  <si>
    <t>732331929</t>
  </si>
  <si>
    <t>Uvedenie do prevádzky doplňovacieho zariadenia.</t>
  </si>
  <si>
    <t>-393751829</t>
  </si>
  <si>
    <t>732351000.S</t>
  </si>
  <si>
    <t>Montáž akumulačného zásobníka vykurovacej vody v spojení so solár. systémami, tepel. čerpadlami a kotlami na pevné palivo objem do 400 l</t>
  </si>
  <si>
    <t>119281658</t>
  </si>
  <si>
    <t>296</t>
  </si>
  <si>
    <t>484380001600</t>
  </si>
  <si>
    <t>Ohrievač zásobníkový Vitocell 100-W/100-V, typ SVWA na ohrev pitnej vody v spojení s nástennými kotlami a diaľkovým ohrevom, objem 200 l, biela, VIESSMANN</t>
  </si>
  <si>
    <t>1652612952</t>
  </si>
  <si>
    <t>791741107</t>
  </si>
  <si>
    <t>Montáž stroja elektrického, zmäkčovač vody, dopojenie, spustenie</t>
  </si>
  <si>
    <t>137397770</t>
  </si>
  <si>
    <t>ZK01710</t>
  </si>
  <si>
    <t>úpravňa vody Aquahome 500-N, + regenračná soľ 3 x 25 kg</t>
  </si>
  <si>
    <t>-28961475</t>
  </si>
  <si>
    <t>5511862000.2</t>
  </si>
  <si>
    <t>Ostatné prepoj. a kotviace tvarovky a prvky dopojenia úpravne vody</t>
  </si>
  <si>
    <t>-363180946</t>
  </si>
  <si>
    <t>998732101</t>
  </si>
  <si>
    <t>Presun hmôt pre strojovne v objektoch výšky do 6 m</t>
  </si>
  <si>
    <t>1600959462</t>
  </si>
  <si>
    <t>998732193</t>
  </si>
  <si>
    <t>Strojovne, prípl.za presun nad vymedz. najväčšiu dopravnú vzdialenosť do 500 m</t>
  </si>
  <si>
    <t>-1715319514</t>
  </si>
  <si>
    <t>Ústredné kúrenie - rozvodné potrubie</t>
  </si>
  <si>
    <t>733151054.S</t>
  </si>
  <si>
    <t>Potrubie z medených rúrok tvrdých spájaných mäkkou spájkou D 22/1,0 mm</t>
  </si>
  <si>
    <t>658692899</t>
  </si>
  <si>
    <t>733151060.S</t>
  </si>
  <si>
    <t>Potrubie z medených rúrok tvrdých spájaných mäkkou spájkou D 35/1,5 mm</t>
  </si>
  <si>
    <t>-1558484797</t>
  </si>
  <si>
    <t>733151063.S</t>
  </si>
  <si>
    <t>Potrubie z medených rúrok tvrdých spájaných mäkkou spájkou D 42/1,5 mm</t>
  </si>
  <si>
    <t>641985576</t>
  </si>
  <si>
    <t>998733101</t>
  </si>
  <si>
    <t>1364276753</t>
  </si>
  <si>
    <t>998733193</t>
  </si>
  <si>
    <t>Rozvody potrubia, prípl.za presun nad vymedz. najväčšiu dopravnú vzdial. do 500 m</t>
  </si>
  <si>
    <t>-1227053958</t>
  </si>
  <si>
    <t>734213250.S</t>
  </si>
  <si>
    <t>Montáž ventilu odvzdušňovacieho závitového automatického G 1/2</t>
  </si>
  <si>
    <t>-83325430</t>
  </si>
  <si>
    <t>551210009500.S</t>
  </si>
  <si>
    <t>Ventil odvzdušňovací automatický, 1/2"</t>
  </si>
  <si>
    <t>-1312514053</t>
  </si>
  <si>
    <t>734270015</t>
  </si>
  <si>
    <t>Montáž posúvača závitového G 5/4</t>
  </si>
  <si>
    <t>-482144619</t>
  </si>
  <si>
    <t>551260001000</t>
  </si>
  <si>
    <t>Posúvač 5/4" FF, 2x vnútorný závit, mosadz, PN 16, IVAR</t>
  </si>
  <si>
    <t>-437080121</t>
  </si>
  <si>
    <t>734270020.S</t>
  </si>
  <si>
    <t>Montáž posúvača závitového G 6/4</t>
  </si>
  <si>
    <t>1251443929</t>
  </si>
  <si>
    <t>551260001100.S</t>
  </si>
  <si>
    <t>Posúvač 6/4" FF, PN 16, mosadz</t>
  </si>
  <si>
    <t>115155684</t>
  </si>
  <si>
    <t>734291112</t>
  </si>
  <si>
    <t>Ostané armatúry, kohútik plniaci a vypúšťací normy 13 7061, PN 1,0/100st. C G 3/8</t>
  </si>
  <si>
    <t>-1513288410</t>
  </si>
  <si>
    <t>734291350.S</t>
  </si>
  <si>
    <t>Montáž filtra závitového G 1 1/4</t>
  </si>
  <si>
    <t>-2048247123</t>
  </si>
  <si>
    <t>ZK04657</t>
  </si>
  <si>
    <t>Odkalovač Vitotrap s izoláciou 1 1/4"</t>
  </si>
  <si>
    <t>116097994</t>
  </si>
  <si>
    <t>734296170.S</t>
  </si>
  <si>
    <t>Montáž zmiešavacej armatúry trojcestnej DN 25 so servopohonom</t>
  </si>
  <si>
    <t>-573681012</t>
  </si>
  <si>
    <t>551210037600.S</t>
  </si>
  <si>
    <t>Ventil zmiešavací trojcestný 1", PN 10 mosadz</t>
  </si>
  <si>
    <t>-715883317</t>
  </si>
  <si>
    <t>551210040900.S</t>
  </si>
  <si>
    <t>Servopohon ku zmiešavacím ventilom a kotlovým zostavám 230 V, krútiaci moment 5 Nm</t>
  </si>
  <si>
    <t>948696411</t>
  </si>
  <si>
    <t>998734103</t>
  </si>
  <si>
    <t>Presun hmôt pre armatúry v objektoch výšky nad 6 do 24 m</t>
  </si>
  <si>
    <t>532236929</t>
  </si>
  <si>
    <t>Armatúry, prípl.za presun nad vymedz. najväčšiu dopravnú vzdialenosť do 500 m</t>
  </si>
  <si>
    <t>710928366</t>
  </si>
  <si>
    <t>177</t>
  </si>
  <si>
    <t>-23395385</t>
  </si>
  <si>
    <t>OST</t>
  </si>
  <si>
    <t>Ostatné</t>
  </si>
  <si>
    <t>Dopojenie chladiaceho okruhu</t>
  </si>
  <si>
    <t>-351895994</t>
  </si>
  <si>
    <t>HZS000214.3</t>
  </si>
  <si>
    <t>Uvedenie do prevádzky zariadení+obhliadka</t>
  </si>
  <si>
    <t>1895978255</t>
  </si>
  <si>
    <t>73</t>
  </si>
  <si>
    <t>Skúšobná vykurovacia prevádzka (3*24h)</t>
  </si>
  <si>
    <t>1154550023</t>
  </si>
  <si>
    <t>02 - Rampy, oporne múry</t>
  </si>
  <si>
    <t xml:space="preserve">    777 - Podlahy syntetické</t>
  </si>
  <si>
    <t>-259385828</t>
  </si>
  <si>
    <t>-1413400643</t>
  </si>
  <si>
    <t>508545017</t>
  </si>
  <si>
    <t>171201101.S</t>
  </si>
  <si>
    <t>Uloženie sypaniny do násypov s rozprestretím sypaniny vo vrstvách a s hrubým urovnaním nezhutnených</t>
  </si>
  <si>
    <t>1992612917</t>
  </si>
  <si>
    <t>713095381</t>
  </si>
  <si>
    <t>-1196055277</t>
  </si>
  <si>
    <t>-1757585034</t>
  </si>
  <si>
    <t>274271031.S</t>
  </si>
  <si>
    <t>Murivo základových pásov (m3) z betónových debniacich tvárnic s betónovou výplňou C 16/20 hrúbky 250 mm</t>
  </si>
  <si>
    <t>-770122919</t>
  </si>
  <si>
    <t>474244876</t>
  </si>
  <si>
    <t>Výstuž základových konštrukcií z ocele B500 (10505)</t>
  </si>
  <si>
    <t>-1343904565</t>
  </si>
  <si>
    <t>341311410.S</t>
  </si>
  <si>
    <t>Betón stien, priečok  prostý tr. C 25/30</t>
  </si>
  <si>
    <t>150942692</t>
  </si>
  <si>
    <t>341351105.S</t>
  </si>
  <si>
    <t>Debnenie stien a priečok obojstranné zhotovenie-dielce</t>
  </si>
  <si>
    <t>-1571792345</t>
  </si>
  <si>
    <t>341351106.S</t>
  </si>
  <si>
    <t>Debnenie stien a priečok obojstranné odstránenie-dielce</t>
  </si>
  <si>
    <t>588480276</t>
  </si>
  <si>
    <t>341352203.S</t>
  </si>
  <si>
    <t>Denný prenájom žeriavového systémového debnenia na debnenie šácht, pre výšku debniaceho panela 3300 mm</t>
  </si>
  <si>
    <t>1084806927</t>
  </si>
  <si>
    <t>-1580018245</t>
  </si>
  <si>
    <t>767163035.S</t>
  </si>
  <si>
    <t>Montáž zábradlia z nehrdzavejúcej oceľe na terasu a rovné plochy, výplň rebrovanie, kotvenie do podlahy</t>
  </si>
  <si>
    <t>1076554723</t>
  </si>
  <si>
    <t>553520002900.S</t>
  </si>
  <si>
    <t>Zábradlie na terasu a rovné plochy, vertikálna výplň rebrovanie, výška do 1200 mm, nehrdzavejúca oceľ, kotvenie do podlahy, vhodné do interiéru aj exteriéru</t>
  </si>
  <si>
    <t>-522462810</t>
  </si>
  <si>
    <t>767163100.S</t>
  </si>
  <si>
    <t>Montáž zábradlia nerezové na terasy a balkóny, výplň rebrovanie, kotvenie do podlahy - vhodné pre imobilných</t>
  </si>
  <si>
    <t>-1390267885</t>
  </si>
  <si>
    <t>553520000800.S</t>
  </si>
  <si>
    <t>Zábradlie nerezové s nrezovým madlom, horizontálna výplň nerez, vvhodné pre imobilných, kotvenie do podlahy</t>
  </si>
  <si>
    <t>1558465142</t>
  </si>
  <si>
    <t>767164111.S</t>
  </si>
  <si>
    <t>Montáž madla prídavného</t>
  </si>
  <si>
    <t>496870978</t>
  </si>
  <si>
    <t>611930001000.S</t>
  </si>
  <si>
    <t>Madlo prídavné na zábradlie pre invalidov a vozíčkarov, nerezové</t>
  </si>
  <si>
    <t>-910700451</t>
  </si>
  <si>
    <t>885603511</t>
  </si>
  <si>
    <t>777</t>
  </si>
  <si>
    <t>Podlahy syntetické</t>
  </si>
  <si>
    <t>777610100.S</t>
  </si>
  <si>
    <t>Epoxidový penetračný náter jednonásobný</t>
  </si>
  <si>
    <t>-580885470</t>
  </si>
  <si>
    <t>777610235.S</t>
  </si>
  <si>
    <t>Epoxidový uzatvárací náter, 1x náter</t>
  </si>
  <si>
    <t>-1795574568</t>
  </si>
  <si>
    <t>220080121.S</t>
  </si>
  <si>
    <t>DEVI vykurovanie rampy</t>
  </si>
  <si>
    <t>1185153601</t>
  </si>
  <si>
    <t>03 - Kanalizačná prípojka</t>
  </si>
  <si>
    <t>23-M - Montáže potrubia</t>
  </si>
  <si>
    <t>132201201</t>
  </si>
  <si>
    <t>Výkop ryhy šírky 600-2000mm horn.3 do 100m3</t>
  </si>
  <si>
    <t>-1373971527</t>
  </si>
  <si>
    <t>132201209</t>
  </si>
  <si>
    <t>Príplatok k cenám za lepivosť pri hĺbení rýh š. nad 600 do 2 000 mm zapaž. i nezapažených, s urovnaním dna v hornine 3</t>
  </si>
  <si>
    <t>-9668650</t>
  </si>
  <si>
    <t>-1234282609</t>
  </si>
  <si>
    <t>162501102.S</t>
  </si>
  <si>
    <t>897288488</t>
  </si>
  <si>
    <t>462902544</t>
  </si>
  <si>
    <t>Poplatok za skladovanie - zemina a kamenivo (17 05) ostatné</t>
  </si>
  <si>
    <t>-501268441</t>
  </si>
  <si>
    <t>-821431295</t>
  </si>
  <si>
    <t>1962288280</t>
  </si>
  <si>
    <t>583310002700.S</t>
  </si>
  <si>
    <t>Štrkopiesok frakcia 0-8 mm</t>
  </si>
  <si>
    <t>2121709557</t>
  </si>
  <si>
    <t>451541111</t>
  </si>
  <si>
    <t>Lôžko pod potrubie, stoky a drobné objekty, v otvorenom výkope zo štrkodrvy 0-63 mm</t>
  </si>
  <si>
    <t>1351248615</t>
  </si>
  <si>
    <t>871324004</t>
  </si>
  <si>
    <t>Montáž kanalizačného PP potrubia hladkého plnostenného SN 10 DN 160</t>
  </si>
  <si>
    <t>482525273</t>
  </si>
  <si>
    <t>286140001200</t>
  </si>
  <si>
    <t>Rúra KG 2000 PP, SN 10, DN 160 dĺ. 5 m hladká pre gravitačnú kanalizáciu, WAVIN</t>
  </si>
  <si>
    <t>-81368639</t>
  </si>
  <si>
    <t>877313121r</t>
  </si>
  <si>
    <t>Tvarovky nad rámec ( 10% z ceny)</t>
  </si>
  <si>
    <t>269103929</t>
  </si>
  <si>
    <t>877325132.S</t>
  </si>
  <si>
    <t>Napojenie do exist. šachty in situ</t>
  </si>
  <si>
    <t>-1111859238</t>
  </si>
  <si>
    <t>892311000</t>
  </si>
  <si>
    <t>Skúška tesnosti kanalizácie D 150</t>
  </si>
  <si>
    <t>1753725084</t>
  </si>
  <si>
    <t>892372111.S</t>
  </si>
  <si>
    <t>Zabezpečenie koncov vodovodného potrubia pri tlakových skúškach DN do 300</t>
  </si>
  <si>
    <t>-152858672</t>
  </si>
  <si>
    <t>899721112.S</t>
  </si>
  <si>
    <t>Vyhľadávací vodič na potrubí PVC DN nad 150</t>
  </si>
  <si>
    <t>1066185084</t>
  </si>
  <si>
    <t>899721132</t>
  </si>
  <si>
    <t>Označenie kanalizačného potrubia hnedou výstražnou fóliou</t>
  </si>
  <si>
    <t>1837609253</t>
  </si>
  <si>
    <t>998276101</t>
  </si>
  <si>
    <t>Presun hmôt pre rúrové vedenie hĺbené z rúr z plast., hmôt alebo sklolamin. v otvorenom výkope</t>
  </si>
  <si>
    <t>1490679962</t>
  </si>
  <si>
    <t>74</t>
  </si>
  <si>
    <t>711774202</t>
  </si>
  <si>
    <t>Zhotovenie detailov spojov+ kanal.pena tesniaca</t>
  </si>
  <si>
    <t>1919464176</t>
  </si>
  <si>
    <t>921501687</t>
  </si>
  <si>
    <t>04 - Dažďová kanalizáčná prípojka</t>
  </si>
  <si>
    <t>721 - Zdravotech. vnútorná kanalizácia</t>
  </si>
  <si>
    <t>131201101</t>
  </si>
  <si>
    <t>Výkop nezapaženej jamy v hornine 3, do 100 m3</t>
  </si>
  <si>
    <t>632148105</t>
  </si>
  <si>
    <t>131201109</t>
  </si>
  <si>
    <t>Hĺbenie nezapažených jám a zárezov. Príplatok za lepivosť horniny 3</t>
  </si>
  <si>
    <t>1833929958</t>
  </si>
  <si>
    <t>132201202.S</t>
  </si>
  <si>
    <t>Výkop ryhy šírky 600-2000mm horn.3 od 100 do 1000 m3</t>
  </si>
  <si>
    <t>1585436109</t>
  </si>
  <si>
    <t>983946880</t>
  </si>
  <si>
    <t>132211101.S</t>
  </si>
  <si>
    <t>Hĺbenie rýh šírky do 600 mm v  hornine tr.3 súdržných - ručným náradím</t>
  </si>
  <si>
    <t>-493650860</t>
  </si>
  <si>
    <t>151101201.S</t>
  </si>
  <si>
    <t>Paženie stien bez rozopretia alebo vzopretia, príložné hĺbky do 4m</t>
  </si>
  <si>
    <t>-1901347045</t>
  </si>
  <si>
    <t>151101211.S</t>
  </si>
  <si>
    <t>Odstránenie paženia stien príložné hĺbky do 4 m</t>
  </si>
  <si>
    <t>1189464284</t>
  </si>
  <si>
    <t>1413227538</t>
  </si>
  <si>
    <t>185</t>
  </si>
  <si>
    <t>-1730025205</t>
  </si>
  <si>
    <t>186</t>
  </si>
  <si>
    <t>-1606052874</t>
  </si>
  <si>
    <t>184</t>
  </si>
  <si>
    <t>-399785779</t>
  </si>
  <si>
    <t>2091220689</t>
  </si>
  <si>
    <t>-1788380280</t>
  </si>
  <si>
    <t>836143037</t>
  </si>
  <si>
    <t>-1200416593</t>
  </si>
  <si>
    <t>1450669712</t>
  </si>
  <si>
    <t>286140001200.S</t>
  </si>
  <si>
    <t>Rúra hladká PP pre gravitačnú kanalizáciu DN 160, SN 10, dĺ. 5 m</t>
  </si>
  <si>
    <t>220076428</t>
  </si>
  <si>
    <t>159</t>
  </si>
  <si>
    <t>877324004</t>
  </si>
  <si>
    <t>Montáž kanalizačného PP kolena DN 160</t>
  </si>
  <si>
    <t>565423811</t>
  </si>
  <si>
    <t>286540069700</t>
  </si>
  <si>
    <t>Koleno PP, DN 160x45° hladké pre gravitačnú kanalizáciu</t>
  </si>
  <si>
    <t>-1002583877</t>
  </si>
  <si>
    <t>161</t>
  </si>
  <si>
    <t>877324028</t>
  </si>
  <si>
    <t>Montáž kanalizačnej PP odbočky DN 160</t>
  </si>
  <si>
    <t>-843741393</t>
  </si>
  <si>
    <t>162</t>
  </si>
  <si>
    <t>286540118200</t>
  </si>
  <si>
    <t>Odbočka 45° KG 2000 PP, DN 160/160 hladká pre gravitačnú kanalizáciu</t>
  </si>
  <si>
    <t>-1550543051</t>
  </si>
  <si>
    <t>1010891720</t>
  </si>
  <si>
    <t>Montáž navŕtavacej sedlovej elektrotvarovky pre kanalizačné potrubia z PE 100 D 160 mm</t>
  </si>
  <si>
    <t>476650356</t>
  </si>
  <si>
    <t>11715511200.1</t>
  </si>
  <si>
    <t>Hlavné potrubie DN/OD 200, pripojovacie potrubie DN/OD 160</t>
  </si>
  <si>
    <t>-896954956</t>
  </si>
  <si>
    <t>783319305</t>
  </si>
  <si>
    <t>894170032.S</t>
  </si>
  <si>
    <t>Montáž filtračno-usadzovacej šachty DN 400, výška 1800 mm</t>
  </si>
  <si>
    <t>-510777048</t>
  </si>
  <si>
    <t>286610047500.S</t>
  </si>
  <si>
    <t>Filtračno-usadzovacia šachta s poklopom, DN 400, výška 1,8 m</t>
  </si>
  <si>
    <t>1779764944</t>
  </si>
  <si>
    <t>894170054.S</t>
  </si>
  <si>
    <t>Osadenie polyetylénového zásobníka na dažďovú vodu 8000l</t>
  </si>
  <si>
    <t>984665177</t>
  </si>
  <si>
    <t>RWBL7600</t>
  </si>
  <si>
    <t>Valcová nádrž 7600 l, cylindrická nádrž typ BlueLine, DAKSYS</t>
  </si>
  <si>
    <t>-322062076</t>
  </si>
  <si>
    <t>172</t>
  </si>
  <si>
    <t>899721132.S</t>
  </si>
  <si>
    <t>1644551248</t>
  </si>
  <si>
    <t>-487417202</t>
  </si>
  <si>
    <t>Zdravotech. vnútorná kanalizácia</t>
  </si>
  <si>
    <t>139</t>
  </si>
  <si>
    <t>721242120.S</t>
  </si>
  <si>
    <t>Lapač strešných splavenín plastový univerzálny priamy DN 110</t>
  </si>
  <si>
    <t>477322734</t>
  </si>
  <si>
    <t>193</t>
  </si>
  <si>
    <t>998721201.S</t>
  </si>
  <si>
    <t>-1644881459</t>
  </si>
  <si>
    <t>1167215374</t>
  </si>
  <si>
    <t>-2000911146</t>
  </si>
  <si>
    <t>1283161217</t>
  </si>
  <si>
    <t>-471570380</t>
  </si>
  <si>
    <t>05 - NN prípojka</t>
  </si>
  <si>
    <t xml:space="preserve">    95-M - Revízie</t>
  </si>
  <si>
    <t>210010164.S</t>
  </si>
  <si>
    <t>Rúrka tuhá elektroinštalačná z HDPE, D 110 uložená voľne</t>
  </si>
  <si>
    <t>1650337125</t>
  </si>
  <si>
    <t>286130072900.S</t>
  </si>
  <si>
    <t>Chránička tuhá dvojplášťová korugovaná DN 110, HDPE</t>
  </si>
  <si>
    <t>1877117800</t>
  </si>
  <si>
    <t>286530130100.S</t>
  </si>
  <si>
    <t>Spojka nasúvacia 02110 pre korudované elektroinštal. rúrky z HDPE, D 110 mm</t>
  </si>
  <si>
    <t>932337732</t>
  </si>
  <si>
    <t>210192729.S</t>
  </si>
  <si>
    <t>Zapojenie a kompletáž v rozvádzači</t>
  </si>
  <si>
    <t>-1446852403</t>
  </si>
  <si>
    <t>210193006.S</t>
  </si>
  <si>
    <t>Rozpájacia a istiaca plastová skriňa pilierová</t>
  </si>
  <si>
    <t>-1758092491</t>
  </si>
  <si>
    <t>357110005300.S</t>
  </si>
  <si>
    <t>Skriňa rozpájacia a istiaca, plastová, pilierová</t>
  </si>
  <si>
    <t>1874342278</t>
  </si>
  <si>
    <t>210800108.S</t>
  </si>
  <si>
    <t>-1661741223</t>
  </si>
  <si>
    <t>341110000800.S</t>
  </si>
  <si>
    <t>Kábel medený CYKY 3x2,5 mm2</t>
  </si>
  <si>
    <t>-2062072852</t>
  </si>
  <si>
    <t>210800197.S</t>
  </si>
  <si>
    <t>Kábel medený uložený v rúrke CYKY 450/750 V 4x16</t>
  </si>
  <si>
    <t>-1004201767</t>
  </si>
  <si>
    <t>341110001800.S</t>
  </si>
  <si>
    <t>Kábel medený CYKY 4x16 mm2</t>
  </si>
  <si>
    <t>2073836971</t>
  </si>
  <si>
    <t>210800199.S</t>
  </si>
  <si>
    <t>Kábel medený uložený v rúrke CYKY 450/750 V 5x2,5</t>
  </si>
  <si>
    <t>-907600381</t>
  </si>
  <si>
    <t>1924623994</t>
  </si>
  <si>
    <t>-1479101369</t>
  </si>
  <si>
    <t>-1482650433</t>
  </si>
  <si>
    <t>-1927148011</t>
  </si>
  <si>
    <t>460420021.S</t>
  </si>
  <si>
    <t>Zriadenie, rekonšt. káblového lôžka z piesku bez zakrytia, v ryhe šír. do 65 cm, hrúbky vrstvy 5 cm</t>
  </si>
  <si>
    <t>594466845</t>
  </si>
  <si>
    <t>583110000300.S</t>
  </si>
  <si>
    <t>Drvina vápencová frakcia 0-4 mm</t>
  </si>
  <si>
    <t>264626267</t>
  </si>
  <si>
    <t>460490012.S</t>
  </si>
  <si>
    <t>Rozvinutie a uloženie výstražnej fólie z PE do ryhy, šírka do 33 cm</t>
  </si>
  <si>
    <t>-879924898</t>
  </si>
  <si>
    <t>283230008000.S</t>
  </si>
  <si>
    <t>Výstražná fóla PE, š. 300, farba červená</t>
  </si>
  <si>
    <t>-158627983</t>
  </si>
  <si>
    <t>1777844026</t>
  </si>
  <si>
    <t>460620013.S</t>
  </si>
  <si>
    <t>Proviz. úprava terénu v zemine tr. 3, aby nerovnosti terénu neboli väčšie ako 2 cm od vodor.hladiny</t>
  </si>
  <si>
    <t>-973481424</t>
  </si>
  <si>
    <t>95-M</t>
  </si>
  <si>
    <t>Revízie</t>
  </si>
  <si>
    <t>950101002.S</t>
  </si>
  <si>
    <t>Revízia NN prípojky</t>
  </si>
  <si>
    <t>-361570133</t>
  </si>
  <si>
    <t>06 - Vodovodná prípojka</t>
  </si>
  <si>
    <t>131111101.S</t>
  </si>
  <si>
    <t>Hĺbenie jám v  horninách tr. 1 a 2 súdržných - ručným náradím</t>
  </si>
  <si>
    <t>926069091</t>
  </si>
  <si>
    <t>154</t>
  </si>
  <si>
    <t>131201101.S</t>
  </si>
  <si>
    <t>1149579056</t>
  </si>
  <si>
    <t>155</t>
  </si>
  <si>
    <t>131201109.S</t>
  </si>
  <si>
    <t>488052007</t>
  </si>
  <si>
    <t>Výkop ryhy do šírky 600 mm v horn.3 do 100 m3</t>
  </si>
  <si>
    <t>855671967</t>
  </si>
  <si>
    <t>Hĺbenie rýh šírky do 600 mm zapažených i nezapažených s urovnaním dna. Príplatok k cene za lepivosť horniny 3</t>
  </si>
  <si>
    <t>-342616472</t>
  </si>
  <si>
    <t>162301102</t>
  </si>
  <si>
    <t>Vodorovné premiestnenie výkopku tr.1-4, do 1000 m</t>
  </si>
  <si>
    <t>1454913793</t>
  </si>
  <si>
    <t>167101101</t>
  </si>
  <si>
    <t>Nakladanie neuľahnutého výkopku z hornín tr.1-4 do 100 m3</t>
  </si>
  <si>
    <t>-1516977381</t>
  </si>
  <si>
    <t>171201201</t>
  </si>
  <si>
    <t>Uloženie sypaniny na skládky do 100 m3</t>
  </si>
  <si>
    <t>-964726579</t>
  </si>
  <si>
    <t>-697731614</t>
  </si>
  <si>
    <t>174201101</t>
  </si>
  <si>
    <t>Zásyp sypaninou bez zhutnenia jám, šachiet, rýh, zárezov v týchto vykopávkach do 100 m3</t>
  </si>
  <si>
    <t>61853975</t>
  </si>
  <si>
    <t>175101101</t>
  </si>
  <si>
    <t>Obsyp potrubia sypaninou z vhodných hornín 1 až 4 bez prehodenia sypaniny</t>
  </si>
  <si>
    <t>-1231237307</t>
  </si>
  <si>
    <t>-504807628</t>
  </si>
  <si>
    <t>451573111</t>
  </si>
  <si>
    <t>Lôžko pod potrubie, stoky a drobné objekty, v otvorenom výkope z piesku a štrkopiesku do 63 mm</t>
  </si>
  <si>
    <t>-587618313</t>
  </si>
  <si>
    <t>452311146.S</t>
  </si>
  <si>
    <t>Dosky, bloky, sedlá z betónu v otvorenom výkope tr. C 20/25</t>
  </si>
  <si>
    <t>-1402269840</t>
  </si>
  <si>
    <t>452311192.S</t>
  </si>
  <si>
    <t>Príplatok k cene za práce v štôlni pre betón dosky, sedlového lôžka alebo blokov</t>
  </si>
  <si>
    <t>437842116</t>
  </si>
  <si>
    <t>452361111.S</t>
  </si>
  <si>
    <t>Výstuž podkladových dosiek, blokov alebo podvalov v otvorenom výkope, z betonárskej ocele 10216</t>
  </si>
  <si>
    <t>1956609871</t>
  </si>
  <si>
    <t>163</t>
  </si>
  <si>
    <t>871171112.S</t>
  </si>
  <si>
    <t>Montáž vodovodného potrubia z dvojvsrtvového PE 100 SDR11, SDR17 zváraných elektrotvarovkami D 32x3,0 mm</t>
  </si>
  <si>
    <t>-521778813</t>
  </si>
  <si>
    <t>164</t>
  </si>
  <si>
    <t>286130033400.S</t>
  </si>
  <si>
    <t>Rúra HDPE na vodu PE100 PN16 SDR11 32x3,0x100 m</t>
  </si>
  <si>
    <t>-1737601506</t>
  </si>
  <si>
    <t>871211116</t>
  </si>
  <si>
    <t>Montáž vodovodného potrubia z dvojvsrtvového PE 100 SDR11, SDR17 zváraných elektrotvarovkami D 50x4,6 mm</t>
  </si>
  <si>
    <t>1201996047</t>
  </si>
  <si>
    <t>286130030900</t>
  </si>
  <si>
    <t>Rúra HDPE na vodu PE100 PN10 SDR17 50x3,0x100 m, WAVIN</t>
  </si>
  <si>
    <t>1440441187</t>
  </si>
  <si>
    <t>176</t>
  </si>
  <si>
    <t>871319011.S</t>
  </si>
  <si>
    <t>Demontáž vodovodného potrubia</t>
  </si>
  <si>
    <t>-324126651</t>
  </si>
  <si>
    <t>892233111</t>
  </si>
  <si>
    <t>Preplach a dezinfekcia vodovodného potrubia DN od 40 do 70</t>
  </si>
  <si>
    <t>387409815</t>
  </si>
  <si>
    <t>892241111</t>
  </si>
  <si>
    <t>Ostatné práce na rúrovom vedení, tlakové skúšky vodovodného potrubia DN do 80</t>
  </si>
  <si>
    <t>-1650800292</t>
  </si>
  <si>
    <t>891269111</t>
  </si>
  <si>
    <t>Montáž navrtávacieho pásu s ventilom Jt 1 MPa na potr. z rúr liat., oceľ., plast., DN 100</t>
  </si>
  <si>
    <t>571570996</t>
  </si>
  <si>
    <t>551180011700</t>
  </si>
  <si>
    <t>Navrtávací pás univerzálny s závitovým výstupom DN 100 - 6/4" na vodu, z tvárnej liatiny, strmeň nerez, HAWLE</t>
  </si>
  <si>
    <t>-563461045</t>
  </si>
  <si>
    <t>891181111.S</t>
  </si>
  <si>
    <t>Montáž vodovodného posúvača v otvorenom výkope s osadením zemnej súpravy (bez poklopov) DN 40</t>
  </si>
  <si>
    <t>13417480</t>
  </si>
  <si>
    <t>140</t>
  </si>
  <si>
    <t>422210018100.S</t>
  </si>
  <si>
    <t>Posúvač pre domové prípojky 6/4", liatina, PN 16</t>
  </si>
  <si>
    <t>-973901284</t>
  </si>
  <si>
    <t>9101342125</t>
  </si>
  <si>
    <t>Zemná súprava tuhá RD=1.25 m DN 3/4"-2", voda a kanál</t>
  </si>
  <si>
    <t>810972935</t>
  </si>
  <si>
    <t>175</t>
  </si>
  <si>
    <t>893313001.1</t>
  </si>
  <si>
    <t>Demontáž vodomernej šachty</t>
  </si>
  <si>
    <t>-1466591418</t>
  </si>
  <si>
    <t>893313001</t>
  </si>
  <si>
    <t>Osadenie prefabrikovanej vodomernej šachty hranatej, pôdorysnej plochy do 1,1 m2, hĺbky do 1,0 m</t>
  </si>
  <si>
    <t>-483641619</t>
  </si>
  <si>
    <t>25001400</t>
  </si>
  <si>
    <t>Vodomerná šachta 1500x1400x1800</t>
  </si>
  <si>
    <t>-7502431</t>
  </si>
  <si>
    <t>156</t>
  </si>
  <si>
    <t>894101112.S</t>
  </si>
  <si>
    <t>Osadenie akumulačnej nádrže železobetónovej, hmotnosti nad 4 do 10 t</t>
  </si>
  <si>
    <t>814408449</t>
  </si>
  <si>
    <t>158</t>
  </si>
  <si>
    <t>KLPN22</t>
  </si>
  <si>
    <t>Požiarna nádrž KL PN 22, KLARTEC</t>
  </si>
  <si>
    <t>-209838777</t>
  </si>
  <si>
    <t>134</t>
  </si>
  <si>
    <t>899102111</t>
  </si>
  <si>
    <t>Osadenie poklopu liatinového a oceľového vrátane rámu hmotn. nad 50 do 100 kg</t>
  </si>
  <si>
    <t>-248396978</t>
  </si>
  <si>
    <t>8446046E</t>
  </si>
  <si>
    <t>Poklop kompozitný štvorcový, B125, 600x600mm, zámok s 2 skrutkami, výška 100mm, MIVA</t>
  </si>
  <si>
    <t>-1146813093</t>
  </si>
  <si>
    <t>899401111</t>
  </si>
  <si>
    <t>Osadenie poklopu liatinového ventilového</t>
  </si>
  <si>
    <t>-1598896351</t>
  </si>
  <si>
    <t>1750</t>
  </si>
  <si>
    <t>Poklop uličný "tuhý" pre posúvače, voda a kanál</t>
  </si>
  <si>
    <t>278204909</t>
  </si>
  <si>
    <t>899721121</t>
  </si>
  <si>
    <t>Signalizačný vodič na potrubí PVC DN do 150 mm</t>
  </si>
  <si>
    <t>1755694531</t>
  </si>
  <si>
    <t>899721131</t>
  </si>
  <si>
    <t>Označenie vodovodného potrubia bielou výstražnou fóliou</t>
  </si>
  <si>
    <t>1435309913</t>
  </si>
  <si>
    <t>1171389631</t>
  </si>
  <si>
    <t>722150205.S</t>
  </si>
  <si>
    <t>Potrubie z oceľových rúrok závitových asfalt. a jutovaných bezšvíkových bežných 11 353.0, 10 004.00 DN 40</t>
  </si>
  <si>
    <t>-2059862515</t>
  </si>
  <si>
    <t>165</t>
  </si>
  <si>
    <t>722221020.S</t>
  </si>
  <si>
    <t>Montáž guľového kohúta závitového priameho pre vodu G 1</t>
  </si>
  <si>
    <t>-1238747023</t>
  </si>
  <si>
    <t>166</t>
  </si>
  <si>
    <t>551110005100.S</t>
  </si>
  <si>
    <t>Guľový uzáver pre vodu 1", niklovaná mosadz</t>
  </si>
  <si>
    <t>-1533574745</t>
  </si>
  <si>
    <t>-2092379731</t>
  </si>
  <si>
    <t>585910231</t>
  </si>
  <si>
    <t>722221082</t>
  </si>
  <si>
    <t>-2038722511</t>
  </si>
  <si>
    <t>551110011200</t>
  </si>
  <si>
    <t>Guľový uzáver vypúšťací s páčkou, 1/2" M, mosadz, IVAR</t>
  </si>
  <si>
    <t>-849946516</t>
  </si>
  <si>
    <t>722221315.S</t>
  </si>
  <si>
    <t>Montáž spätnej klapky závitovej pre vodu G 1</t>
  </si>
  <si>
    <t>-233948861</t>
  </si>
  <si>
    <t>168</t>
  </si>
  <si>
    <t>551190001000.S</t>
  </si>
  <si>
    <t>Spätná klapka vodorovná závitová 1", PN 10, pre vodu, mosadz</t>
  </si>
  <si>
    <t>-321911328</t>
  </si>
  <si>
    <t>722221325.S</t>
  </si>
  <si>
    <t>Montáž spätnej klapky závitovej pre vodu G 6/4</t>
  </si>
  <si>
    <t>-1214109029</t>
  </si>
  <si>
    <t>551190001200.S</t>
  </si>
  <si>
    <t>Spätná klapka vodorovná závitová 6/4", PN 10, pre vodu, mosadz</t>
  </si>
  <si>
    <t>1895396809</t>
  </si>
  <si>
    <t>1758369322</t>
  </si>
  <si>
    <t>-698690223</t>
  </si>
  <si>
    <t>171</t>
  </si>
  <si>
    <t>722250150.S</t>
  </si>
  <si>
    <t>Montáž požiarneho sacieho koša A 110</t>
  </si>
  <si>
    <t>1211031302</t>
  </si>
  <si>
    <t>449180002200.S</t>
  </si>
  <si>
    <t>Sací kôš A 110 s klapkou, vnútorný závit</t>
  </si>
  <si>
    <t>2023819561</t>
  </si>
  <si>
    <t>722263420.S</t>
  </si>
  <si>
    <t>Montáž vodomeru závitového jednovtokového suchobežného G 6/4</t>
  </si>
  <si>
    <t>570036920</t>
  </si>
  <si>
    <t>97775</t>
  </si>
  <si>
    <t>Vodomer domový MTK,DN32,st.vod</t>
  </si>
  <si>
    <t>466355717</t>
  </si>
  <si>
    <t>723150342</t>
  </si>
  <si>
    <t>redukcia -  DN 40/32</t>
  </si>
  <si>
    <t>-1563031098</t>
  </si>
  <si>
    <t>998722101.S</t>
  </si>
  <si>
    <t>-225574299</t>
  </si>
  <si>
    <t>998722193.S</t>
  </si>
  <si>
    <t>Vodovod, prípl.za presun nad vymedz. najväčšiu dopravnú vzdialenosť do 500m</t>
  </si>
  <si>
    <t>-1969824109</t>
  </si>
  <si>
    <t>998722199.S</t>
  </si>
  <si>
    <t>Vodovod, prípl.za presun za každých ďalších aj začatých 1000 m nad 1000 m</t>
  </si>
  <si>
    <t>1944369109</t>
  </si>
  <si>
    <t>230203562.S</t>
  </si>
  <si>
    <t>Montáž prechodka PE/oceľ PE 100 SDR11 D 32/DN25 mm</t>
  </si>
  <si>
    <t>-349950122</t>
  </si>
  <si>
    <t>170</t>
  </si>
  <si>
    <t>286220031000.S</t>
  </si>
  <si>
    <t>Prechodka PE/oceľ PE 100 SDR 11 D/DN 32/25</t>
  </si>
  <si>
    <t>-82245052</t>
  </si>
  <si>
    <t>230203564</t>
  </si>
  <si>
    <t>Montáž USTR prechodka PE/oceľ PE100 SDR11 D50/DN40mm</t>
  </si>
  <si>
    <t>135839582</t>
  </si>
  <si>
    <t>286220031200</t>
  </si>
  <si>
    <t>Prechodka USTR PE/oceľ PE 100 SDR 11 D/DN 50/40, FRIALEN</t>
  </si>
  <si>
    <t>1028897162</t>
  </si>
  <si>
    <t>286680000100</t>
  </si>
  <si>
    <t>Tesniaca manžeta HL800/40-50, pre izolovanie prestupov potrubia DN 50, bitúmenová manžeta D 40-50 mm, guma/asfalt/PP/PVC</t>
  </si>
  <si>
    <t>-1026092539</t>
  </si>
  <si>
    <t>Stavebno montážne práce náročnejšie, ucelené, obtiažne, rutinné (Tr. 2) v rozsahu viac ako 4 a menej ako 8 hodín</t>
  </si>
  <si>
    <t>-1895198885</t>
  </si>
  <si>
    <t>07 - Oplotenie</t>
  </si>
  <si>
    <t>162201102.S</t>
  </si>
  <si>
    <t>Vodorovné premiestnenie výkopku z horniny 1-4 nad 20-50m</t>
  </si>
  <si>
    <t>700609112</t>
  </si>
  <si>
    <t>183101115.S</t>
  </si>
  <si>
    <t>Hĺbenie jamky v rovine alebo na svahu do 1:5, objem nad 0,125 do 0,40 m3</t>
  </si>
  <si>
    <t>-1398754061</t>
  </si>
  <si>
    <t>338131155.S</t>
  </si>
  <si>
    <t>Osadzovanie stĺpikov plotových železobetónových výšky 2,75 m so zabetónovaním</t>
  </si>
  <si>
    <t>-1325833955</t>
  </si>
  <si>
    <t>592310001300.S</t>
  </si>
  <si>
    <t>Stĺpik betónový plotový priebežný hladký, pre plot výšky 2000 mm, šxvxl 120x115x2750 mm, sivý</t>
  </si>
  <si>
    <t>251471467</t>
  </si>
  <si>
    <t>348941112.S</t>
  </si>
  <si>
    <t>Osadzovanie rámového oplotenia, výška rámu 1500-2500 mm</t>
  </si>
  <si>
    <t>693294935</t>
  </si>
  <si>
    <t>553510025000.S</t>
  </si>
  <si>
    <t>Panel pre panelový plotový systém, vxl 1,8x2,48 m, poplastovaný na pozinkovanej oceli</t>
  </si>
  <si>
    <t>-599281756</t>
  </si>
  <si>
    <t>998151111.S</t>
  </si>
  <si>
    <t>Presun hmôt pre obj.8152, 8153,8159,zvislá nosná konštr.z tehál,tvárnic,blokov výšky do 10 m</t>
  </si>
  <si>
    <t>1013884275</t>
  </si>
  <si>
    <t>767920110.S</t>
  </si>
  <si>
    <t>Montáž vrát a vrátok k oploteniu osadzovaných na stĺpiky murované alebo betónované, do 2 m2</t>
  </si>
  <si>
    <t>22322813</t>
  </si>
  <si>
    <t>767111001</t>
  </si>
  <si>
    <t>Bránička pre peších 1250x1750mm - viď PD</t>
  </si>
  <si>
    <t>-342073232</t>
  </si>
  <si>
    <t>767920130.S</t>
  </si>
  <si>
    <t>Montáž vrát a vrátok k oploteniu osadzovaných na stĺpiky murované alebo betónované, 4-6 m2</t>
  </si>
  <si>
    <t>-1417166822</t>
  </si>
  <si>
    <t>553410061300.R</t>
  </si>
  <si>
    <t>Brána pre autá 4000x1750mm - viď PD</t>
  </si>
  <si>
    <t>-1642332281</t>
  </si>
  <si>
    <t>-1583753949</t>
  </si>
  <si>
    <t>210140651.S</t>
  </si>
  <si>
    <t>Elektrický zvonček vodotesný</t>
  </si>
  <si>
    <t>204425844</t>
  </si>
  <si>
    <t>404840000100.S</t>
  </si>
  <si>
    <t xml:space="preserve">Zvonček vodotesný </t>
  </si>
  <si>
    <t>-1206380851</t>
  </si>
  <si>
    <t>210290782.S</t>
  </si>
  <si>
    <t xml:space="preserve">Montáž automatického pohonu na bránu </t>
  </si>
  <si>
    <t>-280212608</t>
  </si>
  <si>
    <t>359210002600.S</t>
  </si>
  <si>
    <t>Elektrický pohon na dvojkrídlovú bránu</t>
  </si>
  <si>
    <t>-1603824302</t>
  </si>
  <si>
    <t>359210003400.S</t>
  </si>
  <si>
    <t>Stĺpik na fotobunku pre elektrické brány</t>
  </si>
  <si>
    <t>192789492</t>
  </si>
  <si>
    <t>210800112.R</t>
  </si>
  <si>
    <t>Elektromontážne práce a materiál k bráne a zvončeku</t>
  </si>
  <si>
    <t>658752855</t>
  </si>
  <si>
    <t>OST001</t>
  </si>
  <si>
    <t>Nádoby na odpad, plastové 120l - dodávka a osadenie</t>
  </si>
  <si>
    <t>615696735</t>
  </si>
  <si>
    <t>08 - Preložka vodovodu</t>
  </si>
  <si>
    <t>-2060044245</t>
  </si>
  <si>
    <t>1782414413</t>
  </si>
  <si>
    <t>-1585593101</t>
  </si>
  <si>
    <t>362351888</t>
  </si>
  <si>
    <t>-2083043198</t>
  </si>
  <si>
    <t>-576539999</t>
  </si>
  <si>
    <t>1835135191</t>
  </si>
  <si>
    <t>-1693947376</t>
  </si>
  <si>
    <t>808075551</t>
  </si>
  <si>
    <t>1510585615</t>
  </si>
  <si>
    <t>-2007668210</t>
  </si>
  <si>
    <t>-693976450</t>
  </si>
  <si>
    <t>1290668423</t>
  </si>
  <si>
    <t>-728269139</t>
  </si>
  <si>
    <t>-589777800</t>
  </si>
  <si>
    <t>-949347614</t>
  </si>
  <si>
    <t>1330508361</t>
  </si>
  <si>
    <t>-591979550</t>
  </si>
  <si>
    <t>23020356R</t>
  </si>
  <si>
    <t>Nešpecifikovaný materiál</t>
  </si>
  <si>
    <t>1056990721</t>
  </si>
  <si>
    <t>-1142023663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</si>
</sst>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1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1" fillId="5" borderId="7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5" borderId="8" xfId="0" applyFont="1" applyFill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0" fillId="6" borderId="0" xfId="0" applyFill="1" applyAlignment="1">
      <alignment vertical="center"/>
    </xf>
    <xf numFmtId="0" fontId="0" fillId="6" borderId="3" xfId="0" applyFill="1" applyBorder="1" applyAlignment="1" applyProtection="1">
      <alignment vertical="center"/>
      <protection locked="0"/>
    </xf>
    <xf numFmtId="0" fontId="21" fillId="6" borderId="22" xfId="0" applyFont="1" applyFill="1" applyBorder="1" applyAlignment="1" applyProtection="1">
      <alignment horizontal="center" vertical="center"/>
      <protection locked="0"/>
    </xf>
    <xf numFmtId="49" fontId="21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21" fillId="6" borderId="22" xfId="0" applyFont="1" applyFill="1" applyBorder="1" applyAlignment="1" applyProtection="1">
      <alignment horizontal="left" vertical="center" wrapText="1"/>
      <protection locked="0"/>
    </xf>
    <xf numFmtId="0" fontId="21" fillId="6" borderId="22" xfId="0" applyFont="1" applyFill="1" applyBorder="1" applyAlignment="1" applyProtection="1">
      <alignment horizontal="center" vertical="center" wrapText="1"/>
      <protection locked="0"/>
    </xf>
    <xf numFmtId="167" fontId="21" fillId="6" borderId="22" xfId="0" applyNumberFormat="1" applyFont="1" applyFill="1" applyBorder="1" applyAlignment="1" applyProtection="1">
      <alignment vertical="center"/>
      <protection locked="0"/>
    </xf>
    <xf numFmtId="4" fontId="21" fillId="6" borderId="22" xfId="0" applyNumberFormat="1" applyFont="1" applyFill="1" applyBorder="1" applyAlignment="1" applyProtection="1">
      <alignment vertical="center"/>
      <protection locked="0"/>
    </xf>
    <xf numFmtId="0" fontId="0" fillId="6" borderId="22" xfId="0" applyFill="1" applyBorder="1" applyAlignment="1" applyProtection="1">
      <alignment vertical="center"/>
      <protection locked="0"/>
    </xf>
    <xf numFmtId="0" fontId="0" fillId="6" borderId="3" xfId="0" applyFill="1" applyBorder="1" applyAlignment="1">
      <alignment vertical="center"/>
    </xf>
    <xf numFmtId="0" fontId="22" fillId="6" borderId="14" xfId="0" applyFont="1" applyFill="1" applyBorder="1" applyAlignment="1" applyProtection="1">
      <alignment horizontal="left" vertical="center"/>
      <protection locked="0"/>
    </xf>
    <xf numFmtId="0" fontId="22" fillId="6" borderId="0" xfId="0" applyFont="1" applyFill="1" applyAlignment="1">
      <alignment horizontal="center" vertical="center"/>
    </xf>
    <xf numFmtId="166" fontId="22" fillId="6" borderId="0" xfId="0" applyNumberFormat="1" applyFont="1" applyFill="1" applyAlignment="1">
      <alignment vertical="center"/>
    </xf>
    <xf numFmtId="166" fontId="22" fillId="6" borderId="15" xfId="0" applyNumberFormat="1" applyFont="1" applyFill="1" applyBorder="1" applyAlignment="1">
      <alignment vertical="center"/>
    </xf>
    <xf numFmtId="0" fontId="21" fillId="6" borderId="0" xfId="0" applyFont="1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4" fontId="0" fillId="6" borderId="0" xfId="0" applyNumberFormat="1" applyFill="1" applyAlignment="1">
      <alignment vertical="center"/>
    </xf>
    <xf numFmtId="0" fontId="34" fillId="6" borderId="22" xfId="0" applyFont="1" applyFill="1" applyBorder="1" applyAlignment="1" applyProtection="1">
      <alignment horizontal="center" vertical="center"/>
      <protection locked="0"/>
    </xf>
    <xf numFmtId="49" fontId="34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34" fillId="6" borderId="22" xfId="0" applyFont="1" applyFill="1" applyBorder="1" applyAlignment="1" applyProtection="1">
      <alignment horizontal="left" vertical="center" wrapText="1"/>
      <protection locked="0"/>
    </xf>
    <xf numFmtId="0" fontId="34" fillId="6" borderId="22" xfId="0" applyFont="1" applyFill="1" applyBorder="1" applyAlignment="1" applyProtection="1">
      <alignment horizontal="center" vertical="center" wrapText="1"/>
      <protection locked="0"/>
    </xf>
    <xf numFmtId="167" fontId="34" fillId="6" borderId="22" xfId="0" applyNumberFormat="1" applyFont="1" applyFill="1" applyBorder="1" applyAlignment="1" applyProtection="1">
      <alignment vertical="center"/>
      <protection locked="0"/>
    </xf>
    <xf numFmtId="4" fontId="34" fillId="6" borderId="22" xfId="0" applyNumberFormat="1" applyFont="1" applyFill="1" applyBorder="1" applyAlignment="1" applyProtection="1">
      <alignment vertical="center"/>
      <protection locked="0"/>
    </xf>
    <xf numFmtId="0" fontId="35" fillId="6" borderId="22" xfId="0" applyFont="1" applyFill="1" applyBorder="1" applyAlignment="1" applyProtection="1">
      <alignment vertical="center"/>
      <protection locked="0"/>
    </xf>
    <xf numFmtId="0" fontId="35" fillId="6" borderId="3" xfId="0" applyFont="1" applyFill="1" applyBorder="1" applyAlignment="1">
      <alignment vertical="center"/>
    </xf>
    <xf numFmtId="0" fontId="34" fillId="6" borderId="14" xfId="0" applyFont="1" applyFill="1" applyBorder="1" applyAlignment="1" applyProtection="1">
      <alignment horizontal="left" vertical="center"/>
      <protection locked="0"/>
    </xf>
    <xf numFmtId="0" fontId="34" fillId="6" borderId="0" xfId="0" applyFont="1" applyFill="1" applyAlignment="1">
      <alignment horizontal="center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0"/>
  <sheetViews>
    <sheetView showGridLines="0" tabSelected="1" workbookViewId="0">
      <selection activeCell="AN9" sqref="AN9"/>
    </sheetView>
  </sheetViews>
  <sheetFormatPr defaultRowHeight="14.5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 ht="10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>
      <c r="AR2" s="201" t="s">
        <v>5</v>
      </c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82" t="s">
        <v>13</v>
      </c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R5" s="16"/>
      <c r="BE5" s="179" t="s">
        <v>14</v>
      </c>
      <c r="BS5" s="13" t="s">
        <v>6</v>
      </c>
    </row>
    <row r="6" spans="1:74" ht="37" customHeight="1">
      <c r="B6" s="16"/>
      <c r="D6" s="22" t="s">
        <v>15</v>
      </c>
      <c r="K6" s="184" t="s">
        <v>16</v>
      </c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R6" s="16"/>
      <c r="BE6" s="180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80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21">
        <v>45345</v>
      </c>
      <c r="AR8" s="16"/>
      <c r="BE8" s="180"/>
      <c r="BS8" s="13" t="s">
        <v>6</v>
      </c>
    </row>
    <row r="9" spans="1:74" ht="14.4" customHeight="1">
      <c r="B9" s="16"/>
      <c r="AR9" s="16"/>
      <c r="BE9" s="180"/>
      <c r="BS9" s="13" t="s">
        <v>6</v>
      </c>
    </row>
    <row r="10" spans="1:74" ht="12" customHeight="1">
      <c r="B10" s="16"/>
      <c r="D10" s="23" t="s">
        <v>22</v>
      </c>
      <c r="AK10" s="23" t="s">
        <v>23</v>
      </c>
      <c r="AN10" s="21" t="s">
        <v>1</v>
      </c>
      <c r="AR10" s="16"/>
      <c r="BE10" s="180"/>
      <c r="BS10" s="13" t="s">
        <v>6</v>
      </c>
    </row>
    <row r="11" spans="1:74" ht="18.5" customHeight="1">
      <c r="B11" s="16"/>
      <c r="E11" s="21" t="s">
        <v>24</v>
      </c>
      <c r="AK11" s="23" t="s">
        <v>25</v>
      </c>
      <c r="AN11" s="21" t="s">
        <v>1</v>
      </c>
      <c r="AR11" s="16"/>
      <c r="BE11" s="180"/>
      <c r="BS11" s="13" t="s">
        <v>6</v>
      </c>
    </row>
    <row r="12" spans="1:74" ht="7" customHeight="1">
      <c r="B12" s="16"/>
      <c r="AR12" s="16"/>
      <c r="BE12" s="180"/>
      <c r="BS12" s="13" t="s">
        <v>6</v>
      </c>
    </row>
    <row r="13" spans="1:74" ht="12" customHeight="1">
      <c r="B13" s="16"/>
      <c r="D13" s="23" t="s">
        <v>26</v>
      </c>
      <c r="AK13" s="23" t="s">
        <v>23</v>
      </c>
      <c r="AN13" s="25" t="s">
        <v>27</v>
      </c>
      <c r="AR13" s="16"/>
      <c r="BE13" s="180"/>
      <c r="BS13" s="13" t="s">
        <v>6</v>
      </c>
    </row>
    <row r="14" spans="1:74" ht="12.5">
      <c r="B14" s="16"/>
      <c r="E14" s="185" t="s">
        <v>27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23" t="s">
        <v>25</v>
      </c>
      <c r="AN14" s="25" t="s">
        <v>27</v>
      </c>
      <c r="AR14" s="16"/>
      <c r="BE14" s="180"/>
      <c r="BS14" s="13" t="s">
        <v>6</v>
      </c>
    </row>
    <row r="15" spans="1:74" ht="7" customHeight="1">
      <c r="B15" s="16"/>
      <c r="AR15" s="16"/>
      <c r="BE15" s="180"/>
      <c r="BS15" s="13" t="s">
        <v>3</v>
      </c>
    </row>
    <row r="16" spans="1:74" ht="12" customHeight="1">
      <c r="B16" s="16"/>
      <c r="D16" s="23" t="s">
        <v>28</v>
      </c>
      <c r="AK16" s="23" t="s">
        <v>23</v>
      </c>
      <c r="AN16" s="21" t="s">
        <v>1</v>
      </c>
      <c r="AR16" s="16"/>
      <c r="BE16" s="180"/>
      <c r="BS16" s="13" t="s">
        <v>3</v>
      </c>
    </row>
    <row r="17" spans="2:71" ht="18.5" customHeight="1">
      <c r="B17" s="16"/>
      <c r="E17" s="21" t="s">
        <v>29</v>
      </c>
      <c r="AK17" s="23" t="s">
        <v>25</v>
      </c>
      <c r="AN17" s="21" t="s">
        <v>1</v>
      </c>
      <c r="AR17" s="16"/>
      <c r="BE17" s="180"/>
      <c r="BS17" s="13" t="s">
        <v>30</v>
      </c>
    </row>
    <row r="18" spans="2:71" ht="7" customHeight="1">
      <c r="B18" s="16"/>
      <c r="AR18" s="16"/>
      <c r="BE18" s="180"/>
      <c r="BS18" s="13" t="s">
        <v>6</v>
      </c>
    </row>
    <row r="19" spans="2:71" ht="12" customHeight="1">
      <c r="B19" s="16"/>
      <c r="D19" s="23" t="s">
        <v>31</v>
      </c>
      <c r="AK19" s="23" t="s">
        <v>23</v>
      </c>
      <c r="AN19" s="21" t="s">
        <v>1</v>
      </c>
      <c r="AR19" s="16"/>
      <c r="BE19" s="180"/>
      <c r="BS19" s="13" t="s">
        <v>6</v>
      </c>
    </row>
    <row r="20" spans="2:71" ht="18.5" customHeight="1">
      <c r="B20" s="16"/>
      <c r="E20" s="21" t="s">
        <v>29</v>
      </c>
      <c r="AK20" s="23" t="s">
        <v>25</v>
      </c>
      <c r="AN20" s="21" t="s">
        <v>1</v>
      </c>
      <c r="AR20" s="16"/>
      <c r="BE20" s="180"/>
      <c r="BS20" s="13" t="s">
        <v>30</v>
      </c>
    </row>
    <row r="21" spans="2:71" ht="7" customHeight="1">
      <c r="B21" s="16"/>
      <c r="AR21" s="16"/>
      <c r="BE21" s="180"/>
    </row>
    <row r="22" spans="2:71" ht="12" customHeight="1">
      <c r="B22" s="16"/>
      <c r="D22" s="23" t="s">
        <v>32</v>
      </c>
      <c r="AR22" s="16"/>
      <c r="BE22" s="180"/>
    </row>
    <row r="23" spans="2:71" ht="16.5" customHeight="1">
      <c r="B23" s="16"/>
      <c r="E23" s="187" t="s">
        <v>1</v>
      </c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R23" s="16"/>
      <c r="BE23" s="180"/>
    </row>
    <row r="24" spans="2:71" ht="7" customHeight="1">
      <c r="B24" s="16"/>
      <c r="AR24" s="16"/>
      <c r="BE24" s="180"/>
    </row>
    <row r="25" spans="2:71" ht="7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80"/>
    </row>
    <row r="26" spans="2:71" s="1" customFormat="1" ht="25.9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8">
        <f>ROUND(AG94,2)</f>
        <v>0</v>
      </c>
      <c r="AL26" s="189"/>
      <c r="AM26" s="189"/>
      <c r="AN26" s="189"/>
      <c r="AO26" s="189"/>
      <c r="AR26" s="28"/>
      <c r="BE26" s="180"/>
    </row>
    <row r="27" spans="2:71" s="1" customFormat="1" ht="7" customHeight="1">
      <c r="B27" s="28"/>
      <c r="AR27" s="28"/>
      <c r="BE27" s="180"/>
    </row>
    <row r="28" spans="2:71" s="1" customFormat="1" ht="12.5">
      <c r="B28" s="28"/>
      <c r="L28" s="190" t="s">
        <v>34</v>
      </c>
      <c r="M28" s="190"/>
      <c r="N28" s="190"/>
      <c r="O28" s="190"/>
      <c r="P28" s="190"/>
      <c r="W28" s="190" t="s">
        <v>35</v>
      </c>
      <c r="X28" s="190"/>
      <c r="Y28" s="190"/>
      <c r="Z28" s="190"/>
      <c r="AA28" s="190"/>
      <c r="AB28" s="190"/>
      <c r="AC28" s="190"/>
      <c r="AD28" s="190"/>
      <c r="AE28" s="190"/>
      <c r="AK28" s="190" t="s">
        <v>36</v>
      </c>
      <c r="AL28" s="190"/>
      <c r="AM28" s="190"/>
      <c r="AN28" s="190"/>
      <c r="AO28" s="190"/>
      <c r="AR28" s="28"/>
      <c r="BE28" s="180"/>
    </row>
    <row r="29" spans="2:71" s="2" customFormat="1" ht="14.4" customHeight="1">
      <c r="B29" s="32"/>
      <c r="D29" s="23" t="s">
        <v>37</v>
      </c>
      <c r="F29" s="33" t="s">
        <v>38</v>
      </c>
      <c r="L29" s="193">
        <v>0.2</v>
      </c>
      <c r="M29" s="192"/>
      <c r="N29" s="192"/>
      <c r="O29" s="192"/>
      <c r="P29" s="192"/>
      <c r="Q29" s="34"/>
      <c r="R29" s="34"/>
      <c r="S29" s="34"/>
      <c r="T29" s="34"/>
      <c r="U29" s="34"/>
      <c r="V29" s="34"/>
      <c r="W29" s="191">
        <f>ROUND(AZ94, 2)</f>
        <v>0</v>
      </c>
      <c r="X29" s="192"/>
      <c r="Y29" s="192"/>
      <c r="Z29" s="192"/>
      <c r="AA29" s="192"/>
      <c r="AB29" s="192"/>
      <c r="AC29" s="192"/>
      <c r="AD29" s="192"/>
      <c r="AE29" s="192"/>
      <c r="AF29" s="34"/>
      <c r="AG29" s="34"/>
      <c r="AH29" s="34"/>
      <c r="AI29" s="34"/>
      <c r="AJ29" s="34"/>
      <c r="AK29" s="191">
        <f>ROUND(AV94, 2)</f>
        <v>0</v>
      </c>
      <c r="AL29" s="192"/>
      <c r="AM29" s="192"/>
      <c r="AN29" s="192"/>
      <c r="AO29" s="192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81"/>
    </row>
    <row r="30" spans="2:71" s="2" customFormat="1" ht="14.4" customHeight="1">
      <c r="B30" s="32"/>
      <c r="F30" s="33" t="s">
        <v>39</v>
      </c>
      <c r="L30" s="193">
        <v>0.2</v>
      </c>
      <c r="M30" s="192"/>
      <c r="N30" s="192"/>
      <c r="O30" s="192"/>
      <c r="P30" s="192"/>
      <c r="Q30" s="34"/>
      <c r="R30" s="34"/>
      <c r="S30" s="34"/>
      <c r="T30" s="34"/>
      <c r="U30" s="34"/>
      <c r="V30" s="34"/>
      <c r="W30" s="191">
        <f>ROUND(BA94, 2)</f>
        <v>0</v>
      </c>
      <c r="X30" s="192"/>
      <c r="Y30" s="192"/>
      <c r="Z30" s="192"/>
      <c r="AA30" s="192"/>
      <c r="AB30" s="192"/>
      <c r="AC30" s="192"/>
      <c r="AD30" s="192"/>
      <c r="AE30" s="192"/>
      <c r="AF30" s="34"/>
      <c r="AG30" s="34"/>
      <c r="AH30" s="34"/>
      <c r="AI30" s="34"/>
      <c r="AJ30" s="34"/>
      <c r="AK30" s="191">
        <f>ROUND(AW94, 2)</f>
        <v>0</v>
      </c>
      <c r="AL30" s="192"/>
      <c r="AM30" s="192"/>
      <c r="AN30" s="192"/>
      <c r="AO30" s="192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81"/>
    </row>
    <row r="31" spans="2:71" s="2" customFormat="1" ht="14.4" hidden="1" customHeight="1">
      <c r="B31" s="32"/>
      <c r="F31" s="23" t="s">
        <v>40</v>
      </c>
      <c r="L31" s="196">
        <v>0.2</v>
      </c>
      <c r="M31" s="195"/>
      <c r="N31" s="195"/>
      <c r="O31" s="195"/>
      <c r="P31" s="195"/>
      <c r="W31" s="194">
        <f>ROUND(BB94, 2)</f>
        <v>0</v>
      </c>
      <c r="X31" s="195"/>
      <c r="Y31" s="195"/>
      <c r="Z31" s="195"/>
      <c r="AA31" s="195"/>
      <c r="AB31" s="195"/>
      <c r="AC31" s="195"/>
      <c r="AD31" s="195"/>
      <c r="AE31" s="195"/>
      <c r="AK31" s="194">
        <v>0</v>
      </c>
      <c r="AL31" s="195"/>
      <c r="AM31" s="195"/>
      <c r="AN31" s="195"/>
      <c r="AO31" s="195"/>
      <c r="AR31" s="32"/>
      <c r="BE31" s="181"/>
    </row>
    <row r="32" spans="2:71" s="2" customFormat="1" ht="14.4" hidden="1" customHeight="1">
      <c r="B32" s="32"/>
      <c r="F32" s="23" t="s">
        <v>41</v>
      </c>
      <c r="L32" s="196">
        <v>0.2</v>
      </c>
      <c r="M32" s="195"/>
      <c r="N32" s="195"/>
      <c r="O32" s="195"/>
      <c r="P32" s="195"/>
      <c r="W32" s="194">
        <f>ROUND(BC94, 2)</f>
        <v>0</v>
      </c>
      <c r="X32" s="195"/>
      <c r="Y32" s="195"/>
      <c r="Z32" s="195"/>
      <c r="AA32" s="195"/>
      <c r="AB32" s="195"/>
      <c r="AC32" s="195"/>
      <c r="AD32" s="195"/>
      <c r="AE32" s="195"/>
      <c r="AK32" s="194">
        <v>0</v>
      </c>
      <c r="AL32" s="195"/>
      <c r="AM32" s="195"/>
      <c r="AN32" s="195"/>
      <c r="AO32" s="195"/>
      <c r="AR32" s="32"/>
      <c r="BE32" s="181"/>
    </row>
    <row r="33" spans="2:57" s="2" customFormat="1" ht="14.4" hidden="1" customHeight="1">
      <c r="B33" s="32"/>
      <c r="F33" s="33" t="s">
        <v>42</v>
      </c>
      <c r="L33" s="193">
        <v>0</v>
      </c>
      <c r="M33" s="192"/>
      <c r="N33" s="192"/>
      <c r="O33" s="192"/>
      <c r="P33" s="192"/>
      <c r="Q33" s="34"/>
      <c r="R33" s="34"/>
      <c r="S33" s="34"/>
      <c r="T33" s="34"/>
      <c r="U33" s="34"/>
      <c r="V33" s="34"/>
      <c r="W33" s="191">
        <f>ROUND(BD94, 2)</f>
        <v>0</v>
      </c>
      <c r="X33" s="192"/>
      <c r="Y33" s="192"/>
      <c r="Z33" s="192"/>
      <c r="AA33" s="192"/>
      <c r="AB33" s="192"/>
      <c r="AC33" s="192"/>
      <c r="AD33" s="192"/>
      <c r="AE33" s="192"/>
      <c r="AF33" s="34"/>
      <c r="AG33" s="34"/>
      <c r="AH33" s="34"/>
      <c r="AI33" s="34"/>
      <c r="AJ33" s="34"/>
      <c r="AK33" s="191">
        <v>0</v>
      </c>
      <c r="AL33" s="192"/>
      <c r="AM33" s="192"/>
      <c r="AN33" s="192"/>
      <c r="AO33" s="192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81"/>
    </row>
    <row r="34" spans="2:57" s="1" customFormat="1" ht="7" customHeight="1">
      <c r="B34" s="28"/>
      <c r="AR34" s="28"/>
      <c r="BE34" s="180"/>
    </row>
    <row r="35" spans="2:57" s="1" customFormat="1" ht="25.9" customHeight="1">
      <c r="B35" s="28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00" t="s">
        <v>45</v>
      </c>
      <c r="Y35" s="198"/>
      <c r="Z35" s="198"/>
      <c r="AA35" s="198"/>
      <c r="AB35" s="198"/>
      <c r="AC35" s="38"/>
      <c r="AD35" s="38"/>
      <c r="AE35" s="38"/>
      <c r="AF35" s="38"/>
      <c r="AG35" s="38"/>
      <c r="AH35" s="38"/>
      <c r="AI35" s="38"/>
      <c r="AJ35" s="38"/>
      <c r="AK35" s="197">
        <f>SUM(AK26:AK33)</f>
        <v>0</v>
      </c>
      <c r="AL35" s="198"/>
      <c r="AM35" s="198"/>
      <c r="AN35" s="198"/>
      <c r="AO35" s="199"/>
      <c r="AP35" s="36"/>
      <c r="AQ35" s="36"/>
      <c r="AR35" s="28"/>
    </row>
    <row r="36" spans="2:57" s="1" customFormat="1" ht="7" customHeight="1">
      <c r="B36" s="28"/>
      <c r="AR36" s="28"/>
    </row>
    <row r="37" spans="2:57" s="1" customFormat="1" ht="14.4" customHeight="1">
      <c r="B37" s="28"/>
      <c r="AR37" s="28"/>
    </row>
    <row r="38" spans="2:57" ht="14.4" customHeight="1">
      <c r="B38" s="16"/>
      <c r="AR38" s="16"/>
    </row>
    <row r="39" spans="2:57" ht="14.4" customHeight="1">
      <c r="B39" s="16"/>
      <c r="AR39" s="16"/>
    </row>
    <row r="40" spans="2:57" ht="14.4" customHeight="1">
      <c r="B40" s="16"/>
      <c r="AR40" s="16"/>
    </row>
    <row r="41" spans="2:57" ht="14.4" customHeight="1">
      <c r="B41" s="16"/>
      <c r="AR41" s="16"/>
    </row>
    <row r="42" spans="2:57" ht="14.4" customHeight="1">
      <c r="B42" s="16"/>
      <c r="AR42" s="16"/>
    </row>
    <row r="43" spans="2:57" ht="14.4" customHeight="1">
      <c r="B43" s="16"/>
      <c r="AR43" s="16"/>
    </row>
    <row r="44" spans="2:57" ht="14.4" customHeight="1">
      <c r="B44" s="16"/>
      <c r="AR44" s="16"/>
    </row>
    <row r="45" spans="2:57" ht="14.4" customHeight="1">
      <c r="B45" s="16"/>
      <c r="AR45" s="16"/>
    </row>
    <row r="46" spans="2:57" ht="14.4" customHeight="1">
      <c r="B46" s="16"/>
      <c r="AR46" s="16"/>
    </row>
    <row r="47" spans="2:57" ht="14.4" customHeight="1">
      <c r="B47" s="16"/>
      <c r="AR47" s="16"/>
    </row>
    <row r="48" spans="2:57" ht="14.4" customHeight="1">
      <c r="B48" s="16"/>
      <c r="AR48" s="16"/>
    </row>
    <row r="49" spans="2:44" s="1" customFormat="1" ht="14.4" customHeight="1">
      <c r="B49" s="28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28"/>
    </row>
    <row r="50" spans="2:44" ht="10">
      <c r="B50" s="16"/>
      <c r="AR50" s="16"/>
    </row>
    <row r="51" spans="2:44" ht="10">
      <c r="B51" s="16"/>
      <c r="AR51" s="16"/>
    </row>
    <row r="52" spans="2:44" ht="10">
      <c r="B52" s="16"/>
      <c r="AR52" s="16"/>
    </row>
    <row r="53" spans="2:44" ht="10">
      <c r="B53" s="16"/>
      <c r="AR53" s="16"/>
    </row>
    <row r="54" spans="2:44" ht="10">
      <c r="B54" s="16"/>
      <c r="AR54" s="16"/>
    </row>
    <row r="55" spans="2:44" ht="10">
      <c r="B55" s="16"/>
      <c r="AR55" s="16"/>
    </row>
    <row r="56" spans="2:44" ht="10">
      <c r="B56" s="16"/>
      <c r="AR56" s="16"/>
    </row>
    <row r="57" spans="2:44" ht="10">
      <c r="B57" s="16"/>
      <c r="AR57" s="16"/>
    </row>
    <row r="58" spans="2:44" ht="10">
      <c r="B58" s="16"/>
      <c r="AR58" s="16"/>
    </row>
    <row r="59" spans="2:44" ht="10">
      <c r="B59" s="16"/>
      <c r="AR59" s="16"/>
    </row>
    <row r="60" spans="2:44" s="1" customFormat="1" ht="12.5">
      <c r="B60" s="28"/>
      <c r="D60" s="42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48</v>
      </c>
      <c r="AI60" s="30"/>
      <c r="AJ60" s="30"/>
      <c r="AK60" s="30"/>
      <c r="AL60" s="30"/>
      <c r="AM60" s="42" t="s">
        <v>49</v>
      </c>
      <c r="AN60" s="30"/>
      <c r="AO60" s="30"/>
      <c r="AR60" s="28"/>
    </row>
    <row r="61" spans="2:44" ht="10">
      <c r="B61" s="16"/>
      <c r="AR61" s="16"/>
    </row>
    <row r="62" spans="2:44" ht="10">
      <c r="B62" s="16"/>
      <c r="AR62" s="16"/>
    </row>
    <row r="63" spans="2:44" ht="10">
      <c r="B63" s="16"/>
      <c r="AR63" s="16"/>
    </row>
    <row r="64" spans="2:44" s="1" customFormat="1" ht="13">
      <c r="B64" s="28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28"/>
    </row>
    <row r="65" spans="2:44" ht="10">
      <c r="B65" s="16"/>
      <c r="AR65" s="16"/>
    </row>
    <row r="66" spans="2:44" ht="10">
      <c r="B66" s="16"/>
      <c r="AR66" s="16"/>
    </row>
    <row r="67" spans="2:44" ht="10">
      <c r="B67" s="16"/>
      <c r="AR67" s="16"/>
    </row>
    <row r="68" spans="2:44" ht="10">
      <c r="B68" s="16"/>
      <c r="AR68" s="16"/>
    </row>
    <row r="69" spans="2:44" ht="10">
      <c r="B69" s="16"/>
      <c r="AR69" s="16"/>
    </row>
    <row r="70" spans="2:44" ht="10">
      <c r="B70" s="16"/>
      <c r="AR70" s="16"/>
    </row>
    <row r="71" spans="2:44" ht="10">
      <c r="B71" s="16"/>
      <c r="AR71" s="16"/>
    </row>
    <row r="72" spans="2:44" ht="10">
      <c r="B72" s="16"/>
      <c r="AR72" s="16"/>
    </row>
    <row r="73" spans="2:44" ht="10">
      <c r="B73" s="16"/>
      <c r="AR73" s="16"/>
    </row>
    <row r="74" spans="2:44" ht="10">
      <c r="B74" s="16"/>
      <c r="AR74" s="16"/>
    </row>
    <row r="75" spans="2:44" s="1" customFormat="1" ht="12.5">
      <c r="B75" s="28"/>
      <c r="D75" s="42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48</v>
      </c>
      <c r="AI75" s="30"/>
      <c r="AJ75" s="30"/>
      <c r="AK75" s="30"/>
      <c r="AL75" s="30"/>
      <c r="AM75" s="42" t="s">
        <v>49</v>
      </c>
      <c r="AN75" s="30"/>
      <c r="AO75" s="30"/>
      <c r="AR75" s="28"/>
    </row>
    <row r="76" spans="2:44" s="1" customFormat="1" ht="10">
      <c r="B76" s="28"/>
      <c r="AR76" s="28"/>
    </row>
    <row r="77" spans="2:44" s="1" customFormat="1" ht="7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5" customHeight="1">
      <c r="B82" s="28"/>
      <c r="C82" s="17" t="s">
        <v>52</v>
      </c>
      <c r="AR82" s="28"/>
    </row>
    <row r="83" spans="1:91" s="1" customFormat="1" ht="7" customHeight="1">
      <c r="B83" s="28"/>
      <c r="AR83" s="28"/>
    </row>
    <row r="84" spans="1:91" s="3" customFormat="1" ht="12" customHeight="1">
      <c r="B84" s="47"/>
      <c r="C84" s="23" t="s">
        <v>12</v>
      </c>
      <c r="L84" s="3" t="str">
        <f>K5</f>
        <v>2022/147-1</v>
      </c>
      <c r="AR84" s="47"/>
    </row>
    <row r="85" spans="1:91" s="4" customFormat="1" ht="37" customHeight="1">
      <c r="B85" s="48"/>
      <c r="C85" s="49" t="s">
        <v>15</v>
      </c>
      <c r="L85" s="176" t="str">
        <f>K6</f>
        <v>DSS Červená Skala - výstavba nového objektu sociálnych služieb (podporované bývanie)</v>
      </c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  <c r="AO85" s="177"/>
      <c r="AR85" s="48"/>
    </row>
    <row r="86" spans="1:91" s="1" customFormat="1" ht="7" customHeight="1">
      <c r="B86" s="28"/>
      <c r="AR86" s="28"/>
    </row>
    <row r="87" spans="1:91" s="1" customFormat="1" ht="12" customHeight="1">
      <c r="B87" s="28"/>
      <c r="C87" s="23" t="s">
        <v>19</v>
      </c>
      <c r="L87" s="50" t="str">
        <f>IF(K8="","",K8)</f>
        <v>Šumiac, p.č. 5610</v>
      </c>
      <c r="AI87" s="23" t="s">
        <v>21</v>
      </c>
      <c r="AM87" s="208">
        <f>IF(AN8= "","",AN8)</f>
        <v>45345</v>
      </c>
      <c r="AN87" s="208"/>
      <c r="AR87" s="28"/>
    </row>
    <row r="88" spans="1:91" s="1" customFormat="1" ht="7" customHeight="1">
      <c r="B88" s="28"/>
      <c r="AR88" s="28"/>
    </row>
    <row r="89" spans="1:91" s="1" customFormat="1" ht="15.15" customHeight="1">
      <c r="B89" s="28"/>
      <c r="C89" s="23" t="s">
        <v>22</v>
      </c>
      <c r="L89" s="3" t="str">
        <f>IF(E11= "","",E11)</f>
        <v>Domov sociálnych služieb, Pohorelá</v>
      </c>
      <c r="AI89" s="23" t="s">
        <v>28</v>
      </c>
      <c r="AM89" s="209" t="str">
        <f>IF(E17="","",E17)</f>
        <v xml:space="preserve"> </v>
      </c>
      <c r="AN89" s="210"/>
      <c r="AO89" s="210"/>
      <c r="AP89" s="210"/>
      <c r="AR89" s="28"/>
      <c r="AS89" s="212" t="s">
        <v>53</v>
      </c>
      <c r="AT89" s="213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15" customHeight="1">
      <c r="B90" s="28"/>
      <c r="C90" s="23" t="s">
        <v>26</v>
      </c>
      <c r="L90" s="3" t="str">
        <f>IF(E14= "Vyplň údaj","",E14)</f>
        <v/>
      </c>
      <c r="AI90" s="23" t="s">
        <v>31</v>
      </c>
      <c r="AM90" s="209" t="str">
        <f>IF(E20="","",E20)</f>
        <v xml:space="preserve"> </v>
      </c>
      <c r="AN90" s="210"/>
      <c r="AO90" s="210"/>
      <c r="AP90" s="210"/>
      <c r="AR90" s="28"/>
      <c r="AS90" s="214"/>
      <c r="AT90" s="215"/>
      <c r="BD90" s="55"/>
    </row>
    <row r="91" spans="1:91" s="1" customFormat="1" ht="10.75" customHeight="1">
      <c r="B91" s="28"/>
      <c r="AR91" s="28"/>
      <c r="AS91" s="214"/>
      <c r="AT91" s="215"/>
      <c r="BD91" s="55"/>
    </row>
    <row r="92" spans="1:91" s="1" customFormat="1" ht="29.25" customHeight="1">
      <c r="B92" s="28"/>
      <c r="C92" s="171" t="s">
        <v>54</v>
      </c>
      <c r="D92" s="172"/>
      <c r="E92" s="172"/>
      <c r="F92" s="172"/>
      <c r="G92" s="172"/>
      <c r="H92" s="56"/>
      <c r="I92" s="175" t="s">
        <v>55</v>
      </c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206" t="s">
        <v>56</v>
      </c>
      <c r="AH92" s="172"/>
      <c r="AI92" s="172"/>
      <c r="AJ92" s="172"/>
      <c r="AK92" s="172"/>
      <c r="AL92" s="172"/>
      <c r="AM92" s="172"/>
      <c r="AN92" s="175" t="s">
        <v>57</v>
      </c>
      <c r="AO92" s="172"/>
      <c r="AP92" s="211"/>
      <c r="AQ92" s="57" t="s">
        <v>58</v>
      </c>
      <c r="AR92" s="28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75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8">
        <f>ROUND(AG95+SUM(AG102:AG108),2)</f>
        <v>0</v>
      </c>
      <c r="AH94" s="178"/>
      <c r="AI94" s="178"/>
      <c r="AJ94" s="178"/>
      <c r="AK94" s="178"/>
      <c r="AL94" s="178"/>
      <c r="AM94" s="178"/>
      <c r="AN94" s="216">
        <f t="shared" ref="AN94:AN108" si="0">SUM(AG94,AT94)</f>
        <v>0</v>
      </c>
      <c r="AO94" s="216"/>
      <c r="AP94" s="216"/>
      <c r="AQ94" s="66" t="s">
        <v>1</v>
      </c>
      <c r="AR94" s="62"/>
      <c r="AS94" s="67">
        <f>ROUND(AS95+SUM(AS102:AS108),2)</f>
        <v>0</v>
      </c>
      <c r="AT94" s="68">
        <f t="shared" ref="AT94:AT108" si="1">ROUND(SUM(AV94:AW94),2)</f>
        <v>0</v>
      </c>
      <c r="AU94" s="69">
        <f>ROUND(AU95+SUM(AU102:AU108),5)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ROUND(AZ95+SUM(AZ102:AZ108),2)</f>
        <v>0</v>
      </c>
      <c r="BA94" s="68">
        <f>ROUND(BA95+SUM(BA102:BA108),2)</f>
        <v>0</v>
      </c>
      <c r="BB94" s="68">
        <f>ROUND(BB95+SUM(BB102:BB108),2)</f>
        <v>0</v>
      </c>
      <c r="BC94" s="68">
        <f>ROUND(BC95+SUM(BC102:BC108),2)</f>
        <v>0</v>
      </c>
      <c r="BD94" s="70">
        <f>ROUND(BD95+SUM(BD102:BD108),2)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4</v>
      </c>
      <c r="BX94" s="71" t="s">
        <v>76</v>
      </c>
      <c r="CL94" s="71" t="s">
        <v>1</v>
      </c>
    </row>
    <row r="95" spans="1:91" s="6" customFormat="1" ht="16.5" customHeight="1">
      <c r="B95" s="73"/>
      <c r="C95" s="74"/>
      <c r="D95" s="173" t="s">
        <v>77</v>
      </c>
      <c r="E95" s="173"/>
      <c r="F95" s="173"/>
      <c r="G95" s="173"/>
      <c r="H95" s="173"/>
      <c r="I95" s="75"/>
      <c r="J95" s="173" t="s">
        <v>78</v>
      </c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207">
        <f>ROUND(SUM(AG96:AG101),2)</f>
        <v>0</v>
      </c>
      <c r="AH95" s="205"/>
      <c r="AI95" s="205"/>
      <c r="AJ95" s="205"/>
      <c r="AK95" s="205"/>
      <c r="AL95" s="205"/>
      <c r="AM95" s="205"/>
      <c r="AN95" s="204">
        <f t="shared" si="0"/>
        <v>0</v>
      </c>
      <c r="AO95" s="205"/>
      <c r="AP95" s="205"/>
      <c r="AQ95" s="76" t="s">
        <v>79</v>
      </c>
      <c r="AR95" s="73"/>
      <c r="AS95" s="77">
        <f>ROUND(SUM(AS96:AS101),2)</f>
        <v>0</v>
      </c>
      <c r="AT95" s="78">
        <f t="shared" si="1"/>
        <v>0</v>
      </c>
      <c r="AU95" s="79">
        <f>ROUND(SUM(AU96:AU101),5)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ROUND(SUM(AZ96:AZ101),2)</f>
        <v>0</v>
      </c>
      <c r="BA95" s="78">
        <f>ROUND(SUM(BA96:BA101),2)</f>
        <v>0</v>
      </c>
      <c r="BB95" s="78">
        <f>ROUND(SUM(BB96:BB101),2)</f>
        <v>0</v>
      </c>
      <c r="BC95" s="78">
        <f>ROUND(SUM(BC96:BC101),2)</f>
        <v>0</v>
      </c>
      <c r="BD95" s="80">
        <f>ROUND(SUM(BD96:BD101),2)</f>
        <v>0</v>
      </c>
      <c r="BS95" s="81" t="s">
        <v>72</v>
      </c>
      <c r="BT95" s="81" t="s">
        <v>80</v>
      </c>
      <c r="BU95" s="81" t="s">
        <v>74</v>
      </c>
      <c r="BV95" s="81" t="s">
        <v>75</v>
      </c>
      <c r="BW95" s="81" t="s">
        <v>81</v>
      </c>
      <c r="BX95" s="81" t="s">
        <v>4</v>
      </c>
      <c r="CL95" s="81" t="s">
        <v>1</v>
      </c>
      <c r="CM95" s="81" t="s">
        <v>73</v>
      </c>
    </row>
    <row r="96" spans="1:91" s="3" customFormat="1" ht="16.5" customHeight="1">
      <c r="A96" s="82" t="s">
        <v>82</v>
      </c>
      <c r="B96" s="47"/>
      <c r="C96" s="9"/>
      <c r="D96" s="9"/>
      <c r="E96" s="174" t="s">
        <v>83</v>
      </c>
      <c r="F96" s="174"/>
      <c r="G96" s="174"/>
      <c r="H96" s="174"/>
      <c r="I96" s="174"/>
      <c r="J96" s="9"/>
      <c r="K96" s="174" t="s">
        <v>84</v>
      </c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202">
        <f>'01.1 - Architektúra'!J32</f>
        <v>0</v>
      </c>
      <c r="AH96" s="203"/>
      <c r="AI96" s="203"/>
      <c r="AJ96" s="203"/>
      <c r="AK96" s="203"/>
      <c r="AL96" s="203"/>
      <c r="AM96" s="203"/>
      <c r="AN96" s="202">
        <f t="shared" si="0"/>
        <v>0</v>
      </c>
      <c r="AO96" s="203"/>
      <c r="AP96" s="203"/>
      <c r="AQ96" s="83" t="s">
        <v>85</v>
      </c>
      <c r="AR96" s="47"/>
      <c r="AS96" s="84">
        <v>0</v>
      </c>
      <c r="AT96" s="85">
        <f t="shared" si="1"/>
        <v>0</v>
      </c>
      <c r="AU96" s="86">
        <f>'01.1 - Architektúra'!P148</f>
        <v>0</v>
      </c>
      <c r="AV96" s="85">
        <f>'01.1 - Architektúra'!J35</f>
        <v>0</v>
      </c>
      <c r="AW96" s="85">
        <f>'01.1 - Architektúra'!J36</f>
        <v>0</v>
      </c>
      <c r="AX96" s="85">
        <f>'01.1 - Architektúra'!J37</f>
        <v>0</v>
      </c>
      <c r="AY96" s="85">
        <f>'01.1 - Architektúra'!J38</f>
        <v>0</v>
      </c>
      <c r="AZ96" s="85">
        <f>'01.1 - Architektúra'!F35</f>
        <v>0</v>
      </c>
      <c r="BA96" s="85">
        <f>'01.1 - Architektúra'!F36</f>
        <v>0</v>
      </c>
      <c r="BB96" s="85">
        <f>'01.1 - Architektúra'!F37</f>
        <v>0</v>
      </c>
      <c r="BC96" s="85">
        <f>'01.1 - Architektúra'!F38</f>
        <v>0</v>
      </c>
      <c r="BD96" s="87">
        <f>'01.1 - Architektúra'!F39</f>
        <v>0</v>
      </c>
      <c r="BT96" s="21" t="s">
        <v>86</v>
      </c>
      <c r="BV96" s="21" t="s">
        <v>75</v>
      </c>
      <c r="BW96" s="21" t="s">
        <v>87</v>
      </c>
      <c r="BX96" s="21" t="s">
        <v>81</v>
      </c>
      <c r="CL96" s="21" t="s">
        <v>1</v>
      </c>
    </row>
    <row r="97" spans="1:91" s="3" customFormat="1" ht="16.5" customHeight="1">
      <c r="A97" s="82" t="s">
        <v>82</v>
      </c>
      <c r="B97" s="47"/>
      <c r="C97" s="9"/>
      <c r="D97" s="9"/>
      <c r="E97" s="174" t="s">
        <v>88</v>
      </c>
      <c r="F97" s="174"/>
      <c r="G97" s="174"/>
      <c r="H97" s="174"/>
      <c r="I97" s="174"/>
      <c r="J97" s="9"/>
      <c r="K97" s="174" t="s">
        <v>89</v>
      </c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202">
        <f>'01.2 - Vzduchotechnika'!J32</f>
        <v>0</v>
      </c>
      <c r="AH97" s="203"/>
      <c r="AI97" s="203"/>
      <c r="AJ97" s="203"/>
      <c r="AK97" s="203"/>
      <c r="AL97" s="203"/>
      <c r="AM97" s="203"/>
      <c r="AN97" s="202">
        <f t="shared" si="0"/>
        <v>0</v>
      </c>
      <c r="AO97" s="203"/>
      <c r="AP97" s="203"/>
      <c r="AQ97" s="83" t="s">
        <v>85</v>
      </c>
      <c r="AR97" s="47"/>
      <c r="AS97" s="84">
        <v>0</v>
      </c>
      <c r="AT97" s="85">
        <f t="shared" si="1"/>
        <v>0</v>
      </c>
      <c r="AU97" s="86">
        <f>'01.2 - Vzduchotechnika'!P128</f>
        <v>0</v>
      </c>
      <c r="AV97" s="85">
        <f>'01.2 - Vzduchotechnika'!J35</f>
        <v>0</v>
      </c>
      <c r="AW97" s="85">
        <f>'01.2 - Vzduchotechnika'!J36</f>
        <v>0</v>
      </c>
      <c r="AX97" s="85">
        <f>'01.2 - Vzduchotechnika'!J37</f>
        <v>0</v>
      </c>
      <c r="AY97" s="85">
        <f>'01.2 - Vzduchotechnika'!J38</f>
        <v>0</v>
      </c>
      <c r="AZ97" s="85">
        <f>'01.2 - Vzduchotechnika'!F35</f>
        <v>0</v>
      </c>
      <c r="BA97" s="85">
        <f>'01.2 - Vzduchotechnika'!F36</f>
        <v>0</v>
      </c>
      <c r="BB97" s="85">
        <f>'01.2 - Vzduchotechnika'!F37</f>
        <v>0</v>
      </c>
      <c r="BC97" s="85">
        <f>'01.2 - Vzduchotechnika'!F38</f>
        <v>0</v>
      </c>
      <c r="BD97" s="87">
        <f>'01.2 - Vzduchotechnika'!F39</f>
        <v>0</v>
      </c>
      <c r="BT97" s="21" t="s">
        <v>86</v>
      </c>
      <c r="BV97" s="21" t="s">
        <v>75</v>
      </c>
      <c r="BW97" s="21" t="s">
        <v>90</v>
      </c>
      <c r="BX97" s="21" t="s">
        <v>81</v>
      </c>
      <c r="CL97" s="21" t="s">
        <v>29</v>
      </c>
    </row>
    <row r="98" spans="1:91" s="3" customFormat="1" ht="16.5" customHeight="1">
      <c r="A98" s="82" t="s">
        <v>82</v>
      </c>
      <c r="B98" s="47"/>
      <c r="C98" s="9"/>
      <c r="D98" s="9"/>
      <c r="E98" s="174" t="s">
        <v>91</v>
      </c>
      <c r="F98" s="174"/>
      <c r="G98" s="174"/>
      <c r="H98" s="174"/>
      <c r="I98" s="174"/>
      <c r="J98" s="9"/>
      <c r="K98" s="174" t="s">
        <v>92</v>
      </c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202">
        <f>'01.3 - Zdravotechnika'!J32</f>
        <v>0</v>
      </c>
      <c r="AH98" s="203"/>
      <c r="AI98" s="203"/>
      <c r="AJ98" s="203"/>
      <c r="AK98" s="203"/>
      <c r="AL98" s="203"/>
      <c r="AM98" s="203"/>
      <c r="AN98" s="202">
        <f t="shared" si="0"/>
        <v>0</v>
      </c>
      <c r="AO98" s="203"/>
      <c r="AP98" s="203"/>
      <c r="AQ98" s="83" t="s">
        <v>85</v>
      </c>
      <c r="AR98" s="47"/>
      <c r="AS98" s="84">
        <v>0</v>
      </c>
      <c r="AT98" s="85">
        <f t="shared" si="1"/>
        <v>0</v>
      </c>
      <c r="AU98" s="86">
        <f>'01.3 - Zdravotechnika'!P128</f>
        <v>0</v>
      </c>
      <c r="AV98" s="85">
        <f>'01.3 - Zdravotechnika'!J35</f>
        <v>0</v>
      </c>
      <c r="AW98" s="85">
        <f>'01.3 - Zdravotechnika'!J36</f>
        <v>0</v>
      </c>
      <c r="AX98" s="85">
        <f>'01.3 - Zdravotechnika'!J37</f>
        <v>0</v>
      </c>
      <c r="AY98" s="85">
        <f>'01.3 - Zdravotechnika'!J38</f>
        <v>0</v>
      </c>
      <c r="AZ98" s="85">
        <f>'01.3 - Zdravotechnika'!F35</f>
        <v>0</v>
      </c>
      <c r="BA98" s="85">
        <f>'01.3 - Zdravotechnika'!F36</f>
        <v>0</v>
      </c>
      <c r="BB98" s="85">
        <f>'01.3 - Zdravotechnika'!F37</f>
        <v>0</v>
      </c>
      <c r="BC98" s="85">
        <f>'01.3 - Zdravotechnika'!F38</f>
        <v>0</v>
      </c>
      <c r="BD98" s="87">
        <f>'01.3 - Zdravotechnika'!F39</f>
        <v>0</v>
      </c>
      <c r="BT98" s="21" t="s">
        <v>86</v>
      </c>
      <c r="BV98" s="21" t="s">
        <v>75</v>
      </c>
      <c r="BW98" s="21" t="s">
        <v>93</v>
      </c>
      <c r="BX98" s="21" t="s">
        <v>81</v>
      </c>
      <c r="CL98" s="21" t="s">
        <v>1</v>
      </c>
    </row>
    <row r="99" spans="1:91" s="3" customFormat="1" ht="16.5" customHeight="1">
      <c r="A99" s="82" t="s">
        <v>82</v>
      </c>
      <c r="B99" s="47"/>
      <c r="C99" s="9"/>
      <c r="D99" s="9"/>
      <c r="E99" s="174" t="s">
        <v>94</v>
      </c>
      <c r="F99" s="174"/>
      <c r="G99" s="174"/>
      <c r="H99" s="174"/>
      <c r="I99" s="174"/>
      <c r="J99" s="9"/>
      <c r="K99" s="174" t="s">
        <v>95</v>
      </c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202">
        <f>'01.4 - Rozvody vody, kana...'!J32</f>
        <v>0</v>
      </c>
      <c r="AH99" s="203"/>
      <c r="AI99" s="203"/>
      <c r="AJ99" s="203"/>
      <c r="AK99" s="203"/>
      <c r="AL99" s="203"/>
      <c r="AM99" s="203"/>
      <c r="AN99" s="202">
        <f t="shared" si="0"/>
        <v>0</v>
      </c>
      <c r="AO99" s="203"/>
      <c r="AP99" s="203"/>
      <c r="AQ99" s="83" t="s">
        <v>85</v>
      </c>
      <c r="AR99" s="47"/>
      <c r="AS99" s="84">
        <v>0</v>
      </c>
      <c r="AT99" s="85">
        <f t="shared" si="1"/>
        <v>0</v>
      </c>
      <c r="AU99" s="86">
        <f>'01.4 - Rozvody vody, kana...'!P129</f>
        <v>0</v>
      </c>
      <c r="AV99" s="85">
        <f>'01.4 - Rozvody vody, kana...'!J35</f>
        <v>0</v>
      </c>
      <c r="AW99" s="85">
        <f>'01.4 - Rozvody vody, kana...'!J36</f>
        <v>0</v>
      </c>
      <c r="AX99" s="85">
        <f>'01.4 - Rozvody vody, kana...'!J37</f>
        <v>0</v>
      </c>
      <c r="AY99" s="85">
        <f>'01.4 - Rozvody vody, kana...'!J38</f>
        <v>0</v>
      </c>
      <c r="AZ99" s="85">
        <f>'01.4 - Rozvody vody, kana...'!F35</f>
        <v>0</v>
      </c>
      <c r="BA99" s="85">
        <f>'01.4 - Rozvody vody, kana...'!F36</f>
        <v>0</v>
      </c>
      <c r="BB99" s="85">
        <f>'01.4 - Rozvody vody, kana...'!F37</f>
        <v>0</v>
      </c>
      <c r="BC99" s="85">
        <f>'01.4 - Rozvody vody, kana...'!F38</f>
        <v>0</v>
      </c>
      <c r="BD99" s="87">
        <f>'01.4 - Rozvody vody, kana...'!F39</f>
        <v>0</v>
      </c>
      <c r="BT99" s="21" t="s">
        <v>86</v>
      </c>
      <c r="BV99" s="21" t="s">
        <v>75</v>
      </c>
      <c r="BW99" s="21" t="s">
        <v>96</v>
      </c>
      <c r="BX99" s="21" t="s">
        <v>81</v>
      </c>
      <c r="CL99" s="21" t="s">
        <v>1</v>
      </c>
    </row>
    <row r="100" spans="1:91" s="3" customFormat="1" ht="16.5" customHeight="1">
      <c r="A100" s="82" t="s">
        <v>82</v>
      </c>
      <c r="B100" s="47"/>
      <c r="C100" s="9"/>
      <c r="D100" s="9"/>
      <c r="E100" s="174" t="s">
        <v>97</v>
      </c>
      <c r="F100" s="174"/>
      <c r="G100" s="174"/>
      <c r="H100" s="174"/>
      <c r="I100" s="174"/>
      <c r="J100" s="9"/>
      <c r="K100" s="174" t="s">
        <v>98</v>
      </c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202">
        <f>'01.5 - Vykurovanie'!J32</f>
        <v>0</v>
      </c>
      <c r="AH100" s="203"/>
      <c r="AI100" s="203"/>
      <c r="AJ100" s="203"/>
      <c r="AK100" s="203"/>
      <c r="AL100" s="203"/>
      <c r="AM100" s="203"/>
      <c r="AN100" s="202">
        <f t="shared" si="0"/>
        <v>0</v>
      </c>
      <c r="AO100" s="203"/>
      <c r="AP100" s="203"/>
      <c r="AQ100" s="83" t="s">
        <v>85</v>
      </c>
      <c r="AR100" s="47"/>
      <c r="AS100" s="84">
        <v>0</v>
      </c>
      <c r="AT100" s="85">
        <f t="shared" si="1"/>
        <v>0</v>
      </c>
      <c r="AU100" s="86">
        <f>'01.5 - Vykurovanie'!P129</f>
        <v>0</v>
      </c>
      <c r="AV100" s="85">
        <f>'01.5 - Vykurovanie'!J35</f>
        <v>0</v>
      </c>
      <c r="AW100" s="85">
        <f>'01.5 - Vykurovanie'!J36</f>
        <v>0</v>
      </c>
      <c r="AX100" s="85">
        <f>'01.5 - Vykurovanie'!J37</f>
        <v>0</v>
      </c>
      <c r="AY100" s="85">
        <f>'01.5 - Vykurovanie'!J38</f>
        <v>0</v>
      </c>
      <c r="AZ100" s="85">
        <f>'01.5 - Vykurovanie'!F35</f>
        <v>0</v>
      </c>
      <c r="BA100" s="85">
        <f>'01.5 - Vykurovanie'!F36</f>
        <v>0</v>
      </c>
      <c r="BB100" s="85">
        <f>'01.5 - Vykurovanie'!F37</f>
        <v>0</v>
      </c>
      <c r="BC100" s="85">
        <f>'01.5 - Vykurovanie'!F38</f>
        <v>0</v>
      </c>
      <c r="BD100" s="87">
        <f>'01.5 - Vykurovanie'!F39</f>
        <v>0</v>
      </c>
      <c r="BT100" s="21" t="s">
        <v>86</v>
      </c>
      <c r="BV100" s="21" t="s">
        <v>75</v>
      </c>
      <c r="BW100" s="21" t="s">
        <v>99</v>
      </c>
      <c r="BX100" s="21" t="s">
        <v>81</v>
      </c>
      <c r="CL100" s="21" t="s">
        <v>1</v>
      </c>
    </row>
    <row r="101" spans="1:91" s="3" customFormat="1" ht="16.5" customHeight="1">
      <c r="A101" s="82" t="s">
        <v>82</v>
      </c>
      <c r="B101" s="47"/>
      <c r="C101" s="9"/>
      <c r="D101" s="9"/>
      <c r="E101" s="174" t="s">
        <v>100</v>
      </c>
      <c r="F101" s="174"/>
      <c r="G101" s="174"/>
      <c r="H101" s="174"/>
      <c r="I101" s="174"/>
      <c r="J101" s="9"/>
      <c r="K101" s="174" t="s">
        <v>101</v>
      </c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202">
        <f>'01.6 - Zdroj tepla'!J32</f>
        <v>0</v>
      </c>
      <c r="AH101" s="203"/>
      <c r="AI101" s="203"/>
      <c r="AJ101" s="203"/>
      <c r="AK101" s="203"/>
      <c r="AL101" s="203"/>
      <c r="AM101" s="203"/>
      <c r="AN101" s="202">
        <f t="shared" si="0"/>
        <v>0</v>
      </c>
      <c r="AO101" s="203"/>
      <c r="AP101" s="203"/>
      <c r="AQ101" s="83" t="s">
        <v>85</v>
      </c>
      <c r="AR101" s="47"/>
      <c r="AS101" s="84">
        <v>0</v>
      </c>
      <c r="AT101" s="85">
        <f t="shared" si="1"/>
        <v>0</v>
      </c>
      <c r="AU101" s="86">
        <f>'01.6 - Zdroj tepla'!P130</f>
        <v>0</v>
      </c>
      <c r="AV101" s="85">
        <f>'01.6 - Zdroj tepla'!J35</f>
        <v>0</v>
      </c>
      <c r="AW101" s="85">
        <f>'01.6 - Zdroj tepla'!J36</f>
        <v>0</v>
      </c>
      <c r="AX101" s="85">
        <f>'01.6 - Zdroj tepla'!J37</f>
        <v>0</v>
      </c>
      <c r="AY101" s="85">
        <f>'01.6 - Zdroj tepla'!J38</f>
        <v>0</v>
      </c>
      <c r="AZ101" s="85">
        <f>'01.6 - Zdroj tepla'!F35</f>
        <v>0</v>
      </c>
      <c r="BA101" s="85">
        <f>'01.6 - Zdroj tepla'!F36</f>
        <v>0</v>
      </c>
      <c r="BB101" s="85">
        <f>'01.6 - Zdroj tepla'!F37</f>
        <v>0</v>
      </c>
      <c r="BC101" s="85">
        <f>'01.6 - Zdroj tepla'!F38</f>
        <v>0</v>
      </c>
      <c r="BD101" s="87">
        <f>'01.6 - Zdroj tepla'!F39</f>
        <v>0</v>
      </c>
      <c r="BT101" s="21" t="s">
        <v>86</v>
      </c>
      <c r="BV101" s="21" t="s">
        <v>75</v>
      </c>
      <c r="BW101" s="21" t="s">
        <v>102</v>
      </c>
      <c r="BX101" s="21" t="s">
        <v>81</v>
      </c>
      <c r="CL101" s="21" t="s">
        <v>29</v>
      </c>
    </row>
    <row r="102" spans="1:91" s="6" customFormat="1" ht="16.5" customHeight="1">
      <c r="A102" s="82" t="s">
        <v>82</v>
      </c>
      <c r="B102" s="73"/>
      <c r="C102" s="74"/>
      <c r="D102" s="173" t="s">
        <v>103</v>
      </c>
      <c r="E102" s="173"/>
      <c r="F102" s="173"/>
      <c r="G102" s="173"/>
      <c r="H102" s="173"/>
      <c r="I102" s="75"/>
      <c r="J102" s="173" t="s">
        <v>104</v>
      </c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204">
        <f>'02 - Rampy, oporne múry'!J30</f>
        <v>0</v>
      </c>
      <c r="AH102" s="205"/>
      <c r="AI102" s="205"/>
      <c r="AJ102" s="205"/>
      <c r="AK102" s="205"/>
      <c r="AL102" s="205"/>
      <c r="AM102" s="205"/>
      <c r="AN102" s="204">
        <f t="shared" si="0"/>
        <v>0</v>
      </c>
      <c r="AO102" s="205"/>
      <c r="AP102" s="205"/>
      <c r="AQ102" s="76" t="s">
        <v>79</v>
      </c>
      <c r="AR102" s="73"/>
      <c r="AS102" s="77">
        <v>0</v>
      </c>
      <c r="AT102" s="78">
        <f t="shared" si="1"/>
        <v>0</v>
      </c>
      <c r="AU102" s="79">
        <f>'02 - Rampy, oporne múry'!P126</f>
        <v>0</v>
      </c>
      <c r="AV102" s="78">
        <f>'02 - Rampy, oporne múry'!J33</f>
        <v>0</v>
      </c>
      <c r="AW102" s="78">
        <f>'02 - Rampy, oporne múry'!J34</f>
        <v>0</v>
      </c>
      <c r="AX102" s="78">
        <f>'02 - Rampy, oporne múry'!J35</f>
        <v>0</v>
      </c>
      <c r="AY102" s="78">
        <f>'02 - Rampy, oporne múry'!J36</f>
        <v>0</v>
      </c>
      <c r="AZ102" s="78">
        <f>'02 - Rampy, oporne múry'!F33</f>
        <v>0</v>
      </c>
      <c r="BA102" s="78">
        <f>'02 - Rampy, oporne múry'!F34</f>
        <v>0</v>
      </c>
      <c r="BB102" s="78">
        <f>'02 - Rampy, oporne múry'!F35</f>
        <v>0</v>
      </c>
      <c r="BC102" s="78">
        <f>'02 - Rampy, oporne múry'!F36</f>
        <v>0</v>
      </c>
      <c r="BD102" s="80">
        <f>'02 - Rampy, oporne múry'!F37</f>
        <v>0</v>
      </c>
      <c r="BT102" s="81" t="s">
        <v>80</v>
      </c>
      <c r="BV102" s="81" t="s">
        <v>75</v>
      </c>
      <c r="BW102" s="81" t="s">
        <v>105</v>
      </c>
      <c r="BX102" s="81" t="s">
        <v>4</v>
      </c>
      <c r="CL102" s="81" t="s">
        <v>1</v>
      </c>
      <c r="CM102" s="81" t="s">
        <v>73</v>
      </c>
    </row>
    <row r="103" spans="1:91" s="6" customFormat="1" ht="16.5" customHeight="1">
      <c r="A103" s="82" t="s">
        <v>82</v>
      </c>
      <c r="B103" s="73"/>
      <c r="C103" s="74"/>
      <c r="D103" s="173" t="s">
        <v>106</v>
      </c>
      <c r="E103" s="173"/>
      <c r="F103" s="173"/>
      <c r="G103" s="173"/>
      <c r="H103" s="173"/>
      <c r="I103" s="75"/>
      <c r="J103" s="173" t="s">
        <v>107</v>
      </c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204">
        <f>'03 - Kanalizačná prípojka'!J30</f>
        <v>0</v>
      </c>
      <c r="AH103" s="205"/>
      <c r="AI103" s="205"/>
      <c r="AJ103" s="205"/>
      <c r="AK103" s="205"/>
      <c r="AL103" s="205"/>
      <c r="AM103" s="205"/>
      <c r="AN103" s="204">
        <f t="shared" si="0"/>
        <v>0</v>
      </c>
      <c r="AO103" s="205"/>
      <c r="AP103" s="205"/>
      <c r="AQ103" s="76" t="s">
        <v>79</v>
      </c>
      <c r="AR103" s="73"/>
      <c r="AS103" s="77">
        <v>0</v>
      </c>
      <c r="AT103" s="78">
        <f t="shared" si="1"/>
        <v>0</v>
      </c>
      <c r="AU103" s="79">
        <f>'03 - Kanalizačná prípojka'!P124</f>
        <v>0</v>
      </c>
      <c r="AV103" s="78">
        <f>'03 - Kanalizačná prípojka'!J33</f>
        <v>0</v>
      </c>
      <c r="AW103" s="78">
        <f>'03 - Kanalizačná prípojka'!J34</f>
        <v>0</v>
      </c>
      <c r="AX103" s="78">
        <f>'03 - Kanalizačná prípojka'!J35</f>
        <v>0</v>
      </c>
      <c r="AY103" s="78">
        <f>'03 - Kanalizačná prípojka'!J36</f>
        <v>0</v>
      </c>
      <c r="AZ103" s="78">
        <f>'03 - Kanalizačná prípojka'!F33</f>
        <v>0</v>
      </c>
      <c r="BA103" s="78">
        <f>'03 - Kanalizačná prípojka'!F34</f>
        <v>0</v>
      </c>
      <c r="BB103" s="78">
        <f>'03 - Kanalizačná prípojka'!F35</f>
        <v>0</v>
      </c>
      <c r="BC103" s="78">
        <f>'03 - Kanalizačná prípojka'!F36</f>
        <v>0</v>
      </c>
      <c r="BD103" s="80">
        <f>'03 - Kanalizačná prípojka'!F37</f>
        <v>0</v>
      </c>
      <c r="BT103" s="81" t="s">
        <v>80</v>
      </c>
      <c r="BV103" s="81" t="s">
        <v>75</v>
      </c>
      <c r="BW103" s="81" t="s">
        <v>108</v>
      </c>
      <c r="BX103" s="81" t="s">
        <v>4</v>
      </c>
      <c r="CL103" s="81" t="s">
        <v>29</v>
      </c>
      <c r="CM103" s="81" t="s">
        <v>73</v>
      </c>
    </row>
    <row r="104" spans="1:91" s="6" customFormat="1" ht="16.5" customHeight="1">
      <c r="A104" s="82" t="s">
        <v>82</v>
      </c>
      <c r="B104" s="73"/>
      <c r="C104" s="74"/>
      <c r="D104" s="173" t="s">
        <v>109</v>
      </c>
      <c r="E104" s="173"/>
      <c r="F104" s="173"/>
      <c r="G104" s="173"/>
      <c r="H104" s="173"/>
      <c r="I104" s="75"/>
      <c r="J104" s="173" t="s">
        <v>110</v>
      </c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204">
        <f>'04 - Dažďová kanalizáčná ...'!J30</f>
        <v>0</v>
      </c>
      <c r="AH104" s="205"/>
      <c r="AI104" s="205"/>
      <c r="AJ104" s="205"/>
      <c r="AK104" s="205"/>
      <c r="AL104" s="205"/>
      <c r="AM104" s="205"/>
      <c r="AN104" s="204">
        <f t="shared" si="0"/>
        <v>0</v>
      </c>
      <c r="AO104" s="205"/>
      <c r="AP104" s="205"/>
      <c r="AQ104" s="76" t="s">
        <v>79</v>
      </c>
      <c r="AR104" s="73"/>
      <c r="AS104" s="77">
        <v>0</v>
      </c>
      <c r="AT104" s="78">
        <f t="shared" si="1"/>
        <v>0</v>
      </c>
      <c r="AU104" s="79">
        <f>'04 - Dažďová kanalizáčná ...'!P124</f>
        <v>0</v>
      </c>
      <c r="AV104" s="78">
        <f>'04 - Dažďová kanalizáčná ...'!J33</f>
        <v>0</v>
      </c>
      <c r="AW104" s="78">
        <f>'04 - Dažďová kanalizáčná ...'!J34</f>
        <v>0</v>
      </c>
      <c r="AX104" s="78">
        <f>'04 - Dažďová kanalizáčná ...'!J35</f>
        <v>0</v>
      </c>
      <c r="AY104" s="78">
        <f>'04 - Dažďová kanalizáčná ...'!J36</f>
        <v>0</v>
      </c>
      <c r="AZ104" s="78">
        <f>'04 - Dažďová kanalizáčná ...'!F33</f>
        <v>0</v>
      </c>
      <c r="BA104" s="78">
        <f>'04 - Dažďová kanalizáčná ...'!F34</f>
        <v>0</v>
      </c>
      <c r="BB104" s="78">
        <f>'04 - Dažďová kanalizáčná ...'!F35</f>
        <v>0</v>
      </c>
      <c r="BC104" s="78">
        <f>'04 - Dažďová kanalizáčná ...'!F36</f>
        <v>0</v>
      </c>
      <c r="BD104" s="80">
        <f>'04 - Dažďová kanalizáčná ...'!F37</f>
        <v>0</v>
      </c>
      <c r="BT104" s="81" t="s">
        <v>80</v>
      </c>
      <c r="BV104" s="81" t="s">
        <v>75</v>
      </c>
      <c r="BW104" s="81" t="s">
        <v>111</v>
      </c>
      <c r="BX104" s="81" t="s">
        <v>4</v>
      </c>
      <c r="CL104" s="81" t="s">
        <v>29</v>
      </c>
      <c r="CM104" s="81" t="s">
        <v>73</v>
      </c>
    </row>
    <row r="105" spans="1:91" s="6" customFormat="1" ht="16.5" customHeight="1">
      <c r="A105" s="82" t="s">
        <v>82</v>
      </c>
      <c r="B105" s="73"/>
      <c r="C105" s="74"/>
      <c r="D105" s="173" t="s">
        <v>112</v>
      </c>
      <c r="E105" s="173"/>
      <c r="F105" s="173"/>
      <c r="G105" s="173"/>
      <c r="H105" s="173"/>
      <c r="I105" s="75"/>
      <c r="J105" s="173" t="s">
        <v>113</v>
      </c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204">
        <f>'05 - NN prípojka'!J30</f>
        <v>0</v>
      </c>
      <c r="AH105" s="205"/>
      <c r="AI105" s="205"/>
      <c r="AJ105" s="205"/>
      <c r="AK105" s="205"/>
      <c r="AL105" s="205"/>
      <c r="AM105" s="205"/>
      <c r="AN105" s="204">
        <f t="shared" si="0"/>
        <v>0</v>
      </c>
      <c r="AO105" s="205"/>
      <c r="AP105" s="205"/>
      <c r="AQ105" s="76" t="s">
        <v>79</v>
      </c>
      <c r="AR105" s="73"/>
      <c r="AS105" s="77">
        <v>0</v>
      </c>
      <c r="AT105" s="78">
        <f t="shared" si="1"/>
        <v>0</v>
      </c>
      <c r="AU105" s="79">
        <f>'05 - NN prípojka'!P120</f>
        <v>0</v>
      </c>
      <c r="AV105" s="78">
        <f>'05 - NN prípojka'!J33</f>
        <v>0</v>
      </c>
      <c r="AW105" s="78">
        <f>'05 - NN prípojka'!J34</f>
        <v>0</v>
      </c>
      <c r="AX105" s="78">
        <f>'05 - NN prípojka'!J35</f>
        <v>0</v>
      </c>
      <c r="AY105" s="78">
        <f>'05 - NN prípojka'!J36</f>
        <v>0</v>
      </c>
      <c r="AZ105" s="78">
        <f>'05 - NN prípojka'!F33</f>
        <v>0</v>
      </c>
      <c r="BA105" s="78">
        <f>'05 - NN prípojka'!F34</f>
        <v>0</v>
      </c>
      <c r="BB105" s="78">
        <f>'05 - NN prípojka'!F35</f>
        <v>0</v>
      </c>
      <c r="BC105" s="78">
        <f>'05 - NN prípojka'!F36</f>
        <v>0</v>
      </c>
      <c r="BD105" s="80">
        <f>'05 - NN prípojka'!F37</f>
        <v>0</v>
      </c>
      <c r="BT105" s="81" t="s">
        <v>80</v>
      </c>
      <c r="BV105" s="81" t="s">
        <v>75</v>
      </c>
      <c r="BW105" s="81" t="s">
        <v>114</v>
      </c>
      <c r="BX105" s="81" t="s">
        <v>4</v>
      </c>
      <c r="CL105" s="81" t="s">
        <v>1</v>
      </c>
      <c r="CM105" s="81" t="s">
        <v>73</v>
      </c>
    </row>
    <row r="106" spans="1:91" s="6" customFormat="1" ht="16.5" customHeight="1">
      <c r="A106" s="82" t="s">
        <v>82</v>
      </c>
      <c r="B106" s="73"/>
      <c r="C106" s="74"/>
      <c r="D106" s="173" t="s">
        <v>115</v>
      </c>
      <c r="E106" s="173"/>
      <c r="F106" s="173"/>
      <c r="G106" s="173"/>
      <c r="H106" s="173"/>
      <c r="I106" s="75"/>
      <c r="J106" s="173" t="s">
        <v>116</v>
      </c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204">
        <f>'06 - Vodovodná prípojka'!J30</f>
        <v>0</v>
      </c>
      <c r="AH106" s="205"/>
      <c r="AI106" s="205"/>
      <c r="AJ106" s="205"/>
      <c r="AK106" s="205"/>
      <c r="AL106" s="205"/>
      <c r="AM106" s="205"/>
      <c r="AN106" s="204">
        <f t="shared" si="0"/>
        <v>0</v>
      </c>
      <c r="AO106" s="205"/>
      <c r="AP106" s="205"/>
      <c r="AQ106" s="76" t="s">
        <v>79</v>
      </c>
      <c r="AR106" s="73"/>
      <c r="AS106" s="77">
        <v>0</v>
      </c>
      <c r="AT106" s="78">
        <f t="shared" si="1"/>
        <v>0</v>
      </c>
      <c r="AU106" s="79">
        <f>'06 - Vodovodná prípojka'!P126</f>
        <v>0</v>
      </c>
      <c r="AV106" s="78">
        <f>'06 - Vodovodná prípojka'!J33</f>
        <v>0</v>
      </c>
      <c r="AW106" s="78">
        <f>'06 - Vodovodná prípojka'!J34</f>
        <v>0</v>
      </c>
      <c r="AX106" s="78">
        <f>'06 - Vodovodná prípojka'!J35</f>
        <v>0</v>
      </c>
      <c r="AY106" s="78">
        <f>'06 - Vodovodná prípojka'!J36</f>
        <v>0</v>
      </c>
      <c r="AZ106" s="78">
        <f>'06 - Vodovodná prípojka'!F33</f>
        <v>0</v>
      </c>
      <c r="BA106" s="78">
        <f>'06 - Vodovodná prípojka'!F34</f>
        <v>0</v>
      </c>
      <c r="BB106" s="78">
        <f>'06 - Vodovodná prípojka'!F35</f>
        <v>0</v>
      </c>
      <c r="BC106" s="78">
        <f>'06 - Vodovodná prípojka'!F36</f>
        <v>0</v>
      </c>
      <c r="BD106" s="80">
        <f>'06 - Vodovodná prípojka'!F37</f>
        <v>0</v>
      </c>
      <c r="BT106" s="81" t="s">
        <v>80</v>
      </c>
      <c r="BV106" s="81" t="s">
        <v>75</v>
      </c>
      <c r="BW106" s="81" t="s">
        <v>117</v>
      </c>
      <c r="BX106" s="81" t="s">
        <v>4</v>
      </c>
      <c r="CL106" s="81" t="s">
        <v>1</v>
      </c>
      <c r="CM106" s="81" t="s">
        <v>73</v>
      </c>
    </row>
    <row r="107" spans="1:91" s="6" customFormat="1" ht="16.5" customHeight="1">
      <c r="A107" s="82" t="s">
        <v>82</v>
      </c>
      <c r="B107" s="73"/>
      <c r="C107" s="74"/>
      <c r="D107" s="173" t="s">
        <v>118</v>
      </c>
      <c r="E107" s="173"/>
      <c r="F107" s="173"/>
      <c r="G107" s="173"/>
      <c r="H107" s="173"/>
      <c r="I107" s="75"/>
      <c r="J107" s="173" t="s">
        <v>119</v>
      </c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204">
        <f>'07 - Oplotenie'!J30</f>
        <v>0</v>
      </c>
      <c r="AH107" s="205"/>
      <c r="AI107" s="205"/>
      <c r="AJ107" s="205"/>
      <c r="AK107" s="205"/>
      <c r="AL107" s="205"/>
      <c r="AM107" s="205"/>
      <c r="AN107" s="204">
        <f t="shared" si="0"/>
        <v>0</v>
      </c>
      <c r="AO107" s="205"/>
      <c r="AP107" s="205"/>
      <c r="AQ107" s="76" t="s">
        <v>79</v>
      </c>
      <c r="AR107" s="73"/>
      <c r="AS107" s="77">
        <v>0</v>
      </c>
      <c r="AT107" s="78">
        <f t="shared" si="1"/>
        <v>0</v>
      </c>
      <c r="AU107" s="79">
        <f>'07 - Oplotenie'!P125</f>
        <v>0</v>
      </c>
      <c r="AV107" s="78">
        <f>'07 - Oplotenie'!J33</f>
        <v>0</v>
      </c>
      <c r="AW107" s="78">
        <f>'07 - Oplotenie'!J34</f>
        <v>0</v>
      </c>
      <c r="AX107" s="78">
        <f>'07 - Oplotenie'!J35</f>
        <v>0</v>
      </c>
      <c r="AY107" s="78">
        <f>'07 - Oplotenie'!J36</f>
        <v>0</v>
      </c>
      <c r="AZ107" s="78">
        <f>'07 - Oplotenie'!F33</f>
        <v>0</v>
      </c>
      <c r="BA107" s="78">
        <f>'07 - Oplotenie'!F34</f>
        <v>0</v>
      </c>
      <c r="BB107" s="78">
        <f>'07 - Oplotenie'!F35</f>
        <v>0</v>
      </c>
      <c r="BC107" s="78">
        <f>'07 - Oplotenie'!F36</f>
        <v>0</v>
      </c>
      <c r="BD107" s="80">
        <f>'07 - Oplotenie'!F37</f>
        <v>0</v>
      </c>
      <c r="BT107" s="81" t="s">
        <v>80</v>
      </c>
      <c r="BV107" s="81" t="s">
        <v>75</v>
      </c>
      <c r="BW107" s="81" t="s">
        <v>120</v>
      </c>
      <c r="BX107" s="81" t="s">
        <v>4</v>
      </c>
      <c r="CL107" s="81" t="s">
        <v>1</v>
      </c>
      <c r="CM107" s="81" t="s">
        <v>73</v>
      </c>
    </row>
    <row r="108" spans="1:91" s="6" customFormat="1" ht="16.5" customHeight="1">
      <c r="A108" s="82" t="s">
        <v>82</v>
      </c>
      <c r="B108" s="73"/>
      <c r="C108" s="74"/>
      <c r="D108" s="173" t="s">
        <v>121</v>
      </c>
      <c r="E108" s="173"/>
      <c r="F108" s="173"/>
      <c r="G108" s="173"/>
      <c r="H108" s="173"/>
      <c r="I108" s="75"/>
      <c r="J108" s="173" t="s">
        <v>122</v>
      </c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204">
        <f>'08 - Preložka vodovodu'!J30</f>
        <v>0</v>
      </c>
      <c r="AH108" s="205"/>
      <c r="AI108" s="205"/>
      <c r="AJ108" s="205"/>
      <c r="AK108" s="205"/>
      <c r="AL108" s="205"/>
      <c r="AM108" s="205"/>
      <c r="AN108" s="204">
        <f t="shared" si="0"/>
        <v>0</v>
      </c>
      <c r="AO108" s="205"/>
      <c r="AP108" s="205"/>
      <c r="AQ108" s="76" t="s">
        <v>79</v>
      </c>
      <c r="AR108" s="73"/>
      <c r="AS108" s="88">
        <v>0</v>
      </c>
      <c r="AT108" s="89">
        <f t="shared" si="1"/>
        <v>0</v>
      </c>
      <c r="AU108" s="90">
        <f>'08 - Preložka vodovodu'!P124</f>
        <v>0</v>
      </c>
      <c r="AV108" s="89">
        <f>'08 - Preložka vodovodu'!J33</f>
        <v>0</v>
      </c>
      <c r="AW108" s="89">
        <f>'08 - Preložka vodovodu'!J34</f>
        <v>0</v>
      </c>
      <c r="AX108" s="89">
        <f>'08 - Preložka vodovodu'!J35</f>
        <v>0</v>
      </c>
      <c r="AY108" s="89">
        <f>'08 - Preložka vodovodu'!J36</f>
        <v>0</v>
      </c>
      <c r="AZ108" s="89">
        <f>'08 - Preložka vodovodu'!F33</f>
        <v>0</v>
      </c>
      <c r="BA108" s="89">
        <f>'08 - Preložka vodovodu'!F34</f>
        <v>0</v>
      </c>
      <c r="BB108" s="89">
        <f>'08 - Preložka vodovodu'!F35</f>
        <v>0</v>
      </c>
      <c r="BC108" s="89">
        <f>'08 - Preložka vodovodu'!F36</f>
        <v>0</v>
      </c>
      <c r="BD108" s="91">
        <f>'08 - Preložka vodovodu'!F37</f>
        <v>0</v>
      </c>
      <c r="BT108" s="81" t="s">
        <v>80</v>
      </c>
      <c r="BV108" s="81" t="s">
        <v>75</v>
      </c>
      <c r="BW108" s="81" t="s">
        <v>123</v>
      </c>
      <c r="BX108" s="81" t="s">
        <v>4</v>
      </c>
      <c r="CL108" s="81" t="s">
        <v>1</v>
      </c>
      <c r="CM108" s="81" t="s">
        <v>73</v>
      </c>
    </row>
    <row r="109" spans="1:91" s="1" customFormat="1" ht="30" customHeight="1">
      <c r="B109" s="28"/>
      <c r="AR109" s="28"/>
    </row>
    <row r="110" spans="1:91" s="1" customFormat="1" ht="7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28"/>
    </row>
  </sheetData>
  <mergeCells count="94">
    <mergeCell ref="AN107:AP107"/>
    <mergeCell ref="AG107:AM107"/>
    <mergeCell ref="AN108:AP108"/>
    <mergeCell ref="AG108:AM108"/>
    <mergeCell ref="AN94:AP94"/>
    <mergeCell ref="AS89:AT91"/>
    <mergeCell ref="AN105:AP105"/>
    <mergeCell ref="AG105:AM105"/>
    <mergeCell ref="AN106:AP106"/>
    <mergeCell ref="AG106:AM106"/>
    <mergeCell ref="AR2:BE2"/>
    <mergeCell ref="AG97:AM97"/>
    <mergeCell ref="AG103:AM103"/>
    <mergeCell ref="AG102:AM102"/>
    <mergeCell ref="AG101:AM101"/>
    <mergeCell ref="AG100:AM100"/>
    <mergeCell ref="AG99:AM99"/>
    <mergeCell ref="AG92:AM92"/>
    <mergeCell ref="AG96:AM96"/>
    <mergeCell ref="AG98:AM98"/>
    <mergeCell ref="AG95:AM95"/>
    <mergeCell ref="AM87:AN87"/>
    <mergeCell ref="AM89:AP89"/>
    <mergeCell ref="AM90:AP90"/>
    <mergeCell ref="AN100:AP100"/>
    <mergeCell ref="AN96:AP96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D107:H107"/>
    <mergeCell ref="J107:AF107"/>
    <mergeCell ref="D108:H108"/>
    <mergeCell ref="J108:AF108"/>
    <mergeCell ref="AG94:AM94"/>
    <mergeCell ref="AG104:AM104"/>
    <mergeCell ref="L85:AO85"/>
    <mergeCell ref="D105:H105"/>
    <mergeCell ref="J105:AF105"/>
    <mergeCell ref="D106:H106"/>
    <mergeCell ref="J106:AF106"/>
    <mergeCell ref="AN104:AP104"/>
    <mergeCell ref="AN103:AP103"/>
    <mergeCell ref="AN102:AP102"/>
    <mergeCell ref="AN101:AP101"/>
    <mergeCell ref="AN97:AP97"/>
    <mergeCell ref="AN95:AP95"/>
    <mergeCell ref="AN99:AP99"/>
    <mergeCell ref="AN92:AP92"/>
    <mergeCell ref="AN98:AP98"/>
    <mergeCell ref="K98:AF98"/>
    <mergeCell ref="K100:AF100"/>
    <mergeCell ref="K96:AF96"/>
    <mergeCell ref="K101:AF101"/>
    <mergeCell ref="K99:AF99"/>
    <mergeCell ref="K97:AF97"/>
    <mergeCell ref="C92:G92"/>
    <mergeCell ref="D104:H104"/>
    <mergeCell ref="D103:H103"/>
    <mergeCell ref="D95:H95"/>
    <mergeCell ref="D102:H102"/>
    <mergeCell ref="E99:I99"/>
    <mergeCell ref="E97:I97"/>
    <mergeCell ref="E96:I96"/>
    <mergeCell ref="E101:I101"/>
    <mergeCell ref="E98:I98"/>
    <mergeCell ref="E100:I100"/>
    <mergeCell ref="I92:AF92"/>
    <mergeCell ref="J104:AF104"/>
    <mergeCell ref="J102:AF102"/>
    <mergeCell ref="J103:AF103"/>
    <mergeCell ref="J95:AF95"/>
  </mergeCells>
  <hyperlinks>
    <hyperlink ref="A96" location="'01.1 - Architektúra'!C2" display="/" xr:uid="{00000000-0004-0000-0000-000000000000}"/>
    <hyperlink ref="A97" location="'01.2 - Vzduchotechnika'!C2" display="/" xr:uid="{00000000-0004-0000-0000-000001000000}"/>
    <hyperlink ref="A98" location="'01.3 - Zdravotechnika'!C2" display="/" xr:uid="{00000000-0004-0000-0000-000002000000}"/>
    <hyperlink ref="A99" location="'01.4 - Rozvody vody, kana...'!C2" display="/" xr:uid="{00000000-0004-0000-0000-000003000000}"/>
    <hyperlink ref="A100" location="'01.5 - Vykurovanie'!C2" display="/" xr:uid="{00000000-0004-0000-0000-000004000000}"/>
    <hyperlink ref="A101" location="'01.6 - Zdroj tepla'!C2" display="/" xr:uid="{00000000-0004-0000-0000-000005000000}"/>
    <hyperlink ref="A102" location="'02 - Rampy, oporne múry'!C2" display="/" xr:uid="{00000000-0004-0000-0000-000006000000}"/>
    <hyperlink ref="A103" location="'03 - Kanalizačná prípojka'!C2" display="/" xr:uid="{00000000-0004-0000-0000-000007000000}"/>
    <hyperlink ref="A104" location="'04 - Dažďová kanalizáčná ...'!C2" display="/" xr:uid="{00000000-0004-0000-0000-000008000000}"/>
    <hyperlink ref="A105" location="'05 - NN prípojka'!C2" display="/" xr:uid="{00000000-0004-0000-0000-000009000000}"/>
    <hyperlink ref="A106" location="'06 - Vodovodná prípojka'!C2" display="/" xr:uid="{00000000-0004-0000-0000-00000A000000}"/>
    <hyperlink ref="A107" location="'07 - Oplotenie'!C2" display="/" xr:uid="{00000000-0004-0000-0000-00000B000000}"/>
    <hyperlink ref="A108" location="'08 - Preložka vodovodu'!C2" display="/" xr:uid="{00000000-0004-0000-0000-00000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70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1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111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5" customHeight="1">
      <c r="B4" s="16"/>
      <c r="D4" s="17" t="s">
        <v>124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DSS Červená Skala - výstavba nového objektu sociálnych služieb (podporované bývanie)</v>
      </c>
      <c r="F7" s="218"/>
      <c r="G7" s="218"/>
      <c r="H7" s="218"/>
      <c r="L7" s="16"/>
    </row>
    <row r="8" spans="2:46" s="1" customFormat="1" ht="12" customHeight="1">
      <c r="B8" s="28"/>
      <c r="D8" s="23" t="s">
        <v>125</v>
      </c>
      <c r="L8" s="28"/>
    </row>
    <row r="9" spans="2:46" s="1" customFormat="1" ht="16.5" customHeight="1">
      <c r="B9" s="28"/>
      <c r="E9" s="176" t="s">
        <v>2757</v>
      </c>
      <c r="F9" s="219"/>
      <c r="G9" s="219"/>
      <c r="H9" s="219"/>
      <c r="L9" s="28"/>
    </row>
    <row r="10" spans="2:46" s="1" customFormat="1" ht="10">
      <c r="B10" s="28"/>
      <c r="L10" s="28"/>
    </row>
    <row r="11" spans="2:46" s="1" customFormat="1" ht="12" customHeight="1">
      <c r="B11" s="28"/>
      <c r="D11" s="23" t="s">
        <v>17</v>
      </c>
      <c r="F11" s="21" t="s">
        <v>29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29</v>
      </c>
      <c r="I12" s="23" t="s">
        <v>21</v>
      </c>
      <c r="J12" s="51">
        <f>'Rekapitulácia stavby'!AN8</f>
        <v>45345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1515</v>
      </c>
      <c r="I15" s="23" t="s">
        <v>25</v>
      </c>
      <c r="J15" s="21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20" t="str">
        <f>'Rekapitulácia stavby'!E14</f>
        <v>Vyplň údaj</v>
      </c>
      <c r="F18" s="182"/>
      <c r="G18" s="182"/>
      <c r="H18" s="182"/>
      <c r="I18" s="23" t="s">
        <v>25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1516</v>
      </c>
      <c r="I21" s="23" t="s">
        <v>25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">
        <v>1</v>
      </c>
      <c r="L23" s="28"/>
    </row>
    <row r="24" spans="2:12" s="1" customFormat="1" ht="18" customHeight="1">
      <c r="B24" s="28"/>
      <c r="E24" s="21" t="s">
        <v>1516</v>
      </c>
      <c r="I24" s="23" t="s">
        <v>25</v>
      </c>
      <c r="J24" s="21" t="s">
        <v>1</v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93"/>
      <c r="E27" s="187" t="s">
        <v>1</v>
      </c>
      <c r="F27" s="187"/>
      <c r="G27" s="187"/>
      <c r="H27" s="187"/>
      <c r="L27" s="93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4" customHeight="1">
      <c r="B30" s="28"/>
      <c r="D30" s="94" t="s">
        <v>33</v>
      </c>
      <c r="J30" s="65">
        <f>ROUND(J124,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" customHeight="1">
      <c r="B33" s="28"/>
      <c r="D33" s="54" t="s">
        <v>37</v>
      </c>
      <c r="E33" s="33" t="s">
        <v>38</v>
      </c>
      <c r="F33" s="95">
        <f>ROUND((SUM(BE124:BE169)),  2)</f>
        <v>0</v>
      </c>
      <c r="G33" s="96"/>
      <c r="H33" s="96"/>
      <c r="I33" s="97">
        <v>0.2</v>
      </c>
      <c r="J33" s="95">
        <f>ROUND(((SUM(BE124:BE169))*I33),  2)</f>
        <v>0</v>
      </c>
      <c r="L33" s="28"/>
    </row>
    <row r="34" spans="2:12" s="1" customFormat="1" ht="14.4" customHeight="1">
      <c r="B34" s="28"/>
      <c r="E34" s="33" t="s">
        <v>39</v>
      </c>
      <c r="F34" s="95">
        <f>ROUND((SUM(BF124:BF169)),  2)</f>
        <v>0</v>
      </c>
      <c r="G34" s="96"/>
      <c r="H34" s="96"/>
      <c r="I34" s="97">
        <v>0.2</v>
      </c>
      <c r="J34" s="95">
        <f>ROUND(((SUM(BF124:BF169))*I34),  2)</f>
        <v>0</v>
      </c>
      <c r="L34" s="28"/>
    </row>
    <row r="35" spans="2:12" s="1" customFormat="1" ht="14.4" hidden="1" customHeight="1">
      <c r="B35" s="28"/>
      <c r="E35" s="23" t="s">
        <v>40</v>
      </c>
      <c r="F35" s="85">
        <f>ROUND((SUM(BG124:BG169)),  2)</f>
        <v>0</v>
      </c>
      <c r="I35" s="98">
        <v>0.2</v>
      </c>
      <c r="J35" s="85">
        <f>0</f>
        <v>0</v>
      </c>
      <c r="L35" s="28"/>
    </row>
    <row r="36" spans="2:12" s="1" customFormat="1" ht="14.4" hidden="1" customHeight="1">
      <c r="B36" s="28"/>
      <c r="E36" s="23" t="s">
        <v>41</v>
      </c>
      <c r="F36" s="85">
        <f>ROUND((SUM(BH124:BH169)),  2)</f>
        <v>0</v>
      </c>
      <c r="I36" s="98">
        <v>0.2</v>
      </c>
      <c r="J36" s="85">
        <f>0</f>
        <v>0</v>
      </c>
      <c r="L36" s="28"/>
    </row>
    <row r="37" spans="2:12" s="1" customFormat="1" ht="14.4" hidden="1" customHeight="1">
      <c r="B37" s="28"/>
      <c r="E37" s="33" t="s">
        <v>42</v>
      </c>
      <c r="F37" s="95">
        <f>ROUND((SUM(BI124:BI169)),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99"/>
      <c r="D39" s="100" t="s">
        <v>43</v>
      </c>
      <c r="E39" s="56"/>
      <c r="F39" s="56"/>
      <c r="G39" s="101" t="s">
        <v>44</v>
      </c>
      <c r="H39" s="102" t="s">
        <v>45</v>
      </c>
      <c r="I39" s="56"/>
      <c r="J39" s="103">
        <f>SUM(J30:J37)</f>
        <v>0</v>
      </c>
      <c r="K39" s="10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0">
      <c r="B51" s="16"/>
      <c r="L51" s="16"/>
    </row>
    <row r="52" spans="2:12" ht="10">
      <c r="B52" s="16"/>
      <c r="L52" s="16"/>
    </row>
    <row r="53" spans="2:12" ht="10">
      <c r="B53" s="16"/>
      <c r="L53" s="16"/>
    </row>
    <row r="54" spans="2:12" ht="10">
      <c r="B54" s="16"/>
      <c r="L54" s="16"/>
    </row>
    <row r="55" spans="2:12" ht="10">
      <c r="B55" s="16"/>
      <c r="L55" s="16"/>
    </row>
    <row r="56" spans="2:12" ht="10">
      <c r="B56" s="16"/>
      <c r="L56" s="16"/>
    </row>
    <row r="57" spans="2:12" ht="10">
      <c r="B57" s="16"/>
      <c r="L57" s="16"/>
    </row>
    <row r="58" spans="2:12" ht="10">
      <c r="B58" s="16"/>
      <c r="L58" s="16"/>
    </row>
    <row r="59" spans="2:12" ht="10">
      <c r="B59" s="16"/>
      <c r="L59" s="16"/>
    </row>
    <row r="60" spans="2:12" ht="10">
      <c r="B60" s="16"/>
      <c r="L60" s="16"/>
    </row>
    <row r="61" spans="2:12" s="1" customFormat="1" ht="12.5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ht="10">
      <c r="B62" s="16"/>
      <c r="L62" s="16"/>
    </row>
    <row r="63" spans="2:12" ht="10">
      <c r="B63" s="16"/>
      <c r="L63" s="16"/>
    </row>
    <row r="64" spans="2:12" ht="10">
      <c r="B64" s="16"/>
      <c r="L64" s="16"/>
    </row>
    <row r="65" spans="2:12" s="1" customFormat="1" ht="13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0">
      <c r="B66" s="16"/>
      <c r="L66" s="16"/>
    </row>
    <row r="67" spans="2:12" ht="10">
      <c r="B67" s="16"/>
      <c r="L67" s="16"/>
    </row>
    <row r="68" spans="2:12" ht="10">
      <c r="B68" s="16"/>
      <c r="L68" s="16"/>
    </row>
    <row r="69" spans="2:12" ht="10">
      <c r="B69" s="16"/>
      <c r="L69" s="16"/>
    </row>
    <row r="70" spans="2:12" ht="10">
      <c r="B70" s="16"/>
      <c r="L70" s="16"/>
    </row>
    <row r="71" spans="2:12" ht="10">
      <c r="B71" s="16"/>
      <c r="L71" s="16"/>
    </row>
    <row r="72" spans="2:12" ht="10">
      <c r="B72" s="16"/>
      <c r="L72" s="16"/>
    </row>
    <row r="73" spans="2:12" ht="10">
      <c r="B73" s="16"/>
      <c r="L73" s="16"/>
    </row>
    <row r="74" spans="2:12" ht="10">
      <c r="B74" s="16"/>
      <c r="L74" s="16"/>
    </row>
    <row r="75" spans="2:12" ht="10">
      <c r="B75" s="16"/>
      <c r="L75" s="16"/>
    </row>
    <row r="76" spans="2:12" s="1" customFormat="1" ht="12.5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129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7" t="str">
        <f>E7</f>
        <v>DSS Červená Skala - výstavba nového objektu sociálnych služieb (podporované bývanie)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125</v>
      </c>
      <c r="L86" s="28"/>
    </row>
    <row r="87" spans="2:47" s="1" customFormat="1" ht="16.5" customHeight="1">
      <c r="B87" s="28"/>
      <c r="E87" s="176" t="str">
        <f>E9</f>
        <v>04 - Dažďová kanalizáčná prípojka</v>
      </c>
      <c r="F87" s="219"/>
      <c r="G87" s="219"/>
      <c r="H87" s="219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>
        <f>IF(J12="","",J12)</f>
        <v>45345</v>
      </c>
      <c r="L89" s="28"/>
    </row>
    <row r="90" spans="2:47" s="1" customFormat="1" ht="7" customHeight="1">
      <c r="B90" s="28"/>
      <c r="L90" s="28"/>
    </row>
    <row r="91" spans="2:47" s="1" customFormat="1" ht="25.65" customHeight="1">
      <c r="B91" s="28"/>
      <c r="C91" s="23" t="s">
        <v>22</v>
      </c>
      <c r="F91" s="21" t="str">
        <f>E15</f>
        <v>Domov sociálnych služieb, Pohorelská Maša 57/72</v>
      </c>
      <c r="I91" s="23" t="s">
        <v>28</v>
      </c>
      <c r="J91" s="26" t="str">
        <f>E21</f>
        <v>Ing. Pavol Fedorčák, PhD.</v>
      </c>
      <c r="L91" s="28"/>
    </row>
    <row r="92" spans="2:47" s="1" customFormat="1" ht="25.65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>Ing. Pavol Fedorčák, PhD.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7" t="s">
        <v>130</v>
      </c>
      <c r="D94" s="99"/>
      <c r="E94" s="99"/>
      <c r="F94" s="99"/>
      <c r="G94" s="99"/>
      <c r="H94" s="99"/>
      <c r="I94" s="99"/>
      <c r="J94" s="108" t="s">
        <v>131</v>
      </c>
      <c r="K94" s="9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9" t="s">
        <v>132</v>
      </c>
      <c r="J96" s="65">
        <f>J124</f>
        <v>0</v>
      </c>
      <c r="L96" s="28"/>
      <c r="AU96" s="13" t="s">
        <v>133</v>
      </c>
    </row>
    <row r="97" spans="2:12" s="8" customFormat="1" ht="25" customHeight="1">
      <c r="B97" s="110"/>
      <c r="D97" s="111" t="s">
        <v>134</v>
      </c>
      <c r="E97" s="112"/>
      <c r="F97" s="112"/>
      <c r="G97" s="112"/>
      <c r="H97" s="112"/>
      <c r="I97" s="112"/>
      <c r="J97" s="113">
        <f>J125</f>
        <v>0</v>
      </c>
      <c r="L97" s="110"/>
    </row>
    <row r="98" spans="2:12" s="9" customFormat="1" ht="19.899999999999999" customHeight="1">
      <c r="B98" s="114"/>
      <c r="D98" s="115" t="s">
        <v>135</v>
      </c>
      <c r="E98" s="116"/>
      <c r="F98" s="116"/>
      <c r="G98" s="116"/>
      <c r="H98" s="116"/>
      <c r="I98" s="116"/>
      <c r="J98" s="117">
        <f>J126</f>
        <v>0</v>
      </c>
      <c r="L98" s="114"/>
    </row>
    <row r="99" spans="2:12" s="9" customFormat="1" ht="19.899999999999999" customHeight="1">
      <c r="B99" s="114"/>
      <c r="D99" s="115" t="s">
        <v>138</v>
      </c>
      <c r="E99" s="116"/>
      <c r="F99" s="116"/>
      <c r="G99" s="116"/>
      <c r="H99" s="116"/>
      <c r="I99" s="116"/>
      <c r="J99" s="117">
        <f>J141</f>
        <v>0</v>
      </c>
      <c r="L99" s="114"/>
    </row>
    <row r="100" spans="2:12" s="9" customFormat="1" ht="19.899999999999999" customHeight="1">
      <c r="B100" s="114"/>
      <c r="D100" s="115" t="s">
        <v>2058</v>
      </c>
      <c r="E100" s="116"/>
      <c r="F100" s="116"/>
      <c r="G100" s="116"/>
      <c r="H100" s="116"/>
      <c r="I100" s="116"/>
      <c r="J100" s="117">
        <f>J143</f>
        <v>0</v>
      </c>
      <c r="L100" s="114"/>
    </row>
    <row r="101" spans="2:12" s="9" customFormat="1" ht="19.899999999999999" customHeight="1">
      <c r="B101" s="114"/>
      <c r="D101" s="115" t="s">
        <v>142</v>
      </c>
      <c r="E101" s="116"/>
      <c r="F101" s="116"/>
      <c r="G101" s="116"/>
      <c r="H101" s="116"/>
      <c r="I101" s="116"/>
      <c r="J101" s="117">
        <f>J159</f>
        <v>0</v>
      </c>
      <c r="L101" s="114"/>
    </row>
    <row r="102" spans="2:12" s="8" customFormat="1" ht="25" customHeight="1">
      <c r="B102" s="110"/>
      <c r="D102" s="111" t="s">
        <v>2758</v>
      </c>
      <c r="E102" s="112"/>
      <c r="F102" s="112"/>
      <c r="G102" s="112"/>
      <c r="H102" s="112"/>
      <c r="I102" s="112"/>
      <c r="J102" s="113">
        <f>J161</f>
        <v>0</v>
      </c>
      <c r="L102" s="110"/>
    </row>
    <row r="103" spans="2:12" s="8" customFormat="1" ht="25" customHeight="1">
      <c r="B103" s="110"/>
      <c r="D103" s="111" t="s">
        <v>143</v>
      </c>
      <c r="E103" s="112"/>
      <c r="F103" s="112"/>
      <c r="G103" s="112"/>
      <c r="H103" s="112"/>
      <c r="I103" s="112"/>
      <c r="J103" s="113">
        <f>J166</f>
        <v>0</v>
      </c>
      <c r="L103" s="110"/>
    </row>
    <row r="104" spans="2:12" s="8" customFormat="1" ht="25" customHeight="1">
      <c r="B104" s="110"/>
      <c r="D104" s="111" t="s">
        <v>161</v>
      </c>
      <c r="E104" s="112"/>
      <c r="F104" s="112"/>
      <c r="G104" s="112"/>
      <c r="H104" s="112"/>
      <c r="I104" s="112"/>
      <c r="J104" s="113">
        <f>J167</f>
        <v>0</v>
      </c>
      <c r="L104" s="110"/>
    </row>
    <row r="105" spans="2:12" s="1" customFormat="1" ht="21.75" customHeight="1">
      <c r="B105" s="28"/>
      <c r="L105" s="28"/>
    </row>
    <row r="106" spans="2:12" s="1" customFormat="1" ht="7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12" s="1" customFormat="1" ht="7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12" s="1" customFormat="1" ht="25" customHeight="1">
      <c r="B111" s="28"/>
      <c r="C111" s="17" t="s">
        <v>162</v>
      </c>
      <c r="L111" s="28"/>
    </row>
    <row r="112" spans="2:12" s="1" customFormat="1" ht="7" customHeight="1">
      <c r="B112" s="28"/>
      <c r="L112" s="28"/>
    </row>
    <row r="113" spans="2:65" s="1" customFormat="1" ht="12" customHeight="1">
      <c r="B113" s="28"/>
      <c r="C113" s="23" t="s">
        <v>15</v>
      </c>
      <c r="L113" s="28"/>
    </row>
    <row r="114" spans="2:65" s="1" customFormat="1" ht="26.25" customHeight="1">
      <c r="B114" s="28"/>
      <c r="E114" s="217" t="str">
        <f>E7</f>
        <v>DSS Červená Skala - výstavba nového objektu sociálnych služieb (podporované bývanie)</v>
      </c>
      <c r="F114" s="218"/>
      <c r="G114" s="218"/>
      <c r="H114" s="218"/>
      <c r="L114" s="28"/>
    </row>
    <row r="115" spans="2:65" s="1" customFormat="1" ht="12" customHeight="1">
      <c r="B115" s="28"/>
      <c r="C115" s="23" t="s">
        <v>125</v>
      </c>
      <c r="L115" s="28"/>
    </row>
    <row r="116" spans="2:65" s="1" customFormat="1" ht="16.5" customHeight="1">
      <c r="B116" s="28"/>
      <c r="E116" s="176" t="str">
        <f>E9</f>
        <v>04 - Dažďová kanalizáčná prípojka</v>
      </c>
      <c r="F116" s="219"/>
      <c r="G116" s="219"/>
      <c r="H116" s="219"/>
      <c r="L116" s="28"/>
    </row>
    <row r="117" spans="2:65" s="1" customFormat="1" ht="7" customHeight="1">
      <c r="B117" s="28"/>
      <c r="L117" s="28"/>
    </row>
    <row r="118" spans="2:65" s="1" customFormat="1" ht="12" customHeight="1">
      <c r="B118" s="28"/>
      <c r="C118" s="23" t="s">
        <v>19</v>
      </c>
      <c r="F118" s="21" t="str">
        <f>F12</f>
        <v xml:space="preserve"> </v>
      </c>
      <c r="I118" s="23" t="s">
        <v>21</v>
      </c>
      <c r="J118" s="51">
        <f>IF(J12="","",J12)</f>
        <v>45345</v>
      </c>
      <c r="L118" s="28"/>
    </row>
    <row r="119" spans="2:65" s="1" customFormat="1" ht="7" customHeight="1">
      <c r="B119" s="28"/>
      <c r="L119" s="28"/>
    </row>
    <row r="120" spans="2:65" s="1" customFormat="1" ht="25.65" customHeight="1">
      <c r="B120" s="28"/>
      <c r="C120" s="23" t="s">
        <v>22</v>
      </c>
      <c r="F120" s="21" t="str">
        <f>E15</f>
        <v>Domov sociálnych služieb, Pohorelská Maša 57/72</v>
      </c>
      <c r="I120" s="23" t="s">
        <v>28</v>
      </c>
      <c r="J120" s="26" t="str">
        <f>E21</f>
        <v>Ing. Pavol Fedorčák, PhD.</v>
      </c>
      <c r="L120" s="28"/>
    </row>
    <row r="121" spans="2:65" s="1" customFormat="1" ht="25.65" customHeight="1">
      <c r="B121" s="28"/>
      <c r="C121" s="23" t="s">
        <v>26</v>
      </c>
      <c r="F121" s="21" t="str">
        <f>IF(E18="","",E18)</f>
        <v>Vyplň údaj</v>
      </c>
      <c r="I121" s="23" t="s">
        <v>31</v>
      </c>
      <c r="J121" s="26" t="str">
        <f>E24</f>
        <v>Ing. Pavol Fedorčák, PhD.</v>
      </c>
      <c r="L121" s="28"/>
    </row>
    <row r="122" spans="2:65" s="1" customFormat="1" ht="10.25" customHeight="1">
      <c r="B122" s="28"/>
      <c r="L122" s="28"/>
    </row>
    <row r="123" spans="2:65" s="10" customFormat="1" ht="29.25" customHeight="1">
      <c r="B123" s="118"/>
      <c r="C123" s="119" t="s">
        <v>163</v>
      </c>
      <c r="D123" s="120" t="s">
        <v>58</v>
      </c>
      <c r="E123" s="120" t="s">
        <v>54</v>
      </c>
      <c r="F123" s="120" t="s">
        <v>55</v>
      </c>
      <c r="G123" s="120" t="s">
        <v>164</v>
      </c>
      <c r="H123" s="120" t="s">
        <v>165</v>
      </c>
      <c r="I123" s="120" t="s">
        <v>166</v>
      </c>
      <c r="J123" s="121" t="s">
        <v>131</v>
      </c>
      <c r="K123" s="122" t="s">
        <v>167</v>
      </c>
      <c r="L123" s="118"/>
      <c r="M123" s="58" t="s">
        <v>1</v>
      </c>
      <c r="N123" s="59" t="s">
        <v>37</v>
      </c>
      <c r="O123" s="59" t="s">
        <v>168</v>
      </c>
      <c r="P123" s="59" t="s">
        <v>169</v>
      </c>
      <c r="Q123" s="59" t="s">
        <v>170</v>
      </c>
      <c r="R123" s="59" t="s">
        <v>171</v>
      </c>
      <c r="S123" s="59" t="s">
        <v>172</v>
      </c>
      <c r="T123" s="60" t="s">
        <v>173</v>
      </c>
    </row>
    <row r="124" spans="2:65" s="1" customFormat="1" ht="22.75" customHeight="1">
      <c r="B124" s="28"/>
      <c r="C124" s="63" t="s">
        <v>132</v>
      </c>
      <c r="J124" s="123">
        <f>BK124</f>
        <v>0</v>
      </c>
      <c r="L124" s="28"/>
      <c r="M124" s="61"/>
      <c r="N124" s="52"/>
      <c r="O124" s="52"/>
      <c r="P124" s="124">
        <f>P125+P161+P166+P167</f>
        <v>0</v>
      </c>
      <c r="Q124" s="52"/>
      <c r="R124" s="124">
        <f>R125+R161+R166+R167</f>
        <v>40.872149999999998</v>
      </c>
      <c r="S124" s="52"/>
      <c r="T124" s="125">
        <f>T125+T161+T166+T167</f>
        <v>0</v>
      </c>
      <c r="AT124" s="13" t="s">
        <v>72</v>
      </c>
      <c r="AU124" s="13" t="s">
        <v>133</v>
      </c>
      <c r="BK124" s="126">
        <f>BK125+BK161+BK166+BK167</f>
        <v>0</v>
      </c>
    </row>
    <row r="125" spans="2:65" s="11" customFormat="1" ht="25.9" customHeight="1">
      <c r="B125" s="127"/>
      <c r="D125" s="128" t="s">
        <v>72</v>
      </c>
      <c r="E125" s="129" t="s">
        <v>174</v>
      </c>
      <c r="F125" s="129" t="s">
        <v>175</v>
      </c>
      <c r="I125" s="130"/>
      <c r="J125" s="131">
        <f>BK125</f>
        <v>0</v>
      </c>
      <c r="L125" s="127"/>
      <c r="M125" s="132"/>
      <c r="P125" s="133">
        <f>P126+P141+P143+P159</f>
        <v>0</v>
      </c>
      <c r="R125" s="133">
        <f>R126+R141+R143+R159</f>
        <v>40.866599999999998</v>
      </c>
      <c r="T125" s="134">
        <f>T126+T141+T143+T159</f>
        <v>0</v>
      </c>
      <c r="AR125" s="128" t="s">
        <v>80</v>
      </c>
      <c r="AT125" s="135" t="s">
        <v>72</v>
      </c>
      <c r="AU125" s="135" t="s">
        <v>73</v>
      </c>
      <c r="AY125" s="128" t="s">
        <v>176</v>
      </c>
      <c r="BK125" s="136">
        <f>BK126+BK141+BK143+BK159</f>
        <v>0</v>
      </c>
    </row>
    <row r="126" spans="2:65" s="11" customFormat="1" ht="22.75" customHeight="1">
      <c r="B126" s="127"/>
      <c r="D126" s="128" t="s">
        <v>72</v>
      </c>
      <c r="E126" s="137" t="s">
        <v>80</v>
      </c>
      <c r="F126" s="137" t="s">
        <v>177</v>
      </c>
      <c r="I126" s="130"/>
      <c r="J126" s="138">
        <f>BK126</f>
        <v>0</v>
      </c>
      <c r="L126" s="127"/>
      <c r="M126" s="132"/>
      <c r="P126" s="133">
        <f>SUM(P127:P140)</f>
        <v>0</v>
      </c>
      <c r="R126" s="133">
        <f>SUM(R127:R140)</f>
        <v>40.51764</v>
      </c>
      <c r="T126" s="134">
        <f>SUM(T127:T140)</f>
        <v>0</v>
      </c>
      <c r="AR126" s="128" t="s">
        <v>80</v>
      </c>
      <c r="AT126" s="135" t="s">
        <v>72</v>
      </c>
      <c r="AU126" s="135" t="s">
        <v>80</v>
      </c>
      <c r="AY126" s="128" t="s">
        <v>176</v>
      </c>
      <c r="BK126" s="136">
        <f>SUM(BK127:BK140)</f>
        <v>0</v>
      </c>
    </row>
    <row r="127" spans="2:65" s="1" customFormat="1" ht="21.75" customHeight="1">
      <c r="B127" s="139"/>
      <c r="C127" s="140" t="s">
        <v>80</v>
      </c>
      <c r="D127" s="140" t="s">
        <v>178</v>
      </c>
      <c r="E127" s="141" t="s">
        <v>2759</v>
      </c>
      <c r="F127" s="142" t="s">
        <v>2760</v>
      </c>
      <c r="G127" s="143" t="s">
        <v>181</v>
      </c>
      <c r="H127" s="144">
        <v>29.4</v>
      </c>
      <c r="I127" s="145"/>
      <c r="J127" s="146">
        <f t="shared" ref="J127:J140" si="0">ROUND(I127*H127,2)</f>
        <v>0</v>
      </c>
      <c r="K127" s="147"/>
      <c r="L127" s="28"/>
      <c r="M127" s="148" t="s">
        <v>1</v>
      </c>
      <c r="N127" s="149" t="s">
        <v>39</v>
      </c>
      <c r="P127" s="150">
        <f t="shared" ref="P127:P140" si="1">O127*H127</f>
        <v>0</v>
      </c>
      <c r="Q127" s="150">
        <v>0</v>
      </c>
      <c r="R127" s="150">
        <f t="shared" ref="R127:R140" si="2">Q127*H127</f>
        <v>0</v>
      </c>
      <c r="S127" s="150">
        <v>0</v>
      </c>
      <c r="T127" s="151">
        <f t="shared" ref="T127:T140" si="3">S127*H127</f>
        <v>0</v>
      </c>
      <c r="AR127" s="152" t="s">
        <v>182</v>
      </c>
      <c r="AT127" s="152" t="s">
        <v>178</v>
      </c>
      <c r="AU127" s="152" t="s">
        <v>86</v>
      </c>
      <c r="AY127" s="13" t="s">
        <v>176</v>
      </c>
      <c r="BE127" s="153">
        <f t="shared" ref="BE127:BE140" si="4">IF(N127="základná",J127,0)</f>
        <v>0</v>
      </c>
      <c r="BF127" s="153">
        <f t="shared" ref="BF127:BF140" si="5">IF(N127="znížená",J127,0)</f>
        <v>0</v>
      </c>
      <c r="BG127" s="153">
        <f t="shared" ref="BG127:BG140" si="6">IF(N127="zákl. prenesená",J127,0)</f>
        <v>0</v>
      </c>
      <c r="BH127" s="153">
        <f t="shared" ref="BH127:BH140" si="7">IF(N127="zníž. prenesená",J127,0)</f>
        <v>0</v>
      </c>
      <c r="BI127" s="153">
        <f t="shared" ref="BI127:BI140" si="8">IF(N127="nulová",J127,0)</f>
        <v>0</v>
      </c>
      <c r="BJ127" s="13" t="s">
        <v>86</v>
      </c>
      <c r="BK127" s="153">
        <f t="shared" ref="BK127:BK140" si="9">ROUND(I127*H127,2)</f>
        <v>0</v>
      </c>
      <c r="BL127" s="13" t="s">
        <v>182</v>
      </c>
      <c r="BM127" s="152" t="s">
        <v>2761</v>
      </c>
    </row>
    <row r="128" spans="2:65" s="1" customFormat="1" ht="24.15" customHeight="1">
      <c r="B128" s="139"/>
      <c r="C128" s="140" t="s">
        <v>86</v>
      </c>
      <c r="D128" s="140" t="s">
        <v>178</v>
      </c>
      <c r="E128" s="141" t="s">
        <v>2762</v>
      </c>
      <c r="F128" s="142" t="s">
        <v>2763</v>
      </c>
      <c r="G128" s="143" t="s">
        <v>181</v>
      </c>
      <c r="H128" s="144">
        <v>29.4</v>
      </c>
      <c r="I128" s="145"/>
      <c r="J128" s="146">
        <f t="shared" si="0"/>
        <v>0</v>
      </c>
      <c r="K128" s="147"/>
      <c r="L128" s="28"/>
      <c r="M128" s="148" t="s">
        <v>1</v>
      </c>
      <c r="N128" s="149" t="s">
        <v>39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182</v>
      </c>
      <c r="AT128" s="152" t="s">
        <v>178</v>
      </c>
      <c r="AU128" s="152" t="s">
        <v>86</v>
      </c>
      <c r="AY128" s="13" t="s">
        <v>176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86</v>
      </c>
      <c r="BK128" s="153">
        <f t="shared" si="9"/>
        <v>0</v>
      </c>
      <c r="BL128" s="13" t="s">
        <v>182</v>
      </c>
      <c r="BM128" s="152" t="s">
        <v>2764</v>
      </c>
    </row>
    <row r="129" spans="2:65" s="1" customFormat="1" ht="24.15" customHeight="1">
      <c r="B129" s="139"/>
      <c r="C129" s="140" t="s">
        <v>1567</v>
      </c>
      <c r="D129" s="140" t="s">
        <v>178</v>
      </c>
      <c r="E129" s="141" t="s">
        <v>2765</v>
      </c>
      <c r="F129" s="142" t="s">
        <v>2766</v>
      </c>
      <c r="G129" s="143" t="s">
        <v>181</v>
      </c>
      <c r="H129" s="144">
        <v>81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39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182</v>
      </c>
      <c r="AT129" s="152" t="s">
        <v>178</v>
      </c>
      <c r="AU129" s="152" t="s">
        <v>86</v>
      </c>
      <c r="AY129" s="13" t="s">
        <v>176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86</v>
      </c>
      <c r="BK129" s="153">
        <f t="shared" si="9"/>
        <v>0</v>
      </c>
      <c r="BL129" s="13" t="s">
        <v>182</v>
      </c>
      <c r="BM129" s="152" t="s">
        <v>2767</v>
      </c>
    </row>
    <row r="130" spans="2:65" s="1" customFormat="1" ht="37.75" customHeight="1">
      <c r="B130" s="139"/>
      <c r="C130" s="140" t="s">
        <v>182</v>
      </c>
      <c r="D130" s="140" t="s">
        <v>178</v>
      </c>
      <c r="E130" s="141" t="s">
        <v>2708</v>
      </c>
      <c r="F130" s="142" t="s">
        <v>2709</v>
      </c>
      <c r="G130" s="143" t="s">
        <v>181</v>
      </c>
      <c r="H130" s="144">
        <v>81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39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182</v>
      </c>
      <c r="AT130" s="152" t="s">
        <v>178</v>
      </c>
      <c r="AU130" s="152" t="s">
        <v>86</v>
      </c>
      <c r="AY130" s="13" t="s">
        <v>176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86</v>
      </c>
      <c r="BK130" s="153">
        <f t="shared" si="9"/>
        <v>0</v>
      </c>
      <c r="BL130" s="13" t="s">
        <v>182</v>
      </c>
      <c r="BM130" s="152" t="s">
        <v>2768</v>
      </c>
    </row>
    <row r="131" spans="2:65" s="1" customFormat="1" ht="24.15" customHeight="1">
      <c r="B131" s="139"/>
      <c r="C131" s="140" t="s">
        <v>747</v>
      </c>
      <c r="D131" s="140" t="s">
        <v>178</v>
      </c>
      <c r="E131" s="141" t="s">
        <v>2769</v>
      </c>
      <c r="F131" s="142" t="s">
        <v>2770</v>
      </c>
      <c r="G131" s="143" t="s">
        <v>181</v>
      </c>
      <c r="H131" s="144">
        <v>1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39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182</v>
      </c>
      <c r="AT131" s="152" t="s">
        <v>178</v>
      </c>
      <c r="AU131" s="152" t="s">
        <v>86</v>
      </c>
      <c r="AY131" s="13" t="s">
        <v>176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86</v>
      </c>
      <c r="BK131" s="153">
        <f t="shared" si="9"/>
        <v>0</v>
      </c>
      <c r="BL131" s="13" t="s">
        <v>182</v>
      </c>
      <c r="BM131" s="152" t="s">
        <v>2771</v>
      </c>
    </row>
    <row r="132" spans="2:65" s="1" customFormat="1" ht="24.15" customHeight="1">
      <c r="B132" s="139"/>
      <c r="C132" s="140" t="s">
        <v>705</v>
      </c>
      <c r="D132" s="140" t="s">
        <v>178</v>
      </c>
      <c r="E132" s="141" t="s">
        <v>2772</v>
      </c>
      <c r="F132" s="142" t="s">
        <v>2773</v>
      </c>
      <c r="G132" s="143" t="s">
        <v>222</v>
      </c>
      <c r="H132" s="144">
        <v>25.2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39</v>
      </c>
      <c r="P132" s="150">
        <f t="shared" si="1"/>
        <v>0</v>
      </c>
      <c r="Q132" s="150">
        <v>6.9999999999999999E-4</v>
      </c>
      <c r="R132" s="150">
        <f t="shared" si="2"/>
        <v>1.7639999999999999E-2</v>
      </c>
      <c r="S132" s="150">
        <v>0</v>
      </c>
      <c r="T132" s="151">
        <f t="shared" si="3"/>
        <v>0</v>
      </c>
      <c r="AR132" s="152" t="s">
        <v>182</v>
      </c>
      <c r="AT132" s="152" t="s">
        <v>178</v>
      </c>
      <c r="AU132" s="152" t="s">
        <v>86</v>
      </c>
      <c r="AY132" s="13" t="s">
        <v>176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86</v>
      </c>
      <c r="BK132" s="153">
        <f t="shared" si="9"/>
        <v>0</v>
      </c>
      <c r="BL132" s="13" t="s">
        <v>182</v>
      </c>
      <c r="BM132" s="152" t="s">
        <v>2774</v>
      </c>
    </row>
    <row r="133" spans="2:65" s="1" customFormat="1" ht="21.75" customHeight="1">
      <c r="B133" s="139"/>
      <c r="C133" s="140" t="s">
        <v>709</v>
      </c>
      <c r="D133" s="140" t="s">
        <v>178</v>
      </c>
      <c r="E133" s="141" t="s">
        <v>2775</v>
      </c>
      <c r="F133" s="142" t="s">
        <v>2776</v>
      </c>
      <c r="G133" s="143" t="s">
        <v>222</v>
      </c>
      <c r="H133" s="144">
        <v>25.2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39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182</v>
      </c>
      <c r="AT133" s="152" t="s">
        <v>178</v>
      </c>
      <c r="AU133" s="152" t="s">
        <v>86</v>
      </c>
      <c r="AY133" s="13" t="s">
        <v>176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86</v>
      </c>
      <c r="BK133" s="153">
        <f t="shared" si="9"/>
        <v>0</v>
      </c>
      <c r="BL133" s="13" t="s">
        <v>182</v>
      </c>
      <c r="BM133" s="152" t="s">
        <v>2777</v>
      </c>
    </row>
    <row r="134" spans="2:65" s="1" customFormat="1" ht="33" customHeight="1">
      <c r="B134" s="139"/>
      <c r="C134" s="140" t="s">
        <v>194</v>
      </c>
      <c r="D134" s="140" t="s">
        <v>178</v>
      </c>
      <c r="E134" s="141" t="s">
        <v>2075</v>
      </c>
      <c r="F134" s="142" t="s">
        <v>2076</v>
      </c>
      <c r="G134" s="143" t="s">
        <v>181</v>
      </c>
      <c r="H134" s="144">
        <v>44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39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182</v>
      </c>
      <c r="AT134" s="152" t="s">
        <v>178</v>
      </c>
      <c r="AU134" s="152" t="s">
        <v>86</v>
      </c>
      <c r="AY134" s="13" t="s">
        <v>176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86</v>
      </c>
      <c r="BK134" s="153">
        <f t="shared" si="9"/>
        <v>0</v>
      </c>
      <c r="BL134" s="13" t="s">
        <v>182</v>
      </c>
      <c r="BM134" s="152" t="s">
        <v>2778</v>
      </c>
    </row>
    <row r="135" spans="2:65" s="1" customFormat="1" ht="33" customHeight="1">
      <c r="B135" s="139"/>
      <c r="C135" s="140" t="s">
        <v>2779</v>
      </c>
      <c r="D135" s="140" t="s">
        <v>178</v>
      </c>
      <c r="E135" s="141" t="s">
        <v>2712</v>
      </c>
      <c r="F135" s="142" t="s">
        <v>196</v>
      </c>
      <c r="G135" s="143" t="s">
        <v>181</v>
      </c>
      <c r="H135" s="144">
        <v>44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39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182</v>
      </c>
      <c r="AT135" s="152" t="s">
        <v>178</v>
      </c>
      <c r="AU135" s="152" t="s">
        <v>86</v>
      </c>
      <c r="AY135" s="13" t="s">
        <v>176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86</v>
      </c>
      <c r="BK135" s="153">
        <f t="shared" si="9"/>
        <v>0</v>
      </c>
      <c r="BL135" s="13" t="s">
        <v>182</v>
      </c>
      <c r="BM135" s="152" t="s">
        <v>2780</v>
      </c>
    </row>
    <row r="136" spans="2:65" s="1" customFormat="1" ht="37.75" customHeight="1">
      <c r="B136" s="139"/>
      <c r="C136" s="140" t="s">
        <v>2781</v>
      </c>
      <c r="D136" s="140" t="s">
        <v>178</v>
      </c>
      <c r="E136" s="141" t="s">
        <v>199</v>
      </c>
      <c r="F136" s="142" t="s">
        <v>200</v>
      </c>
      <c r="G136" s="143" t="s">
        <v>181</v>
      </c>
      <c r="H136" s="144">
        <v>44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39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182</v>
      </c>
      <c r="AT136" s="152" t="s">
        <v>178</v>
      </c>
      <c r="AU136" s="152" t="s">
        <v>86</v>
      </c>
      <c r="AY136" s="13" t="s">
        <v>176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86</v>
      </c>
      <c r="BK136" s="153">
        <f t="shared" si="9"/>
        <v>0</v>
      </c>
      <c r="BL136" s="13" t="s">
        <v>182</v>
      </c>
      <c r="BM136" s="152" t="s">
        <v>2782</v>
      </c>
    </row>
    <row r="137" spans="2:65" s="1" customFormat="1" ht="24.15" customHeight="1">
      <c r="B137" s="139"/>
      <c r="C137" s="140" t="s">
        <v>2783</v>
      </c>
      <c r="D137" s="140" t="s">
        <v>178</v>
      </c>
      <c r="E137" s="141" t="s">
        <v>211</v>
      </c>
      <c r="F137" s="142" t="s">
        <v>2715</v>
      </c>
      <c r="G137" s="143" t="s">
        <v>213</v>
      </c>
      <c r="H137" s="144">
        <v>66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39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182</v>
      </c>
      <c r="AT137" s="152" t="s">
        <v>178</v>
      </c>
      <c r="AU137" s="152" t="s">
        <v>86</v>
      </c>
      <c r="AY137" s="13" t="s">
        <v>176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86</v>
      </c>
      <c r="BK137" s="153">
        <f t="shared" si="9"/>
        <v>0</v>
      </c>
      <c r="BL137" s="13" t="s">
        <v>182</v>
      </c>
      <c r="BM137" s="152" t="s">
        <v>2784</v>
      </c>
    </row>
    <row r="138" spans="2:65" s="1" customFormat="1" ht="24.15" customHeight="1">
      <c r="B138" s="139"/>
      <c r="C138" s="140" t="s">
        <v>398</v>
      </c>
      <c r="D138" s="140" t="s">
        <v>178</v>
      </c>
      <c r="E138" s="141" t="s">
        <v>2078</v>
      </c>
      <c r="F138" s="142" t="s">
        <v>2079</v>
      </c>
      <c r="G138" s="143" t="s">
        <v>181</v>
      </c>
      <c r="H138" s="144">
        <v>61.5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39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182</v>
      </c>
      <c r="AT138" s="152" t="s">
        <v>178</v>
      </c>
      <c r="AU138" s="152" t="s">
        <v>86</v>
      </c>
      <c r="AY138" s="13" t="s">
        <v>176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86</v>
      </c>
      <c r="BK138" s="153">
        <f t="shared" si="9"/>
        <v>0</v>
      </c>
      <c r="BL138" s="13" t="s">
        <v>182</v>
      </c>
      <c r="BM138" s="152" t="s">
        <v>2785</v>
      </c>
    </row>
    <row r="139" spans="2:65" s="1" customFormat="1" ht="24.15" customHeight="1">
      <c r="B139" s="139"/>
      <c r="C139" s="140" t="s">
        <v>215</v>
      </c>
      <c r="D139" s="140" t="s">
        <v>178</v>
      </c>
      <c r="E139" s="141" t="s">
        <v>2081</v>
      </c>
      <c r="F139" s="142" t="s">
        <v>2082</v>
      </c>
      <c r="G139" s="143" t="s">
        <v>181</v>
      </c>
      <c r="H139" s="144">
        <v>27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39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182</v>
      </c>
      <c r="AT139" s="152" t="s">
        <v>178</v>
      </c>
      <c r="AU139" s="152" t="s">
        <v>86</v>
      </c>
      <c r="AY139" s="13" t="s">
        <v>176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86</v>
      </c>
      <c r="BK139" s="153">
        <f t="shared" si="9"/>
        <v>0</v>
      </c>
      <c r="BL139" s="13" t="s">
        <v>182</v>
      </c>
      <c r="BM139" s="152" t="s">
        <v>2786</v>
      </c>
    </row>
    <row r="140" spans="2:65" s="1" customFormat="1" ht="16.5" customHeight="1">
      <c r="B140" s="139"/>
      <c r="C140" s="154" t="s">
        <v>219</v>
      </c>
      <c r="D140" s="154" t="s">
        <v>234</v>
      </c>
      <c r="E140" s="155" t="s">
        <v>2719</v>
      </c>
      <c r="F140" s="156" t="s">
        <v>2720</v>
      </c>
      <c r="G140" s="157" t="s">
        <v>213</v>
      </c>
      <c r="H140" s="158">
        <v>40.5</v>
      </c>
      <c r="I140" s="159"/>
      <c r="J140" s="160">
        <f t="shared" si="0"/>
        <v>0</v>
      </c>
      <c r="K140" s="161"/>
      <c r="L140" s="162"/>
      <c r="M140" s="163" t="s">
        <v>1</v>
      </c>
      <c r="N140" s="164" t="s">
        <v>39</v>
      </c>
      <c r="P140" s="150">
        <f t="shared" si="1"/>
        <v>0</v>
      </c>
      <c r="Q140" s="150">
        <v>1</v>
      </c>
      <c r="R140" s="150">
        <f t="shared" si="2"/>
        <v>40.5</v>
      </c>
      <c r="S140" s="150">
        <v>0</v>
      </c>
      <c r="T140" s="151">
        <f t="shared" si="3"/>
        <v>0</v>
      </c>
      <c r="AR140" s="152" t="s">
        <v>219</v>
      </c>
      <c r="AT140" s="152" t="s">
        <v>234</v>
      </c>
      <c r="AU140" s="152" t="s">
        <v>86</v>
      </c>
      <c r="AY140" s="13" t="s">
        <v>176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86</v>
      </c>
      <c r="BK140" s="153">
        <f t="shared" si="9"/>
        <v>0</v>
      </c>
      <c r="BL140" s="13" t="s">
        <v>182</v>
      </c>
      <c r="BM140" s="152" t="s">
        <v>2787</v>
      </c>
    </row>
    <row r="141" spans="2:65" s="11" customFormat="1" ht="22.75" customHeight="1">
      <c r="B141" s="127"/>
      <c r="D141" s="128" t="s">
        <v>72</v>
      </c>
      <c r="E141" s="137" t="s">
        <v>182</v>
      </c>
      <c r="F141" s="137" t="s">
        <v>344</v>
      </c>
      <c r="I141" s="130"/>
      <c r="J141" s="138">
        <f>BK141</f>
        <v>0</v>
      </c>
      <c r="L141" s="127"/>
      <c r="M141" s="132"/>
      <c r="P141" s="133">
        <f>P142</f>
        <v>0</v>
      </c>
      <c r="R141" s="133">
        <f>R142</f>
        <v>0</v>
      </c>
      <c r="T141" s="134">
        <f>T142</f>
        <v>0</v>
      </c>
      <c r="AR141" s="128" t="s">
        <v>80</v>
      </c>
      <c r="AT141" s="135" t="s">
        <v>72</v>
      </c>
      <c r="AU141" s="135" t="s">
        <v>80</v>
      </c>
      <c r="AY141" s="128" t="s">
        <v>176</v>
      </c>
      <c r="BK141" s="136">
        <f>BK142</f>
        <v>0</v>
      </c>
    </row>
    <row r="142" spans="2:65" s="1" customFormat="1" ht="24.15" customHeight="1">
      <c r="B142" s="139"/>
      <c r="C142" s="140" t="s">
        <v>225</v>
      </c>
      <c r="D142" s="140" t="s">
        <v>178</v>
      </c>
      <c r="E142" s="141" t="s">
        <v>2722</v>
      </c>
      <c r="F142" s="142" t="s">
        <v>2723</v>
      </c>
      <c r="G142" s="143" t="s">
        <v>181</v>
      </c>
      <c r="H142" s="144">
        <v>9</v>
      </c>
      <c r="I142" s="145"/>
      <c r="J142" s="146">
        <f>ROUND(I142*H142,2)</f>
        <v>0</v>
      </c>
      <c r="K142" s="147"/>
      <c r="L142" s="28"/>
      <c r="M142" s="148" t="s">
        <v>1</v>
      </c>
      <c r="N142" s="149" t="s">
        <v>39</v>
      </c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AR142" s="152" t="s">
        <v>182</v>
      </c>
      <c r="AT142" s="152" t="s">
        <v>178</v>
      </c>
      <c r="AU142" s="152" t="s">
        <v>86</v>
      </c>
      <c r="AY142" s="13" t="s">
        <v>176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3" t="s">
        <v>86</v>
      </c>
      <c r="BK142" s="153">
        <f>ROUND(I142*H142,2)</f>
        <v>0</v>
      </c>
      <c r="BL142" s="13" t="s">
        <v>182</v>
      </c>
      <c r="BM142" s="152" t="s">
        <v>2788</v>
      </c>
    </row>
    <row r="143" spans="2:65" s="11" customFormat="1" ht="22.75" customHeight="1">
      <c r="B143" s="127"/>
      <c r="D143" s="128" t="s">
        <v>72</v>
      </c>
      <c r="E143" s="137" t="s">
        <v>219</v>
      </c>
      <c r="F143" s="137" t="s">
        <v>2084</v>
      </c>
      <c r="I143" s="130"/>
      <c r="J143" s="138">
        <f>BK143</f>
        <v>0</v>
      </c>
      <c r="L143" s="127"/>
      <c r="M143" s="132"/>
      <c r="P143" s="133">
        <f>SUM(P144:P158)</f>
        <v>0</v>
      </c>
      <c r="R143" s="133">
        <f>SUM(R144:R158)</f>
        <v>0.34895999999999999</v>
      </c>
      <c r="T143" s="134">
        <f>SUM(T144:T158)</f>
        <v>0</v>
      </c>
      <c r="AR143" s="128" t="s">
        <v>80</v>
      </c>
      <c r="AT143" s="135" t="s">
        <v>72</v>
      </c>
      <c r="AU143" s="135" t="s">
        <v>80</v>
      </c>
      <c r="AY143" s="128" t="s">
        <v>176</v>
      </c>
      <c r="BK143" s="136">
        <f>SUM(BK144:BK158)</f>
        <v>0</v>
      </c>
    </row>
    <row r="144" spans="2:65" s="1" customFormat="1" ht="24.15" customHeight="1">
      <c r="B144" s="139"/>
      <c r="C144" s="140" t="s">
        <v>533</v>
      </c>
      <c r="D144" s="140" t="s">
        <v>178</v>
      </c>
      <c r="E144" s="141" t="s">
        <v>2725</v>
      </c>
      <c r="F144" s="142" t="s">
        <v>2726</v>
      </c>
      <c r="G144" s="143" t="s">
        <v>241</v>
      </c>
      <c r="H144" s="144">
        <v>90</v>
      </c>
      <c r="I144" s="145"/>
      <c r="J144" s="146">
        <f t="shared" ref="J144:J158" si="10">ROUND(I144*H144,2)</f>
        <v>0</v>
      </c>
      <c r="K144" s="147"/>
      <c r="L144" s="28"/>
      <c r="M144" s="148" t="s">
        <v>1</v>
      </c>
      <c r="N144" s="149" t="s">
        <v>39</v>
      </c>
      <c r="P144" s="150">
        <f t="shared" ref="P144:P158" si="11">O144*H144</f>
        <v>0</v>
      </c>
      <c r="Q144" s="150">
        <v>1.0000000000000001E-5</v>
      </c>
      <c r="R144" s="150">
        <f t="shared" ref="R144:R158" si="12">Q144*H144</f>
        <v>9.0000000000000008E-4</v>
      </c>
      <c r="S144" s="150">
        <v>0</v>
      </c>
      <c r="T144" s="151">
        <f t="shared" ref="T144:T158" si="13">S144*H144</f>
        <v>0</v>
      </c>
      <c r="AR144" s="152" t="s">
        <v>182</v>
      </c>
      <c r="AT144" s="152" t="s">
        <v>178</v>
      </c>
      <c r="AU144" s="152" t="s">
        <v>86</v>
      </c>
      <c r="AY144" s="13" t="s">
        <v>176</v>
      </c>
      <c r="BE144" s="153">
        <f t="shared" ref="BE144:BE158" si="14">IF(N144="základná",J144,0)</f>
        <v>0</v>
      </c>
      <c r="BF144" s="153">
        <f t="shared" ref="BF144:BF158" si="15">IF(N144="znížená",J144,0)</f>
        <v>0</v>
      </c>
      <c r="BG144" s="153">
        <f t="shared" ref="BG144:BG158" si="16">IF(N144="zákl. prenesená",J144,0)</f>
        <v>0</v>
      </c>
      <c r="BH144" s="153">
        <f t="shared" ref="BH144:BH158" si="17">IF(N144="zníž. prenesená",J144,0)</f>
        <v>0</v>
      </c>
      <c r="BI144" s="153">
        <f t="shared" ref="BI144:BI158" si="18">IF(N144="nulová",J144,0)</f>
        <v>0</v>
      </c>
      <c r="BJ144" s="13" t="s">
        <v>86</v>
      </c>
      <c r="BK144" s="153">
        <f t="shared" ref="BK144:BK158" si="19">ROUND(I144*H144,2)</f>
        <v>0</v>
      </c>
      <c r="BL144" s="13" t="s">
        <v>182</v>
      </c>
      <c r="BM144" s="152" t="s">
        <v>2789</v>
      </c>
    </row>
    <row r="145" spans="2:65" s="1" customFormat="1" ht="24.15" customHeight="1">
      <c r="B145" s="139"/>
      <c r="C145" s="154" t="s">
        <v>693</v>
      </c>
      <c r="D145" s="154" t="s">
        <v>234</v>
      </c>
      <c r="E145" s="155" t="s">
        <v>2790</v>
      </c>
      <c r="F145" s="156" t="s">
        <v>2791</v>
      </c>
      <c r="G145" s="157" t="s">
        <v>285</v>
      </c>
      <c r="H145" s="158">
        <v>18</v>
      </c>
      <c r="I145" s="159"/>
      <c r="J145" s="160">
        <f t="shared" si="10"/>
        <v>0</v>
      </c>
      <c r="K145" s="161"/>
      <c r="L145" s="162"/>
      <c r="M145" s="163" t="s">
        <v>1</v>
      </c>
      <c r="N145" s="164" t="s">
        <v>39</v>
      </c>
      <c r="P145" s="150">
        <f t="shared" si="11"/>
        <v>0</v>
      </c>
      <c r="Q145" s="150">
        <v>1.6670000000000001E-2</v>
      </c>
      <c r="R145" s="150">
        <f t="shared" si="12"/>
        <v>0.30005999999999999</v>
      </c>
      <c r="S145" s="150">
        <v>0</v>
      </c>
      <c r="T145" s="151">
        <f t="shared" si="13"/>
        <v>0</v>
      </c>
      <c r="AR145" s="152" t="s">
        <v>219</v>
      </c>
      <c r="AT145" s="152" t="s">
        <v>234</v>
      </c>
      <c r="AU145" s="152" t="s">
        <v>86</v>
      </c>
      <c r="AY145" s="13" t="s">
        <v>176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86</v>
      </c>
      <c r="BK145" s="153">
        <f t="shared" si="19"/>
        <v>0</v>
      </c>
      <c r="BL145" s="13" t="s">
        <v>182</v>
      </c>
      <c r="BM145" s="152" t="s">
        <v>2792</v>
      </c>
    </row>
    <row r="146" spans="2:65" s="1" customFormat="1" ht="16.5" customHeight="1">
      <c r="B146" s="139"/>
      <c r="C146" s="140" t="s">
        <v>2793</v>
      </c>
      <c r="D146" s="140" t="s">
        <v>178</v>
      </c>
      <c r="E146" s="141" t="s">
        <v>2794</v>
      </c>
      <c r="F146" s="142" t="s">
        <v>2795</v>
      </c>
      <c r="G146" s="143" t="s">
        <v>285</v>
      </c>
      <c r="H146" s="144">
        <v>9</v>
      </c>
      <c r="I146" s="145"/>
      <c r="J146" s="146">
        <f t="shared" si="10"/>
        <v>0</v>
      </c>
      <c r="K146" s="147"/>
      <c r="L146" s="28"/>
      <c r="M146" s="148" t="s">
        <v>1</v>
      </c>
      <c r="N146" s="149" t="s">
        <v>39</v>
      </c>
      <c r="P146" s="150">
        <f t="shared" si="11"/>
        <v>0</v>
      </c>
      <c r="Q146" s="150">
        <v>5.0000000000000002E-5</v>
      </c>
      <c r="R146" s="150">
        <f t="shared" si="12"/>
        <v>4.5000000000000004E-4</v>
      </c>
      <c r="S146" s="150">
        <v>0</v>
      </c>
      <c r="T146" s="151">
        <f t="shared" si="13"/>
        <v>0</v>
      </c>
      <c r="AR146" s="152" t="s">
        <v>182</v>
      </c>
      <c r="AT146" s="152" t="s">
        <v>178</v>
      </c>
      <c r="AU146" s="152" t="s">
        <v>86</v>
      </c>
      <c r="AY146" s="13" t="s">
        <v>176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86</v>
      </c>
      <c r="BK146" s="153">
        <f t="shared" si="19"/>
        <v>0</v>
      </c>
      <c r="BL146" s="13" t="s">
        <v>182</v>
      </c>
      <c r="BM146" s="152" t="s">
        <v>2796</v>
      </c>
    </row>
    <row r="147" spans="2:65" s="1" customFormat="1" ht="24.15" customHeight="1">
      <c r="B147" s="139"/>
      <c r="C147" s="154" t="s">
        <v>1691</v>
      </c>
      <c r="D147" s="154" t="s">
        <v>234</v>
      </c>
      <c r="E147" s="155" t="s">
        <v>2797</v>
      </c>
      <c r="F147" s="156" t="s">
        <v>2798</v>
      </c>
      <c r="G147" s="157" t="s">
        <v>285</v>
      </c>
      <c r="H147" s="158">
        <v>9</v>
      </c>
      <c r="I147" s="159"/>
      <c r="J147" s="160">
        <f t="shared" si="10"/>
        <v>0</v>
      </c>
      <c r="K147" s="161"/>
      <c r="L147" s="162"/>
      <c r="M147" s="163" t="s">
        <v>1</v>
      </c>
      <c r="N147" s="164" t="s">
        <v>39</v>
      </c>
      <c r="P147" s="150">
        <f t="shared" si="11"/>
        <v>0</v>
      </c>
      <c r="Q147" s="150">
        <v>8.4999999999999995E-4</v>
      </c>
      <c r="R147" s="150">
        <f t="shared" si="12"/>
        <v>7.6499999999999997E-3</v>
      </c>
      <c r="S147" s="150">
        <v>0</v>
      </c>
      <c r="T147" s="151">
        <f t="shared" si="13"/>
        <v>0</v>
      </c>
      <c r="AR147" s="152" t="s">
        <v>219</v>
      </c>
      <c r="AT147" s="152" t="s">
        <v>234</v>
      </c>
      <c r="AU147" s="152" t="s">
        <v>86</v>
      </c>
      <c r="AY147" s="13" t="s">
        <v>176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86</v>
      </c>
      <c r="BK147" s="153">
        <f t="shared" si="19"/>
        <v>0</v>
      </c>
      <c r="BL147" s="13" t="s">
        <v>182</v>
      </c>
      <c r="BM147" s="152" t="s">
        <v>2799</v>
      </c>
    </row>
    <row r="148" spans="2:65" s="1" customFormat="1" ht="16.5" customHeight="1">
      <c r="B148" s="139"/>
      <c r="C148" s="140" t="s">
        <v>2800</v>
      </c>
      <c r="D148" s="140" t="s">
        <v>178</v>
      </c>
      <c r="E148" s="141" t="s">
        <v>2801</v>
      </c>
      <c r="F148" s="142" t="s">
        <v>2802</v>
      </c>
      <c r="G148" s="143" t="s">
        <v>285</v>
      </c>
      <c r="H148" s="144">
        <v>5</v>
      </c>
      <c r="I148" s="145"/>
      <c r="J148" s="146">
        <f t="shared" si="10"/>
        <v>0</v>
      </c>
      <c r="K148" s="147"/>
      <c r="L148" s="28"/>
      <c r="M148" s="148" t="s">
        <v>1</v>
      </c>
      <c r="N148" s="149" t="s">
        <v>39</v>
      </c>
      <c r="P148" s="150">
        <f t="shared" si="11"/>
        <v>0</v>
      </c>
      <c r="Q148" s="150">
        <v>5.0000000000000002E-5</v>
      </c>
      <c r="R148" s="150">
        <f t="shared" si="12"/>
        <v>2.5000000000000001E-4</v>
      </c>
      <c r="S148" s="150">
        <v>0</v>
      </c>
      <c r="T148" s="151">
        <f t="shared" si="13"/>
        <v>0</v>
      </c>
      <c r="AR148" s="152" t="s">
        <v>182</v>
      </c>
      <c r="AT148" s="152" t="s">
        <v>178</v>
      </c>
      <c r="AU148" s="152" t="s">
        <v>86</v>
      </c>
      <c r="AY148" s="13" t="s">
        <v>176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86</v>
      </c>
      <c r="BK148" s="153">
        <f t="shared" si="19"/>
        <v>0</v>
      </c>
      <c r="BL148" s="13" t="s">
        <v>182</v>
      </c>
      <c r="BM148" s="152" t="s">
        <v>2803</v>
      </c>
    </row>
    <row r="149" spans="2:65" s="1" customFormat="1" ht="24.15" customHeight="1">
      <c r="B149" s="139"/>
      <c r="C149" s="154" t="s">
        <v>2804</v>
      </c>
      <c r="D149" s="154" t="s">
        <v>234</v>
      </c>
      <c r="E149" s="155" t="s">
        <v>2805</v>
      </c>
      <c r="F149" s="156" t="s">
        <v>2806</v>
      </c>
      <c r="G149" s="157" t="s">
        <v>285</v>
      </c>
      <c r="H149" s="158">
        <v>5</v>
      </c>
      <c r="I149" s="159"/>
      <c r="J149" s="160">
        <f t="shared" si="10"/>
        <v>0</v>
      </c>
      <c r="K149" s="161"/>
      <c r="L149" s="162"/>
      <c r="M149" s="163" t="s">
        <v>1</v>
      </c>
      <c r="N149" s="164" t="s">
        <v>39</v>
      </c>
      <c r="P149" s="150">
        <f t="shared" si="11"/>
        <v>0</v>
      </c>
      <c r="Q149" s="150">
        <v>2.1299999999999999E-3</v>
      </c>
      <c r="R149" s="150">
        <f t="shared" si="12"/>
        <v>1.065E-2</v>
      </c>
      <c r="S149" s="150">
        <v>0</v>
      </c>
      <c r="T149" s="151">
        <f t="shared" si="13"/>
        <v>0</v>
      </c>
      <c r="AR149" s="152" t="s">
        <v>219</v>
      </c>
      <c r="AT149" s="152" t="s">
        <v>234</v>
      </c>
      <c r="AU149" s="152" t="s">
        <v>86</v>
      </c>
      <c r="AY149" s="13" t="s">
        <v>176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86</v>
      </c>
      <c r="BK149" s="153">
        <f t="shared" si="19"/>
        <v>0</v>
      </c>
      <c r="BL149" s="13" t="s">
        <v>182</v>
      </c>
      <c r="BM149" s="152" t="s">
        <v>2807</v>
      </c>
    </row>
    <row r="150" spans="2:65" s="1" customFormat="1" ht="16.5" customHeight="1">
      <c r="B150" s="139"/>
      <c r="C150" s="140" t="s">
        <v>448</v>
      </c>
      <c r="D150" s="140" t="s">
        <v>178</v>
      </c>
      <c r="E150" s="141" t="s">
        <v>2731</v>
      </c>
      <c r="F150" s="142" t="s">
        <v>2732</v>
      </c>
      <c r="G150" s="143" t="s">
        <v>647</v>
      </c>
      <c r="H150" s="165"/>
      <c r="I150" s="145"/>
      <c r="J150" s="146">
        <f t="shared" si="10"/>
        <v>0</v>
      </c>
      <c r="K150" s="147"/>
      <c r="L150" s="28"/>
      <c r="M150" s="148" t="s">
        <v>1</v>
      </c>
      <c r="N150" s="149" t="s">
        <v>39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182</v>
      </c>
      <c r="AT150" s="152" t="s">
        <v>178</v>
      </c>
      <c r="AU150" s="152" t="s">
        <v>86</v>
      </c>
      <c r="AY150" s="13" t="s">
        <v>176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86</v>
      </c>
      <c r="BK150" s="153">
        <f t="shared" si="19"/>
        <v>0</v>
      </c>
      <c r="BL150" s="13" t="s">
        <v>182</v>
      </c>
      <c r="BM150" s="152" t="s">
        <v>2808</v>
      </c>
    </row>
    <row r="151" spans="2:65" s="1" customFormat="1" ht="24.15" customHeight="1">
      <c r="B151" s="139"/>
      <c r="C151" s="140" t="s">
        <v>713</v>
      </c>
      <c r="D151" s="140" t="s">
        <v>178</v>
      </c>
      <c r="E151" s="141" t="s">
        <v>2734</v>
      </c>
      <c r="F151" s="142" t="s">
        <v>2809</v>
      </c>
      <c r="G151" s="143" t="s">
        <v>285</v>
      </c>
      <c r="H151" s="144">
        <v>1</v>
      </c>
      <c r="I151" s="145"/>
      <c r="J151" s="146">
        <f t="shared" si="10"/>
        <v>0</v>
      </c>
      <c r="K151" s="147"/>
      <c r="L151" s="28"/>
      <c r="M151" s="148" t="s">
        <v>1</v>
      </c>
      <c r="N151" s="149" t="s">
        <v>39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182</v>
      </c>
      <c r="AT151" s="152" t="s">
        <v>178</v>
      </c>
      <c r="AU151" s="152" t="s">
        <v>86</v>
      </c>
      <c r="AY151" s="13" t="s">
        <v>176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86</v>
      </c>
      <c r="BK151" s="153">
        <f t="shared" si="19"/>
        <v>0</v>
      </c>
      <c r="BL151" s="13" t="s">
        <v>182</v>
      </c>
      <c r="BM151" s="152" t="s">
        <v>2810</v>
      </c>
    </row>
    <row r="152" spans="2:65" s="1" customFormat="1" ht="24.15" customHeight="1">
      <c r="B152" s="139"/>
      <c r="C152" s="154" t="s">
        <v>717</v>
      </c>
      <c r="D152" s="154" t="s">
        <v>234</v>
      </c>
      <c r="E152" s="155" t="s">
        <v>2811</v>
      </c>
      <c r="F152" s="156" t="s">
        <v>2812</v>
      </c>
      <c r="G152" s="157" t="s">
        <v>285</v>
      </c>
      <c r="H152" s="158">
        <v>1</v>
      </c>
      <c r="I152" s="159"/>
      <c r="J152" s="160">
        <f t="shared" si="10"/>
        <v>0</v>
      </c>
      <c r="K152" s="161"/>
      <c r="L152" s="162"/>
      <c r="M152" s="163" t="s">
        <v>1</v>
      </c>
      <c r="N152" s="164" t="s">
        <v>39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0</v>
      </c>
      <c r="T152" s="151">
        <f t="shared" si="13"/>
        <v>0</v>
      </c>
      <c r="AR152" s="152" t="s">
        <v>219</v>
      </c>
      <c r="AT152" s="152" t="s">
        <v>234</v>
      </c>
      <c r="AU152" s="152" t="s">
        <v>86</v>
      </c>
      <c r="AY152" s="13" t="s">
        <v>176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86</v>
      </c>
      <c r="BK152" s="153">
        <f t="shared" si="19"/>
        <v>0</v>
      </c>
      <c r="BL152" s="13" t="s">
        <v>182</v>
      </c>
      <c r="BM152" s="152" t="s">
        <v>2813</v>
      </c>
    </row>
    <row r="153" spans="2:65" s="1" customFormat="1" ht="16.5" customHeight="1">
      <c r="B153" s="139"/>
      <c r="C153" s="140" t="s">
        <v>304</v>
      </c>
      <c r="D153" s="140" t="s">
        <v>178</v>
      </c>
      <c r="E153" s="141" t="s">
        <v>2737</v>
      </c>
      <c r="F153" s="142" t="s">
        <v>2738</v>
      </c>
      <c r="G153" s="143" t="s">
        <v>241</v>
      </c>
      <c r="H153" s="144">
        <v>90</v>
      </c>
      <c r="I153" s="145"/>
      <c r="J153" s="146">
        <f t="shared" si="10"/>
        <v>0</v>
      </c>
      <c r="K153" s="147"/>
      <c r="L153" s="28"/>
      <c r="M153" s="148" t="s">
        <v>1</v>
      </c>
      <c r="N153" s="149" t="s">
        <v>39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182</v>
      </c>
      <c r="AT153" s="152" t="s">
        <v>178</v>
      </c>
      <c r="AU153" s="152" t="s">
        <v>86</v>
      </c>
      <c r="AY153" s="13" t="s">
        <v>176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86</v>
      </c>
      <c r="BK153" s="153">
        <f t="shared" si="19"/>
        <v>0</v>
      </c>
      <c r="BL153" s="13" t="s">
        <v>182</v>
      </c>
      <c r="BM153" s="152" t="s">
        <v>2814</v>
      </c>
    </row>
    <row r="154" spans="2:65" s="1" customFormat="1" ht="24.15" customHeight="1">
      <c r="B154" s="139"/>
      <c r="C154" s="140" t="s">
        <v>697</v>
      </c>
      <c r="D154" s="140" t="s">
        <v>178</v>
      </c>
      <c r="E154" s="141" t="s">
        <v>2815</v>
      </c>
      <c r="F154" s="142" t="s">
        <v>2816</v>
      </c>
      <c r="G154" s="143" t="s">
        <v>285</v>
      </c>
      <c r="H154" s="144">
        <v>1</v>
      </c>
      <c r="I154" s="145"/>
      <c r="J154" s="146">
        <f t="shared" si="10"/>
        <v>0</v>
      </c>
      <c r="K154" s="147"/>
      <c r="L154" s="28"/>
      <c r="M154" s="148" t="s">
        <v>1</v>
      </c>
      <c r="N154" s="149" t="s">
        <v>39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182</v>
      </c>
      <c r="AT154" s="152" t="s">
        <v>178</v>
      </c>
      <c r="AU154" s="152" t="s">
        <v>86</v>
      </c>
      <c r="AY154" s="13" t="s">
        <v>176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86</v>
      </c>
      <c r="BK154" s="153">
        <f t="shared" si="19"/>
        <v>0</v>
      </c>
      <c r="BL154" s="13" t="s">
        <v>182</v>
      </c>
      <c r="BM154" s="152" t="s">
        <v>2817</v>
      </c>
    </row>
    <row r="155" spans="2:65" s="1" customFormat="1" ht="24.15" customHeight="1">
      <c r="B155" s="139"/>
      <c r="C155" s="154" t="s">
        <v>701</v>
      </c>
      <c r="D155" s="154" t="s">
        <v>234</v>
      </c>
      <c r="E155" s="155" t="s">
        <v>2818</v>
      </c>
      <c r="F155" s="156" t="s">
        <v>2819</v>
      </c>
      <c r="G155" s="157" t="s">
        <v>285</v>
      </c>
      <c r="H155" s="158">
        <v>1</v>
      </c>
      <c r="I155" s="159"/>
      <c r="J155" s="160">
        <f t="shared" si="10"/>
        <v>0</v>
      </c>
      <c r="K155" s="161"/>
      <c r="L155" s="162"/>
      <c r="M155" s="163" t="s">
        <v>1</v>
      </c>
      <c r="N155" s="164" t="s">
        <v>39</v>
      </c>
      <c r="P155" s="150">
        <f t="shared" si="11"/>
        <v>0</v>
      </c>
      <c r="Q155" s="150">
        <v>0.02</v>
      </c>
      <c r="R155" s="150">
        <f t="shared" si="12"/>
        <v>0.02</v>
      </c>
      <c r="S155" s="150">
        <v>0</v>
      </c>
      <c r="T155" s="151">
        <f t="shared" si="13"/>
        <v>0</v>
      </c>
      <c r="AR155" s="152" t="s">
        <v>219</v>
      </c>
      <c r="AT155" s="152" t="s">
        <v>234</v>
      </c>
      <c r="AU155" s="152" t="s">
        <v>86</v>
      </c>
      <c r="AY155" s="13" t="s">
        <v>176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86</v>
      </c>
      <c r="BK155" s="153">
        <f t="shared" si="19"/>
        <v>0</v>
      </c>
      <c r="BL155" s="13" t="s">
        <v>182</v>
      </c>
      <c r="BM155" s="152" t="s">
        <v>2820</v>
      </c>
    </row>
    <row r="156" spans="2:65" s="1" customFormat="1" ht="24.15" customHeight="1">
      <c r="B156" s="139"/>
      <c r="C156" s="140" t="s">
        <v>739</v>
      </c>
      <c r="D156" s="140" t="s">
        <v>178</v>
      </c>
      <c r="E156" s="141" t="s">
        <v>2821</v>
      </c>
      <c r="F156" s="142" t="s">
        <v>2822</v>
      </c>
      <c r="G156" s="143" t="s">
        <v>285</v>
      </c>
      <c r="H156" s="144">
        <v>1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39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182</v>
      </c>
      <c r="AT156" s="152" t="s">
        <v>178</v>
      </c>
      <c r="AU156" s="152" t="s">
        <v>86</v>
      </c>
      <c r="AY156" s="13" t="s">
        <v>176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86</v>
      </c>
      <c r="BK156" s="153">
        <f t="shared" si="19"/>
        <v>0</v>
      </c>
      <c r="BL156" s="13" t="s">
        <v>182</v>
      </c>
      <c r="BM156" s="152" t="s">
        <v>2823</v>
      </c>
    </row>
    <row r="157" spans="2:65" s="1" customFormat="1" ht="24.15" customHeight="1">
      <c r="B157" s="139"/>
      <c r="C157" s="154" t="s">
        <v>743</v>
      </c>
      <c r="D157" s="154" t="s">
        <v>234</v>
      </c>
      <c r="E157" s="155" t="s">
        <v>2824</v>
      </c>
      <c r="F157" s="156" t="s">
        <v>2825</v>
      </c>
      <c r="G157" s="157" t="s">
        <v>285</v>
      </c>
      <c r="H157" s="158">
        <v>1</v>
      </c>
      <c r="I157" s="159"/>
      <c r="J157" s="160">
        <f t="shared" si="10"/>
        <v>0</v>
      </c>
      <c r="K157" s="161"/>
      <c r="L157" s="162"/>
      <c r="M157" s="163" t="s">
        <v>1</v>
      </c>
      <c r="N157" s="164" t="s">
        <v>39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219</v>
      </c>
      <c r="AT157" s="152" t="s">
        <v>234</v>
      </c>
      <c r="AU157" s="152" t="s">
        <v>86</v>
      </c>
      <c r="AY157" s="13" t="s">
        <v>176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86</v>
      </c>
      <c r="BK157" s="153">
        <f t="shared" si="19"/>
        <v>0</v>
      </c>
      <c r="BL157" s="13" t="s">
        <v>182</v>
      </c>
      <c r="BM157" s="152" t="s">
        <v>2826</v>
      </c>
    </row>
    <row r="158" spans="2:65" s="1" customFormat="1" ht="24.15" customHeight="1">
      <c r="B158" s="139"/>
      <c r="C158" s="140" t="s">
        <v>2827</v>
      </c>
      <c r="D158" s="140" t="s">
        <v>178</v>
      </c>
      <c r="E158" s="141" t="s">
        <v>2828</v>
      </c>
      <c r="F158" s="142" t="s">
        <v>2747</v>
      </c>
      <c r="G158" s="143" t="s">
        <v>241</v>
      </c>
      <c r="H158" s="144">
        <v>90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39</v>
      </c>
      <c r="P158" s="150">
        <f t="shared" si="11"/>
        <v>0</v>
      </c>
      <c r="Q158" s="150">
        <v>1E-4</v>
      </c>
      <c r="R158" s="150">
        <f t="shared" si="12"/>
        <v>9.0000000000000011E-3</v>
      </c>
      <c r="S158" s="150">
        <v>0</v>
      </c>
      <c r="T158" s="151">
        <f t="shared" si="13"/>
        <v>0</v>
      </c>
      <c r="AR158" s="152" t="s">
        <v>1508</v>
      </c>
      <c r="AT158" s="152" t="s">
        <v>178</v>
      </c>
      <c r="AU158" s="152" t="s">
        <v>86</v>
      </c>
      <c r="AY158" s="13" t="s">
        <v>176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86</v>
      </c>
      <c r="BK158" s="153">
        <f t="shared" si="19"/>
        <v>0</v>
      </c>
      <c r="BL158" s="13" t="s">
        <v>1508</v>
      </c>
      <c r="BM158" s="152" t="s">
        <v>2829</v>
      </c>
    </row>
    <row r="159" spans="2:65" s="11" customFormat="1" ht="22.75" customHeight="1">
      <c r="B159" s="127"/>
      <c r="D159" s="128" t="s">
        <v>72</v>
      </c>
      <c r="E159" s="137" t="s">
        <v>589</v>
      </c>
      <c r="F159" s="137" t="s">
        <v>590</v>
      </c>
      <c r="I159" s="130"/>
      <c r="J159" s="138">
        <f>BK159</f>
        <v>0</v>
      </c>
      <c r="L159" s="127"/>
      <c r="M159" s="132"/>
      <c r="P159" s="133">
        <f>P160</f>
        <v>0</v>
      </c>
      <c r="R159" s="133">
        <f>R160</f>
        <v>0</v>
      </c>
      <c r="T159" s="134">
        <f>T160</f>
        <v>0</v>
      </c>
      <c r="AR159" s="128" t="s">
        <v>80</v>
      </c>
      <c r="AT159" s="135" t="s">
        <v>72</v>
      </c>
      <c r="AU159" s="135" t="s">
        <v>80</v>
      </c>
      <c r="AY159" s="128" t="s">
        <v>176</v>
      </c>
      <c r="BK159" s="136">
        <f>BK160</f>
        <v>0</v>
      </c>
    </row>
    <row r="160" spans="2:65" s="1" customFormat="1" ht="33" customHeight="1">
      <c r="B160" s="139"/>
      <c r="C160" s="140" t="s">
        <v>349</v>
      </c>
      <c r="D160" s="140" t="s">
        <v>178</v>
      </c>
      <c r="E160" s="141" t="s">
        <v>2749</v>
      </c>
      <c r="F160" s="142" t="s">
        <v>2750</v>
      </c>
      <c r="G160" s="143" t="s">
        <v>213</v>
      </c>
      <c r="H160" s="144">
        <v>0.34899999999999998</v>
      </c>
      <c r="I160" s="145"/>
      <c r="J160" s="146">
        <f>ROUND(I160*H160,2)</f>
        <v>0</v>
      </c>
      <c r="K160" s="147"/>
      <c r="L160" s="28"/>
      <c r="M160" s="148" t="s">
        <v>1</v>
      </c>
      <c r="N160" s="149" t="s">
        <v>39</v>
      </c>
      <c r="P160" s="150">
        <f>O160*H160</f>
        <v>0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AR160" s="152" t="s">
        <v>182</v>
      </c>
      <c r="AT160" s="152" t="s">
        <v>178</v>
      </c>
      <c r="AU160" s="152" t="s">
        <v>86</v>
      </c>
      <c r="AY160" s="13" t="s">
        <v>176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3" t="s">
        <v>86</v>
      </c>
      <c r="BK160" s="153">
        <f>ROUND(I160*H160,2)</f>
        <v>0</v>
      </c>
      <c r="BL160" s="13" t="s">
        <v>182</v>
      </c>
      <c r="BM160" s="152" t="s">
        <v>2830</v>
      </c>
    </row>
    <row r="161" spans="2:65" s="11" customFormat="1" ht="25.9" customHeight="1">
      <c r="B161" s="127"/>
      <c r="D161" s="128" t="s">
        <v>72</v>
      </c>
      <c r="E161" s="129" t="s">
        <v>1715</v>
      </c>
      <c r="F161" s="129" t="s">
        <v>2831</v>
      </c>
      <c r="I161" s="130"/>
      <c r="J161" s="131">
        <f>BK161</f>
        <v>0</v>
      </c>
      <c r="L161" s="127"/>
      <c r="M161" s="132"/>
      <c r="P161" s="133">
        <f>SUM(P162:P165)</f>
        <v>0</v>
      </c>
      <c r="R161" s="133">
        <f>SUM(R162:R165)</f>
        <v>5.5500000000000002E-3</v>
      </c>
      <c r="T161" s="134">
        <f>SUM(T162:T165)</f>
        <v>0</v>
      </c>
      <c r="AR161" s="128" t="s">
        <v>86</v>
      </c>
      <c r="AT161" s="135" t="s">
        <v>72</v>
      </c>
      <c r="AU161" s="135" t="s">
        <v>73</v>
      </c>
      <c r="AY161" s="128" t="s">
        <v>176</v>
      </c>
      <c r="BK161" s="136">
        <f>SUM(BK162:BK165)</f>
        <v>0</v>
      </c>
    </row>
    <row r="162" spans="2:65" s="1" customFormat="1" ht="24.15" customHeight="1">
      <c r="B162" s="139"/>
      <c r="C162" s="140" t="s">
        <v>2832</v>
      </c>
      <c r="D162" s="140" t="s">
        <v>178</v>
      </c>
      <c r="E162" s="141" t="s">
        <v>2833</v>
      </c>
      <c r="F162" s="142" t="s">
        <v>2834</v>
      </c>
      <c r="G162" s="143" t="s">
        <v>285</v>
      </c>
      <c r="H162" s="144">
        <v>5</v>
      </c>
      <c r="I162" s="145"/>
      <c r="J162" s="146">
        <f>ROUND(I162*H162,2)</f>
        <v>0</v>
      </c>
      <c r="K162" s="147"/>
      <c r="L162" s="28"/>
      <c r="M162" s="148" t="s">
        <v>1</v>
      </c>
      <c r="N162" s="149" t="s">
        <v>39</v>
      </c>
      <c r="P162" s="150">
        <f>O162*H162</f>
        <v>0</v>
      </c>
      <c r="Q162" s="150">
        <v>1.1100000000000001E-3</v>
      </c>
      <c r="R162" s="150">
        <f>Q162*H162</f>
        <v>5.5500000000000002E-3</v>
      </c>
      <c r="S162" s="150">
        <v>0</v>
      </c>
      <c r="T162" s="151">
        <f>S162*H162</f>
        <v>0</v>
      </c>
      <c r="AR162" s="152" t="s">
        <v>255</v>
      </c>
      <c r="AT162" s="152" t="s">
        <v>178</v>
      </c>
      <c r="AU162" s="152" t="s">
        <v>80</v>
      </c>
      <c r="AY162" s="13" t="s">
        <v>176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3" t="s">
        <v>86</v>
      </c>
      <c r="BK162" s="153">
        <f>ROUND(I162*H162,2)</f>
        <v>0</v>
      </c>
      <c r="BL162" s="13" t="s">
        <v>255</v>
      </c>
      <c r="BM162" s="152" t="s">
        <v>2835</v>
      </c>
    </row>
    <row r="163" spans="2:65" s="1" customFormat="1" ht="24.15" customHeight="1">
      <c r="B163" s="139"/>
      <c r="C163" s="140" t="s">
        <v>2836</v>
      </c>
      <c r="D163" s="140" t="s">
        <v>178</v>
      </c>
      <c r="E163" s="141" t="s">
        <v>2837</v>
      </c>
      <c r="F163" s="142" t="s">
        <v>1798</v>
      </c>
      <c r="G163" s="143" t="s">
        <v>647</v>
      </c>
      <c r="H163" s="165"/>
      <c r="I163" s="145"/>
      <c r="J163" s="146">
        <f>ROUND(I163*H163,2)</f>
        <v>0</v>
      </c>
      <c r="K163" s="147"/>
      <c r="L163" s="28"/>
      <c r="M163" s="148" t="s">
        <v>1</v>
      </c>
      <c r="N163" s="149" t="s">
        <v>39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255</v>
      </c>
      <c r="AT163" s="152" t="s">
        <v>178</v>
      </c>
      <c r="AU163" s="152" t="s">
        <v>80</v>
      </c>
      <c r="AY163" s="13" t="s">
        <v>176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3" t="s">
        <v>86</v>
      </c>
      <c r="BK163" s="153">
        <f>ROUND(I163*H163,2)</f>
        <v>0</v>
      </c>
      <c r="BL163" s="13" t="s">
        <v>255</v>
      </c>
      <c r="BM163" s="152" t="s">
        <v>2838</v>
      </c>
    </row>
    <row r="164" spans="2:65" s="1" customFormat="1" ht="24.15" customHeight="1">
      <c r="B164" s="139"/>
      <c r="C164" s="140" t="s">
        <v>1655</v>
      </c>
      <c r="D164" s="140" t="s">
        <v>178</v>
      </c>
      <c r="E164" s="141" t="s">
        <v>1801</v>
      </c>
      <c r="F164" s="142" t="s">
        <v>1802</v>
      </c>
      <c r="G164" s="143" t="s">
        <v>647</v>
      </c>
      <c r="H164" s="165"/>
      <c r="I164" s="145"/>
      <c r="J164" s="146">
        <f>ROUND(I164*H164,2)</f>
        <v>0</v>
      </c>
      <c r="K164" s="147"/>
      <c r="L164" s="28"/>
      <c r="M164" s="148" t="s">
        <v>1</v>
      </c>
      <c r="N164" s="149" t="s">
        <v>39</v>
      </c>
      <c r="P164" s="150">
        <f>O164*H164</f>
        <v>0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AR164" s="152" t="s">
        <v>255</v>
      </c>
      <c r="AT164" s="152" t="s">
        <v>178</v>
      </c>
      <c r="AU164" s="152" t="s">
        <v>80</v>
      </c>
      <c r="AY164" s="13" t="s">
        <v>176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3" t="s">
        <v>86</v>
      </c>
      <c r="BK164" s="153">
        <f>ROUND(I164*H164,2)</f>
        <v>0</v>
      </c>
      <c r="BL164" s="13" t="s">
        <v>255</v>
      </c>
      <c r="BM164" s="152" t="s">
        <v>2839</v>
      </c>
    </row>
    <row r="165" spans="2:65" s="1" customFormat="1" ht="24.15" customHeight="1">
      <c r="B165" s="139"/>
      <c r="C165" s="140" t="s">
        <v>1612</v>
      </c>
      <c r="D165" s="140" t="s">
        <v>178</v>
      </c>
      <c r="E165" s="141" t="s">
        <v>1805</v>
      </c>
      <c r="F165" s="142" t="s">
        <v>1806</v>
      </c>
      <c r="G165" s="143" t="s">
        <v>647</v>
      </c>
      <c r="H165" s="165"/>
      <c r="I165" s="145"/>
      <c r="J165" s="146">
        <f>ROUND(I165*H165,2)</f>
        <v>0</v>
      </c>
      <c r="K165" s="147"/>
      <c r="L165" s="28"/>
      <c r="M165" s="148" t="s">
        <v>1</v>
      </c>
      <c r="N165" s="149" t="s">
        <v>39</v>
      </c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AR165" s="152" t="s">
        <v>255</v>
      </c>
      <c r="AT165" s="152" t="s">
        <v>178</v>
      </c>
      <c r="AU165" s="152" t="s">
        <v>80</v>
      </c>
      <c r="AY165" s="13" t="s">
        <v>176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3" t="s">
        <v>86</v>
      </c>
      <c r="BK165" s="153">
        <f>ROUND(I165*H165,2)</f>
        <v>0</v>
      </c>
      <c r="BL165" s="13" t="s">
        <v>255</v>
      </c>
      <c r="BM165" s="152" t="s">
        <v>2840</v>
      </c>
    </row>
    <row r="166" spans="2:65" s="11" customFormat="1" ht="25.9" customHeight="1">
      <c r="B166" s="127"/>
      <c r="D166" s="128" t="s">
        <v>72</v>
      </c>
      <c r="E166" s="129" t="s">
        <v>594</v>
      </c>
      <c r="F166" s="129" t="s">
        <v>595</v>
      </c>
      <c r="I166" s="130"/>
      <c r="J166" s="131">
        <f>BK166</f>
        <v>0</v>
      </c>
      <c r="L166" s="127"/>
      <c r="M166" s="132"/>
      <c r="P166" s="133">
        <v>0</v>
      </c>
      <c r="R166" s="133">
        <v>0</v>
      </c>
      <c r="T166" s="134">
        <v>0</v>
      </c>
      <c r="AR166" s="128" t="s">
        <v>86</v>
      </c>
      <c r="AT166" s="135" t="s">
        <v>72</v>
      </c>
      <c r="AU166" s="135" t="s">
        <v>73</v>
      </c>
      <c r="AY166" s="128" t="s">
        <v>176</v>
      </c>
      <c r="BK166" s="136">
        <v>0</v>
      </c>
    </row>
    <row r="167" spans="2:65" s="11" customFormat="1" ht="25.9" customHeight="1">
      <c r="B167" s="127"/>
      <c r="D167" s="128" t="s">
        <v>72</v>
      </c>
      <c r="E167" s="129" t="s">
        <v>1502</v>
      </c>
      <c r="F167" s="129" t="s">
        <v>1503</v>
      </c>
      <c r="I167" s="130"/>
      <c r="J167" s="131">
        <f>BK167</f>
        <v>0</v>
      </c>
      <c r="L167" s="127"/>
      <c r="M167" s="132"/>
      <c r="P167" s="133">
        <f>SUM(P168:P169)</f>
        <v>0</v>
      </c>
      <c r="R167" s="133">
        <f>SUM(R168:R169)</f>
        <v>0</v>
      </c>
      <c r="T167" s="134">
        <f>SUM(T168:T169)</f>
        <v>0</v>
      </c>
      <c r="AR167" s="128" t="s">
        <v>182</v>
      </c>
      <c r="AT167" s="135" t="s">
        <v>72</v>
      </c>
      <c r="AU167" s="135" t="s">
        <v>73</v>
      </c>
      <c r="AY167" s="128" t="s">
        <v>176</v>
      </c>
      <c r="BK167" s="136">
        <f>SUM(BK168:BK169)</f>
        <v>0</v>
      </c>
    </row>
    <row r="168" spans="2:65" s="1" customFormat="1" ht="33" customHeight="1">
      <c r="B168" s="139"/>
      <c r="C168" s="140" t="s">
        <v>1757</v>
      </c>
      <c r="D168" s="140" t="s">
        <v>178</v>
      </c>
      <c r="E168" s="141" t="s">
        <v>2050</v>
      </c>
      <c r="F168" s="142" t="s">
        <v>2051</v>
      </c>
      <c r="G168" s="143" t="s">
        <v>1507</v>
      </c>
      <c r="H168" s="144">
        <v>20</v>
      </c>
      <c r="I168" s="145"/>
      <c r="J168" s="146">
        <f>ROUND(I168*H168,2)</f>
        <v>0</v>
      </c>
      <c r="K168" s="147"/>
      <c r="L168" s="28"/>
      <c r="M168" s="148" t="s">
        <v>1</v>
      </c>
      <c r="N168" s="149" t="s">
        <v>39</v>
      </c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AR168" s="152" t="s">
        <v>1508</v>
      </c>
      <c r="AT168" s="152" t="s">
        <v>178</v>
      </c>
      <c r="AU168" s="152" t="s">
        <v>80</v>
      </c>
      <c r="AY168" s="13" t="s">
        <v>176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3" t="s">
        <v>86</v>
      </c>
      <c r="BK168" s="153">
        <f>ROUND(I168*H168,2)</f>
        <v>0</v>
      </c>
      <c r="BL168" s="13" t="s">
        <v>1508</v>
      </c>
      <c r="BM168" s="152" t="s">
        <v>2841</v>
      </c>
    </row>
    <row r="169" spans="2:65" s="1" customFormat="1" ht="37.75" customHeight="1">
      <c r="B169" s="139"/>
      <c r="C169" s="140" t="s">
        <v>1761</v>
      </c>
      <c r="D169" s="140" t="s">
        <v>178</v>
      </c>
      <c r="E169" s="141" t="s">
        <v>2441</v>
      </c>
      <c r="F169" s="142" t="s">
        <v>2054</v>
      </c>
      <c r="G169" s="143" t="s">
        <v>1507</v>
      </c>
      <c r="H169" s="144">
        <v>10</v>
      </c>
      <c r="I169" s="145"/>
      <c r="J169" s="146">
        <f>ROUND(I169*H169,2)</f>
        <v>0</v>
      </c>
      <c r="K169" s="147"/>
      <c r="L169" s="28"/>
      <c r="M169" s="166" t="s">
        <v>1</v>
      </c>
      <c r="N169" s="167" t="s">
        <v>39</v>
      </c>
      <c r="O169" s="168"/>
      <c r="P169" s="169">
        <f>O169*H169</f>
        <v>0</v>
      </c>
      <c r="Q169" s="169">
        <v>0</v>
      </c>
      <c r="R169" s="169">
        <f>Q169*H169</f>
        <v>0</v>
      </c>
      <c r="S169" s="169">
        <v>0</v>
      </c>
      <c r="T169" s="170">
        <f>S169*H169</f>
        <v>0</v>
      </c>
      <c r="AR169" s="152" t="s">
        <v>1508</v>
      </c>
      <c r="AT169" s="152" t="s">
        <v>178</v>
      </c>
      <c r="AU169" s="152" t="s">
        <v>80</v>
      </c>
      <c r="AY169" s="13" t="s">
        <v>176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3" t="s">
        <v>86</v>
      </c>
      <c r="BK169" s="153">
        <f>ROUND(I169*H169,2)</f>
        <v>0</v>
      </c>
      <c r="BL169" s="13" t="s">
        <v>1508</v>
      </c>
      <c r="BM169" s="152" t="s">
        <v>2842</v>
      </c>
    </row>
    <row r="170" spans="2:65" s="1" customFormat="1" ht="7" customHeight="1">
      <c r="B170" s="43"/>
      <c r="C170" s="44"/>
      <c r="D170" s="44"/>
      <c r="E170" s="44"/>
      <c r="F170" s="44"/>
      <c r="G170" s="44"/>
      <c r="H170" s="44"/>
      <c r="I170" s="44"/>
      <c r="J170" s="44"/>
      <c r="K170" s="44"/>
      <c r="L170" s="28"/>
    </row>
  </sheetData>
  <autoFilter ref="C123:K169" xr:uid="{00000000-0009-0000-0000-000009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47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1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114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5" customHeight="1">
      <c r="B4" s="16"/>
      <c r="D4" s="17" t="s">
        <v>124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DSS Červená Skala - výstavba nového objektu sociálnych služieb (podporované bývanie)</v>
      </c>
      <c r="F7" s="218"/>
      <c r="G7" s="218"/>
      <c r="H7" s="218"/>
      <c r="L7" s="16"/>
    </row>
    <row r="8" spans="2:46" s="1" customFormat="1" ht="12" customHeight="1">
      <c r="B8" s="28"/>
      <c r="D8" s="23" t="s">
        <v>125</v>
      </c>
      <c r="L8" s="28"/>
    </row>
    <row r="9" spans="2:46" s="1" customFormat="1" ht="16.5" customHeight="1">
      <c r="B9" s="28"/>
      <c r="E9" s="176" t="s">
        <v>2843</v>
      </c>
      <c r="F9" s="219"/>
      <c r="G9" s="219"/>
      <c r="H9" s="219"/>
      <c r="L9" s="28"/>
    </row>
    <row r="10" spans="2:46" s="1" customFormat="1" ht="10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45345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20" t="str">
        <f>'Rekapitulácia stavby'!E14</f>
        <v>Vyplň údaj</v>
      </c>
      <c r="F18" s="182"/>
      <c r="G18" s="182"/>
      <c r="H18" s="182"/>
      <c r="I18" s="23" t="s">
        <v>25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93"/>
      <c r="E27" s="187" t="s">
        <v>1</v>
      </c>
      <c r="F27" s="187"/>
      <c r="G27" s="187"/>
      <c r="H27" s="187"/>
      <c r="L27" s="93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4" customHeight="1">
      <c r="B30" s="28"/>
      <c r="D30" s="94" t="s">
        <v>33</v>
      </c>
      <c r="J30" s="65">
        <f>ROUND(J120,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" customHeight="1">
      <c r="B33" s="28"/>
      <c r="D33" s="54" t="s">
        <v>37</v>
      </c>
      <c r="E33" s="33" t="s">
        <v>38</v>
      </c>
      <c r="F33" s="95">
        <f>ROUND((SUM(BE120:BE146)),  2)</f>
        <v>0</v>
      </c>
      <c r="G33" s="96"/>
      <c r="H33" s="96"/>
      <c r="I33" s="97">
        <v>0.2</v>
      </c>
      <c r="J33" s="95">
        <f>ROUND(((SUM(BE120:BE146))*I33),  2)</f>
        <v>0</v>
      </c>
      <c r="L33" s="28"/>
    </row>
    <row r="34" spans="2:12" s="1" customFormat="1" ht="14.4" customHeight="1">
      <c r="B34" s="28"/>
      <c r="E34" s="33" t="s">
        <v>39</v>
      </c>
      <c r="F34" s="95">
        <f>ROUND((SUM(BF120:BF146)),  2)</f>
        <v>0</v>
      </c>
      <c r="G34" s="96"/>
      <c r="H34" s="96"/>
      <c r="I34" s="97">
        <v>0.2</v>
      </c>
      <c r="J34" s="95">
        <f>ROUND(((SUM(BF120:BF146))*I34),  2)</f>
        <v>0</v>
      </c>
      <c r="L34" s="28"/>
    </row>
    <row r="35" spans="2:12" s="1" customFormat="1" ht="14.4" hidden="1" customHeight="1">
      <c r="B35" s="28"/>
      <c r="E35" s="23" t="s">
        <v>40</v>
      </c>
      <c r="F35" s="85">
        <f>ROUND((SUM(BG120:BG146)),  2)</f>
        <v>0</v>
      </c>
      <c r="I35" s="98">
        <v>0.2</v>
      </c>
      <c r="J35" s="85">
        <f>0</f>
        <v>0</v>
      </c>
      <c r="L35" s="28"/>
    </row>
    <row r="36" spans="2:12" s="1" customFormat="1" ht="14.4" hidden="1" customHeight="1">
      <c r="B36" s="28"/>
      <c r="E36" s="23" t="s">
        <v>41</v>
      </c>
      <c r="F36" s="85">
        <f>ROUND((SUM(BH120:BH146)),  2)</f>
        <v>0</v>
      </c>
      <c r="I36" s="98">
        <v>0.2</v>
      </c>
      <c r="J36" s="85">
        <f>0</f>
        <v>0</v>
      </c>
      <c r="L36" s="28"/>
    </row>
    <row r="37" spans="2:12" s="1" customFormat="1" ht="14.4" hidden="1" customHeight="1">
      <c r="B37" s="28"/>
      <c r="E37" s="33" t="s">
        <v>42</v>
      </c>
      <c r="F37" s="95">
        <f>ROUND((SUM(BI120:BI146)),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99"/>
      <c r="D39" s="100" t="s">
        <v>43</v>
      </c>
      <c r="E39" s="56"/>
      <c r="F39" s="56"/>
      <c r="G39" s="101" t="s">
        <v>44</v>
      </c>
      <c r="H39" s="102" t="s">
        <v>45</v>
      </c>
      <c r="I39" s="56"/>
      <c r="J39" s="103">
        <f>SUM(J30:J37)</f>
        <v>0</v>
      </c>
      <c r="K39" s="10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0">
      <c r="B51" s="16"/>
      <c r="L51" s="16"/>
    </row>
    <row r="52" spans="2:12" ht="10">
      <c r="B52" s="16"/>
      <c r="L52" s="16"/>
    </row>
    <row r="53" spans="2:12" ht="10">
      <c r="B53" s="16"/>
      <c r="L53" s="16"/>
    </row>
    <row r="54" spans="2:12" ht="10">
      <c r="B54" s="16"/>
      <c r="L54" s="16"/>
    </row>
    <row r="55" spans="2:12" ht="10">
      <c r="B55" s="16"/>
      <c r="L55" s="16"/>
    </row>
    <row r="56" spans="2:12" ht="10">
      <c r="B56" s="16"/>
      <c r="L56" s="16"/>
    </row>
    <row r="57" spans="2:12" ht="10">
      <c r="B57" s="16"/>
      <c r="L57" s="16"/>
    </row>
    <row r="58" spans="2:12" ht="10">
      <c r="B58" s="16"/>
      <c r="L58" s="16"/>
    </row>
    <row r="59" spans="2:12" ht="10">
      <c r="B59" s="16"/>
      <c r="L59" s="16"/>
    </row>
    <row r="60" spans="2:12" ht="10">
      <c r="B60" s="16"/>
      <c r="L60" s="16"/>
    </row>
    <row r="61" spans="2:12" s="1" customFormat="1" ht="12.5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ht="10">
      <c r="B62" s="16"/>
      <c r="L62" s="16"/>
    </row>
    <row r="63" spans="2:12" ht="10">
      <c r="B63" s="16"/>
      <c r="L63" s="16"/>
    </row>
    <row r="64" spans="2:12" ht="10">
      <c r="B64" s="16"/>
      <c r="L64" s="16"/>
    </row>
    <row r="65" spans="2:12" s="1" customFormat="1" ht="13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0">
      <c r="B66" s="16"/>
      <c r="L66" s="16"/>
    </row>
    <row r="67" spans="2:12" ht="10">
      <c r="B67" s="16"/>
      <c r="L67" s="16"/>
    </row>
    <row r="68" spans="2:12" ht="10">
      <c r="B68" s="16"/>
      <c r="L68" s="16"/>
    </row>
    <row r="69" spans="2:12" ht="10">
      <c r="B69" s="16"/>
      <c r="L69" s="16"/>
    </row>
    <row r="70" spans="2:12" ht="10">
      <c r="B70" s="16"/>
      <c r="L70" s="16"/>
    </row>
    <row r="71" spans="2:12" ht="10">
      <c r="B71" s="16"/>
      <c r="L71" s="16"/>
    </row>
    <row r="72" spans="2:12" ht="10">
      <c r="B72" s="16"/>
      <c r="L72" s="16"/>
    </row>
    <row r="73" spans="2:12" ht="10">
      <c r="B73" s="16"/>
      <c r="L73" s="16"/>
    </row>
    <row r="74" spans="2:12" ht="10">
      <c r="B74" s="16"/>
      <c r="L74" s="16"/>
    </row>
    <row r="75" spans="2:12" ht="10">
      <c r="B75" s="16"/>
      <c r="L75" s="16"/>
    </row>
    <row r="76" spans="2:12" s="1" customFormat="1" ht="12.5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129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7" t="str">
        <f>E7</f>
        <v>DSS Červená Skala - výstavba nového objektu sociálnych služieb (podporované bývanie)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125</v>
      </c>
      <c r="L86" s="28"/>
    </row>
    <row r="87" spans="2:47" s="1" customFormat="1" ht="16.5" customHeight="1">
      <c r="B87" s="28"/>
      <c r="E87" s="176" t="str">
        <f>E9</f>
        <v>05 - NN prípojka</v>
      </c>
      <c r="F87" s="219"/>
      <c r="G87" s="219"/>
      <c r="H87" s="219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Šumiac, p.č. 5610</v>
      </c>
      <c r="I89" s="23" t="s">
        <v>21</v>
      </c>
      <c r="J89" s="51">
        <f>IF(J12="","",J12)</f>
        <v>45345</v>
      </c>
      <c r="L89" s="28"/>
    </row>
    <row r="90" spans="2:47" s="1" customFormat="1" ht="7" customHeight="1">
      <c r="B90" s="28"/>
      <c r="L90" s="28"/>
    </row>
    <row r="91" spans="2:47" s="1" customFormat="1" ht="15.15" customHeight="1">
      <c r="B91" s="28"/>
      <c r="C91" s="23" t="s">
        <v>22</v>
      </c>
      <c r="F91" s="21" t="str">
        <f>E15</f>
        <v>Domov sociálnych služieb, Pohorelá</v>
      </c>
      <c r="I91" s="23" t="s">
        <v>28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7" t="s">
        <v>130</v>
      </c>
      <c r="D94" s="99"/>
      <c r="E94" s="99"/>
      <c r="F94" s="99"/>
      <c r="G94" s="99"/>
      <c r="H94" s="99"/>
      <c r="I94" s="99"/>
      <c r="J94" s="108" t="s">
        <v>131</v>
      </c>
      <c r="K94" s="9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9" t="s">
        <v>132</v>
      </c>
      <c r="J96" s="65">
        <f>J120</f>
        <v>0</v>
      </c>
      <c r="L96" s="28"/>
      <c r="AU96" s="13" t="s">
        <v>133</v>
      </c>
    </row>
    <row r="97" spans="2:12" s="8" customFormat="1" ht="25" customHeight="1">
      <c r="B97" s="110"/>
      <c r="D97" s="111" t="s">
        <v>157</v>
      </c>
      <c r="E97" s="112"/>
      <c r="F97" s="112"/>
      <c r="G97" s="112"/>
      <c r="H97" s="112"/>
      <c r="I97" s="112"/>
      <c r="J97" s="113">
        <f>J121</f>
        <v>0</v>
      </c>
      <c r="L97" s="110"/>
    </row>
    <row r="98" spans="2:12" s="9" customFormat="1" ht="19.899999999999999" customHeight="1">
      <c r="B98" s="114"/>
      <c r="D98" s="115" t="s">
        <v>158</v>
      </c>
      <c r="E98" s="116"/>
      <c r="F98" s="116"/>
      <c r="G98" s="116"/>
      <c r="H98" s="116"/>
      <c r="I98" s="116"/>
      <c r="J98" s="117">
        <f>J122</f>
        <v>0</v>
      </c>
      <c r="L98" s="114"/>
    </row>
    <row r="99" spans="2:12" s="9" customFormat="1" ht="19.899999999999999" customHeight="1">
      <c r="B99" s="114"/>
      <c r="D99" s="115" t="s">
        <v>160</v>
      </c>
      <c r="E99" s="116"/>
      <c r="F99" s="116"/>
      <c r="G99" s="116"/>
      <c r="H99" s="116"/>
      <c r="I99" s="116"/>
      <c r="J99" s="117">
        <f>J137</f>
        <v>0</v>
      </c>
      <c r="L99" s="114"/>
    </row>
    <row r="100" spans="2:12" s="9" customFormat="1" ht="19.899999999999999" customHeight="1">
      <c r="B100" s="114"/>
      <c r="D100" s="115" t="s">
        <v>2844</v>
      </c>
      <c r="E100" s="116"/>
      <c r="F100" s="116"/>
      <c r="G100" s="116"/>
      <c r="H100" s="116"/>
      <c r="I100" s="116"/>
      <c r="J100" s="117">
        <f>J145</f>
        <v>0</v>
      </c>
      <c r="L100" s="114"/>
    </row>
    <row r="101" spans="2:12" s="1" customFormat="1" ht="21.75" customHeight="1">
      <c r="B101" s="28"/>
      <c r="L101" s="28"/>
    </row>
    <row r="102" spans="2:12" s="1" customFormat="1" ht="7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28"/>
    </row>
    <row r="106" spans="2:12" s="1" customFormat="1" ht="7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28"/>
    </row>
    <row r="107" spans="2:12" s="1" customFormat="1" ht="25" customHeight="1">
      <c r="B107" s="28"/>
      <c r="C107" s="17" t="s">
        <v>162</v>
      </c>
      <c r="L107" s="28"/>
    </row>
    <row r="108" spans="2:12" s="1" customFormat="1" ht="7" customHeight="1">
      <c r="B108" s="28"/>
      <c r="L108" s="28"/>
    </row>
    <row r="109" spans="2:12" s="1" customFormat="1" ht="12" customHeight="1">
      <c r="B109" s="28"/>
      <c r="C109" s="23" t="s">
        <v>15</v>
      </c>
      <c r="L109" s="28"/>
    </row>
    <row r="110" spans="2:12" s="1" customFormat="1" ht="26.25" customHeight="1">
      <c r="B110" s="28"/>
      <c r="E110" s="217" t="str">
        <f>E7</f>
        <v>DSS Červená Skala - výstavba nového objektu sociálnych služieb (podporované bývanie)</v>
      </c>
      <c r="F110" s="218"/>
      <c r="G110" s="218"/>
      <c r="H110" s="218"/>
      <c r="L110" s="28"/>
    </row>
    <row r="111" spans="2:12" s="1" customFormat="1" ht="12" customHeight="1">
      <c r="B111" s="28"/>
      <c r="C111" s="23" t="s">
        <v>125</v>
      </c>
      <c r="L111" s="28"/>
    </row>
    <row r="112" spans="2:12" s="1" customFormat="1" ht="16.5" customHeight="1">
      <c r="B112" s="28"/>
      <c r="E112" s="176" t="str">
        <f>E9</f>
        <v>05 - NN prípojka</v>
      </c>
      <c r="F112" s="219"/>
      <c r="G112" s="219"/>
      <c r="H112" s="219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19</v>
      </c>
      <c r="F114" s="21" t="str">
        <f>F12</f>
        <v>Šumiac, p.č. 5610</v>
      </c>
      <c r="I114" s="23" t="s">
        <v>21</v>
      </c>
      <c r="J114" s="51">
        <f>IF(J12="","",J12)</f>
        <v>45345</v>
      </c>
      <c r="L114" s="28"/>
    </row>
    <row r="115" spans="2:65" s="1" customFormat="1" ht="7" customHeight="1">
      <c r="B115" s="28"/>
      <c r="L115" s="28"/>
    </row>
    <row r="116" spans="2:65" s="1" customFormat="1" ht="15.15" customHeight="1">
      <c r="B116" s="28"/>
      <c r="C116" s="23" t="s">
        <v>22</v>
      </c>
      <c r="F116" s="21" t="str">
        <f>E15</f>
        <v>Domov sociálnych služieb, Pohorelá</v>
      </c>
      <c r="I116" s="23" t="s">
        <v>28</v>
      </c>
      <c r="J116" s="26" t="str">
        <f>E21</f>
        <v xml:space="preserve"> </v>
      </c>
      <c r="L116" s="28"/>
    </row>
    <row r="117" spans="2:65" s="1" customFormat="1" ht="15.15" customHeight="1">
      <c r="B117" s="28"/>
      <c r="C117" s="23" t="s">
        <v>26</v>
      </c>
      <c r="F117" s="21" t="str">
        <f>IF(E18="","",E18)</f>
        <v>Vyplň údaj</v>
      </c>
      <c r="I117" s="23" t="s">
        <v>31</v>
      </c>
      <c r="J117" s="26" t="str">
        <f>E24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8"/>
      <c r="C119" s="119" t="s">
        <v>163</v>
      </c>
      <c r="D119" s="120" t="s">
        <v>58</v>
      </c>
      <c r="E119" s="120" t="s">
        <v>54</v>
      </c>
      <c r="F119" s="120" t="s">
        <v>55</v>
      </c>
      <c r="G119" s="120" t="s">
        <v>164</v>
      </c>
      <c r="H119" s="120" t="s">
        <v>165</v>
      </c>
      <c r="I119" s="120" t="s">
        <v>166</v>
      </c>
      <c r="J119" s="121" t="s">
        <v>131</v>
      </c>
      <c r="K119" s="122" t="s">
        <v>167</v>
      </c>
      <c r="L119" s="118"/>
      <c r="M119" s="58" t="s">
        <v>1</v>
      </c>
      <c r="N119" s="59" t="s">
        <v>37</v>
      </c>
      <c r="O119" s="59" t="s">
        <v>168</v>
      </c>
      <c r="P119" s="59" t="s">
        <v>169</v>
      </c>
      <c r="Q119" s="59" t="s">
        <v>170</v>
      </c>
      <c r="R119" s="59" t="s">
        <v>171</v>
      </c>
      <c r="S119" s="59" t="s">
        <v>172</v>
      </c>
      <c r="T119" s="60" t="s">
        <v>173</v>
      </c>
    </row>
    <row r="120" spans="2:65" s="1" customFormat="1" ht="22.75" customHeight="1">
      <c r="B120" s="28"/>
      <c r="C120" s="63" t="s">
        <v>132</v>
      </c>
      <c r="J120" s="123">
        <f>BK120</f>
        <v>0</v>
      </c>
      <c r="L120" s="28"/>
      <c r="M120" s="61"/>
      <c r="N120" s="52"/>
      <c r="O120" s="52"/>
      <c r="P120" s="124">
        <f>P121</f>
        <v>0</v>
      </c>
      <c r="Q120" s="52"/>
      <c r="R120" s="124">
        <f>R121</f>
        <v>4.8738200000000003</v>
      </c>
      <c r="S120" s="52"/>
      <c r="T120" s="125">
        <f>T121</f>
        <v>0</v>
      </c>
      <c r="AT120" s="13" t="s">
        <v>72</v>
      </c>
      <c r="AU120" s="13" t="s">
        <v>133</v>
      </c>
      <c r="BK120" s="126">
        <f>BK121</f>
        <v>0</v>
      </c>
    </row>
    <row r="121" spans="2:65" s="11" customFormat="1" ht="25.9" customHeight="1">
      <c r="B121" s="127"/>
      <c r="D121" s="128" t="s">
        <v>72</v>
      </c>
      <c r="E121" s="129" t="s">
        <v>234</v>
      </c>
      <c r="F121" s="129" t="s">
        <v>1090</v>
      </c>
      <c r="I121" s="130"/>
      <c r="J121" s="131">
        <f>BK121</f>
        <v>0</v>
      </c>
      <c r="L121" s="127"/>
      <c r="M121" s="132"/>
      <c r="P121" s="133">
        <f>P122+P137+P145</f>
        <v>0</v>
      </c>
      <c r="R121" s="133">
        <f>R122+R137+R145</f>
        <v>4.8738200000000003</v>
      </c>
      <c r="T121" s="134">
        <f>T122+T137+T145</f>
        <v>0</v>
      </c>
      <c r="AR121" s="128" t="s">
        <v>187</v>
      </c>
      <c r="AT121" s="135" t="s">
        <v>72</v>
      </c>
      <c r="AU121" s="135" t="s">
        <v>73</v>
      </c>
      <c r="AY121" s="128" t="s">
        <v>176</v>
      </c>
      <c r="BK121" s="136">
        <f>BK122+BK137+BK145</f>
        <v>0</v>
      </c>
    </row>
    <row r="122" spans="2:65" s="11" customFormat="1" ht="22.75" customHeight="1">
      <c r="B122" s="127"/>
      <c r="D122" s="128" t="s">
        <v>72</v>
      </c>
      <c r="E122" s="137" t="s">
        <v>1091</v>
      </c>
      <c r="F122" s="137" t="s">
        <v>1092</v>
      </c>
      <c r="I122" s="130"/>
      <c r="J122" s="138">
        <f>BK122</f>
        <v>0</v>
      </c>
      <c r="L122" s="127"/>
      <c r="M122" s="132"/>
      <c r="P122" s="133">
        <f>SUM(P123:P136)</f>
        <v>0</v>
      </c>
      <c r="R122" s="133">
        <f>SUM(R123:R136)</f>
        <v>0.14881499999999998</v>
      </c>
      <c r="T122" s="134">
        <f>SUM(T123:T136)</f>
        <v>0</v>
      </c>
      <c r="AR122" s="128" t="s">
        <v>187</v>
      </c>
      <c r="AT122" s="135" t="s">
        <v>72</v>
      </c>
      <c r="AU122" s="135" t="s">
        <v>80</v>
      </c>
      <c r="AY122" s="128" t="s">
        <v>176</v>
      </c>
      <c r="BK122" s="136">
        <f>SUM(BK123:BK136)</f>
        <v>0</v>
      </c>
    </row>
    <row r="123" spans="2:65" s="1" customFormat="1" ht="24.15" customHeight="1">
      <c r="B123" s="139"/>
      <c r="C123" s="140" t="s">
        <v>80</v>
      </c>
      <c r="D123" s="140" t="s">
        <v>178</v>
      </c>
      <c r="E123" s="141" t="s">
        <v>2845</v>
      </c>
      <c r="F123" s="142" t="s">
        <v>2846</v>
      </c>
      <c r="G123" s="143" t="s">
        <v>241</v>
      </c>
      <c r="H123" s="144">
        <v>90.5</v>
      </c>
      <c r="I123" s="145"/>
      <c r="J123" s="146">
        <f t="shared" ref="J123:J136" si="0">ROUND(I123*H123,2)</f>
        <v>0</v>
      </c>
      <c r="K123" s="147"/>
      <c r="L123" s="28"/>
      <c r="M123" s="148" t="s">
        <v>1</v>
      </c>
      <c r="N123" s="149" t="s">
        <v>39</v>
      </c>
      <c r="P123" s="150">
        <f t="shared" ref="P123:P136" si="1">O123*H123</f>
        <v>0</v>
      </c>
      <c r="Q123" s="150">
        <v>0</v>
      </c>
      <c r="R123" s="150">
        <f t="shared" ref="R123:R136" si="2">Q123*H123</f>
        <v>0</v>
      </c>
      <c r="S123" s="150">
        <v>0</v>
      </c>
      <c r="T123" s="151">
        <f t="shared" ref="T123:T136" si="3">S123*H123</f>
        <v>0</v>
      </c>
      <c r="AR123" s="152" t="s">
        <v>456</v>
      </c>
      <c r="AT123" s="152" t="s">
        <v>178</v>
      </c>
      <c r="AU123" s="152" t="s">
        <v>86</v>
      </c>
      <c r="AY123" s="13" t="s">
        <v>176</v>
      </c>
      <c r="BE123" s="153">
        <f t="shared" ref="BE123:BE136" si="4">IF(N123="základná",J123,0)</f>
        <v>0</v>
      </c>
      <c r="BF123" s="153">
        <f t="shared" ref="BF123:BF136" si="5">IF(N123="znížená",J123,0)</f>
        <v>0</v>
      </c>
      <c r="BG123" s="153">
        <f t="shared" ref="BG123:BG136" si="6">IF(N123="zákl. prenesená",J123,0)</f>
        <v>0</v>
      </c>
      <c r="BH123" s="153">
        <f t="shared" ref="BH123:BH136" si="7">IF(N123="zníž. prenesená",J123,0)</f>
        <v>0</v>
      </c>
      <c r="BI123" s="153">
        <f t="shared" ref="BI123:BI136" si="8">IF(N123="nulová",J123,0)</f>
        <v>0</v>
      </c>
      <c r="BJ123" s="13" t="s">
        <v>86</v>
      </c>
      <c r="BK123" s="153">
        <f t="shared" ref="BK123:BK136" si="9">ROUND(I123*H123,2)</f>
        <v>0</v>
      </c>
      <c r="BL123" s="13" t="s">
        <v>456</v>
      </c>
      <c r="BM123" s="152" t="s">
        <v>2847</v>
      </c>
    </row>
    <row r="124" spans="2:65" s="1" customFormat="1" ht="24.15" customHeight="1">
      <c r="B124" s="139"/>
      <c r="C124" s="154" t="s">
        <v>86</v>
      </c>
      <c r="D124" s="154" t="s">
        <v>234</v>
      </c>
      <c r="E124" s="155" t="s">
        <v>2848</v>
      </c>
      <c r="F124" s="156" t="s">
        <v>2849</v>
      </c>
      <c r="G124" s="157" t="s">
        <v>241</v>
      </c>
      <c r="H124" s="158">
        <v>90.5</v>
      </c>
      <c r="I124" s="159"/>
      <c r="J124" s="160">
        <f t="shared" si="0"/>
        <v>0</v>
      </c>
      <c r="K124" s="161"/>
      <c r="L124" s="162"/>
      <c r="M124" s="163" t="s">
        <v>1</v>
      </c>
      <c r="N124" s="164" t="s">
        <v>39</v>
      </c>
      <c r="P124" s="150">
        <f t="shared" si="1"/>
        <v>0</v>
      </c>
      <c r="Q124" s="150">
        <v>6.4999999999999997E-4</v>
      </c>
      <c r="R124" s="150">
        <f t="shared" si="2"/>
        <v>5.8824999999999995E-2</v>
      </c>
      <c r="S124" s="150">
        <v>0</v>
      </c>
      <c r="T124" s="151">
        <f t="shared" si="3"/>
        <v>0</v>
      </c>
      <c r="AR124" s="152" t="s">
        <v>1100</v>
      </c>
      <c r="AT124" s="152" t="s">
        <v>234</v>
      </c>
      <c r="AU124" s="152" t="s">
        <v>86</v>
      </c>
      <c r="AY124" s="13" t="s">
        <v>176</v>
      </c>
      <c r="BE124" s="153">
        <f t="shared" si="4"/>
        <v>0</v>
      </c>
      <c r="BF124" s="153">
        <f t="shared" si="5"/>
        <v>0</v>
      </c>
      <c r="BG124" s="153">
        <f t="shared" si="6"/>
        <v>0</v>
      </c>
      <c r="BH124" s="153">
        <f t="shared" si="7"/>
        <v>0</v>
      </c>
      <c r="BI124" s="153">
        <f t="shared" si="8"/>
        <v>0</v>
      </c>
      <c r="BJ124" s="13" t="s">
        <v>86</v>
      </c>
      <c r="BK124" s="153">
        <f t="shared" si="9"/>
        <v>0</v>
      </c>
      <c r="BL124" s="13" t="s">
        <v>1100</v>
      </c>
      <c r="BM124" s="152" t="s">
        <v>2850</v>
      </c>
    </row>
    <row r="125" spans="2:65" s="1" customFormat="1" ht="24.15" customHeight="1">
      <c r="B125" s="139"/>
      <c r="C125" s="154" t="s">
        <v>187</v>
      </c>
      <c r="D125" s="154" t="s">
        <v>234</v>
      </c>
      <c r="E125" s="155" t="s">
        <v>2851</v>
      </c>
      <c r="F125" s="156" t="s">
        <v>2852</v>
      </c>
      <c r="G125" s="157" t="s">
        <v>285</v>
      </c>
      <c r="H125" s="158">
        <v>16</v>
      </c>
      <c r="I125" s="159"/>
      <c r="J125" s="160">
        <f t="shared" si="0"/>
        <v>0</v>
      </c>
      <c r="K125" s="161"/>
      <c r="L125" s="162"/>
      <c r="M125" s="163" t="s">
        <v>1</v>
      </c>
      <c r="N125" s="164" t="s">
        <v>39</v>
      </c>
      <c r="P125" s="150">
        <f t="shared" si="1"/>
        <v>0</v>
      </c>
      <c r="Q125" s="150">
        <v>1.6000000000000001E-4</v>
      </c>
      <c r="R125" s="150">
        <f t="shared" si="2"/>
        <v>2.5600000000000002E-3</v>
      </c>
      <c r="S125" s="150">
        <v>0</v>
      </c>
      <c r="T125" s="151">
        <f t="shared" si="3"/>
        <v>0</v>
      </c>
      <c r="AR125" s="152" t="s">
        <v>1100</v>
      </c>
      <c r="AT125" s="152" t="s">
        <v>234</v>
      </c>
      <c r="AU125" s="152" t="s">
        <v>86</v>
      </c>
      <c r="AY125" s="13" t="s">
        <v>176</v>
      </c>
      <c r="BE125" s="153">
        <f t="shared" si="4"/>
        <v>0</v>
      </c>
      <c r="BF125" s="153">
        <f t="shared" si="5"/>
        <v>0</v>
      </c>
      <c r="BG125" s="153">
        <f t="shared" si="6"/>
        <v>0</v>
      </c>
      <c r="BH125" s="153">
        <f t="shared" si="7"/>
        <v>0</v>
      </c>
      <c r="BI125" s="153">
        <f t="shared" si="8"/>
        <v>0</v>
      </c>
      <c r="BJ125" s="13" t="s">
        <v>86</v>
      </c>
      <c r="BK125" s="153">
        <f t="shared" si="9"/>
        <v>0</v>
      </c>
      <c r="BL125" s="13" t="s">
        <v>1100</v>
      </c>
      <c r="BM125" s="152" t="s">
        <v>2853</v>
      </c>
    </row>
    <row r="126" spans="2:65" s="1" customFormat="1" ht="16.5" customHeight="1">
      <c r="B126" s="139"/>
      <c r="C126" s="140" t="s">
        <v>182</v>
      </c>
      <c r="D126" s="140" t="s">
        <v>178</v>
      </c>
      <c r="E126" s="141" t="s">
        <v>2854</v>
      </c>
      <c r="F126" s="142" t="s">
        <v>2855</v>
      </c>
      <c r="G126" s="143" t="s">
        <v>285</v>
      </c>
      <c r="H126" s="144">
        <v>1</v>
      </c>
      <c r="I126" s="145"/>
      <c r="J126" s="146">
        <f t="shared" si="0"/>
        <v>0</v>
      </c>
      <c r="K126" s="147"/>
      <c r="L126" s="28"/>
      <c r="M126" s="148" t="s">
        <v>1</v>
      </c>
      <c r="N126" s="149" t="s">
        <v>39</v>
      </c>
      <c r="P126" s="150">
        <f t="shared" si="1"/>
        <v>0</v>
      </c>
      <c r="Q126" s="150">
        <v>0</v>
      </c>
      <c r="R126" s="150">
        <f t="shared" si="2"/>
        <v>0</v>
      </c>
      <c r="S126" s="150">
        <v>0</v>
      </c>
      <c r="T126" s="151">
        <f t="shared" si="3"/>
        <v>0</v>
      </c>
      <c r="AR126" s="152" t="s">
        <v>456</v>
      </c>
      <c r="AT126" s="152" t="s">
        <v>178</v>
      </c>
      <c r="AU126" s="152" t="s">
        <v>86</v>
      </c>
      <c r="AY126" s="13" t="s">
        <v>176</v>
      </c>
      <c r="BE126" s="153">
        <f t="shared" si="4"/>
        <v>0</v>
      </c>
      <c r="BF126" s="153">
        <f t="shared" si="5"/>
        <v>0</v>
      </c>
      <c r="BG126" s="153">
        <f t="shared" si="6"/>
        <v>0</v>
      </c>
      <c r="BH126" s="153">
        <f t="shared" si="7"/>
        <v>0</v>
      </c>
      <c r="BI126" s="153">
        <f t="shared" si="8"/>
        <v>0</v>
      </c>
      <c r="BJ126" s="13" t="s">
        <v>86</v>
      </c>
      <c r="BK126" s="153">
        <f t="shared" si="9"/>
        <v>0</v>
      </c>
      <c r="BL126" s="13" t="s">
        <v>456</v>
      </c>
      <c r="BM126" s="152" t="s">
        <v>2856</v>
      </c>
    </row>
    <row r="127" spans="2:65" s="1" customFormat="1" ht="16.5" customHeight="1">
      <c r="B127" s="139"/>
      <c r="C127" s="140" t="s">
        <v>194</v>
      </c>
      <c r="D127" s="140" t="s">
        <v>178</v>
      </c>
      <c r="E127" s="141" t="s">
        <v>2857</v>
      </c>
      <c r="F127" s="142" t="s">
        <v>2858</v>
      </c>
      <c r="G127" s="143" t="s">
        <v>285</v>
      </c>
      <c r="H127" s="144">
        <v>1</v>
      </c>
      <c r="I127" s="145"/>
      <c r="J127" s="146">
        <f t="shared" si="0"/>
        <v>0</v>
      </c>
      <c r="K127" s="147"/>
      <c r="L127" s="28"/>
      <c r="M127" s="148" t="s">
        <v>1</v>
      </c>
      <c r="N127" s="149" t="s">
        <v>39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AR127" s="152" t="s">
        <v>456</v>
      </c>
      <c r="AT127" s="152" t="s">
        <v>178</v>
      </c>
      <c r="AU127" s="152" t="s">
        <v>86</v>
      </c>
      <c r="AY127" s="13" t="s">
        <v>176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3" t="s">
        <v>86</v>
      </c>
      <c r="BK127" s="153">
        <f t="shared" si="9"/>
        <v>0</v>
      </c>
      <c r="BL127" s="13" t="s">
        <v>456</v>
      </c>
      <c r="BM127" s="152" t="s">
        <v>2859</v>
      </c>
    </row>
    <row r="128" spans="2:65" s="1" customFormat="1" ht="16.5" customHeight="1">
      <c r="B128" s="139"/>
      <c r="C128" s="154" t="s">
        <v>398</v>
      </c>
      <c r="D128" s="154" t="s">
        <v>234</v>
      </c>
      <c r="E128" s="155" t="s">
        <v>2860</v>
      </c>
      <c r="F128" s="156" t="s">
        <v>2861</v>
      </c>
      <c r="G128" s="157" t="s">
        <v>285</v>
      </c>
      <c r="H128" s="158">
        <v>1</v>
      </c>
      <c r="I128" s="159"/>
      <c r="J128" s="160">
        <f t="shared" si="0"/>
        <v>0</v>
      </c>
      <c r="K128" s="161"/>
      <c r="L128" s="162"/>
      <c r="M128" s="163" t="s">
        <v>1</v>
      </c>
      <c r="N128" s="164" t="s">
        <v>39</v>
      </c>
      <c r="P128" s="150">
        <f t="shared" si="1"/>
        <v>0</v>
      </c>
      <c r="Q128" s="150">
        <v>0.04</v>
      </c>
      <c r="R128" s="150">
        <f t="shared" si="2"/>
        <v>0.04</v>
      </c>
      <c r="S128" s="150">
        <v>0</v>
      </c>
      <c r="T128" s="151">
        <f t="shared" si="3"/>
        <v>0</v>
      </c>
      <c r="AR128" s="152" t="s">
        <v>1100</v>
      </c>
      <c r="AT128" s="152" t="s">
        <v>234</v>
      </c>
      <c r="AU128" s="152" t="s">
        <v>86</v>
      </c>
      <c r="AY128" s="13" t="s">
        <v>176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86</v>
      </c>
      <c r="BK128" s="153">
        <f t="shared" si="9"/>
        <v>0</v>
      </c>
      <c r="BL128" s="13" t="s">
        <v>1100</v>
      </c>
      <c r="BM128" s="152" t="s">
        <v>2862</v>
      </c>
    </row>
    <row r="129" spans="2:65" s="1" customFormat="1" ht="21.75" customHeight="1">
      <c r="B129" s="139"/>
      <c r="C129" s="140" t="s">
        <v>215</v>
      </c>
      <c r="D129" s="140" t="s">
        <v>178</v>
      </c>
      <c r="E129" s="141" t="s">
        <v>2863</v>
      </c>
      <c r="F129" s="142" t="s">
        <v>1368</v>
      </c>
      <c r="G129" s="143" t="s">
        <v>241</v>
      </c>
      <c r="H129" s="144">
        <v>37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39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456</v>
      </c>
      <c r="AT129" s="152" t="s">
        <v>178</v>
      </c>
      <c r="AU129" s="152" t="s">
        <v>86</v>
      </c>
      <c r="AY129" s="13" t="s">
        <v>176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86</v>
      </c>
      <c r="BK129" s="153">
        <f t="shared" si="9"/>
        <v>0</v>
      </c>
      <c r="BL129" s="13" t="s">
        <v>456</v>
      </c>
      <c r="BM129" s="152" t="s">
        <v>2864</v>
      </c>
    </row>
    <row r="130" spans="2:65" s="1" customFormat="1" ht="16.5" customHeight="1">
      <c r="B130" s="139"/>
      <c r="C130" s="154" t="s">
        <v>219</v>
      </c>
      <c r="D130" s="154" t="s">
        <v>234</v>
      </c>
      <c r="E130" s="155" t="s">
        <v>2865</v>
      </c>
      <c r="F130" s="156" t="s">
        <v>2866</v>
      </c>
      <c r="G130" s="157" t="s">
        <v>241</v>
      </c>
      <c r="H130" s="158">
        <v>37</v>
      </c>
      <c r="I130" s="159"/>
      <c r="J130" s="160">
        <f t="shared" si="0"/>
        <v>0</v>
      </c>
      <c r="K130" s="161"/>
      <c r="L130" s="162"/>
      <c r="M130" s="163" t="s">
        <v>1</v>
      </c>
      <c r="N130" s="164" t="s">
        <v>39</v>
      </c>
      <c r="P130" s="150">
        <f t="shared" si="1"/>
        <v>0</v>
      </c>
      <c r="Q130" s="150">
        <v>1.9000000000000001E-4</v>
      </c>
      <c r="R130" s="150">
        <f t="shared" si="2"/>
        <v>7.0300000000000007E-3</v>
      </c>
      <c r="S130" s="150">
        <v>0</v>
      </c>
      <c r="T130" s="151">
        <f t="shared" si="3"/>
        <v>0</v>
      </c>
      <c r="AR130" s="152" t="s">
        <v>1100</v>
      </c>
      <c r="AT130" s="152" t="s">
        <v>234</v>
      </c>
      <c r="AU130" s="152" t="s">
        <v>86</v>
      </c>
      <c r="AY130" s="13" t="s">
        <v>176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86</v>
      </c>
      <c r="BK130" s="153">
        <f t="shared" si="9"/>
        <v>0</v>
      </c>
      <c r="BL130" s="13" t="s">
        <v>1100</v>
      </c>
      <c r="BM130" s="152" t="s">
        <v>2867</v>
      </c>
    </row>
    <row r="131" spans="2:65" s="1" customFormat="1" ht="21.75" customHeight="1">
      <c r="B131" s="139"/>
      <c r="C131" s="140" t="s">
        <v>225</v>
      </c>
      <c r="D131" s="140" t="s">
        <v>178</v>
      </c>
      <c r="E131" s="141" t="s">
        <v>2868</v>
      </c>
      <c r="F131" s="142" t="s">
        <v>2869</v>
      </c>
      <c r="G131" s="143" t="s">
        <v>241</v>
      </c>
      <c r="H131" s="144">
        <v>2.5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39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456</v>
      </c>
      <c r="AT131" s="152" t="s">
        <v>178</v>
      </c>
      <c r="AU131" s="152" t="s">
        <v>86</v>
      </c>
      <c r="AY131" s="13" t="s">
        <v>176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86</v>
      </c>
      <c r="BK131" s="153">
        <f t="shared" si="9"/>
        <v>0</v>
      </c>
      <c r="BL131" s="13" t="s">
        <v>456</v>
      </c>
      <c r="BM131" s="152" t="s">
        <v>2870</v>
      </c>
    </row>
    <row r="132" spans="2:65" s="1" customFormat="1" ht="16.5" customHeight="1">
      <c r="B132" s="139"/>
      <c r="C132" s="154" t="s">
        <v>229</v>
      </c>
      <c r="D132" s="154" t="s">
        <v>234</v>
      </c>
      <c r="E132" s="155" t="s">
        <v>2871</v>
      </c>
      <c r="F132" s="156" t="s">
        <v>2872</v>
      </c>
      <c r="G132" s="157" t="s">
        <v>241</v>
      </c>
      <c r="H132" s="158">
        <v>2.5</v>
      </c>
      <c r="I132" s="159"/>
      <c r="J132" s="160">
        <f t="shared" si="0"/>
        <v>0</v>
      </c>
      <c r="K132" s="161"/>
      <c r="L132" s="162"/>
      <c r="M132" s="163" t="s">
        <v>1</v>
      </c>
      <c r="N132" s="164" t="s">
        <v>39</v>
      </c>
      <c r="P132" s="150">
        <f t="shared" si="1"/>
        <v>0</v>
      </c>
      <c r="Q132" s="150">
        <v>8.9999999999999998E-4</v>
      </c>
      <c r="R132" s="150">
        <f t="shared" si="2"/>
        <v>2.2499999999999998E-3</v>
      </c>
      <c r="S132" s="150">
        <v>0</v>
      </c>
      <c r="T132" s="151">
        <f t="shared" si="3"/>
        <v>0</v>
      </c>
      <c r="AR132" s="152" t="s">
        <v>1100</v>
      </c>
      <c r="AT132" s="152" t="s">
        <v>234</v>
      </c>
      <c r="AU132" s="152" t="s">
        <v>86</v>
      </c>
      <c r="AY132" s="13" t="s">
        <v>176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86</v>
      </c>
      <c r="BK132" s="153">
        <f t="shared" si="9"/>
        <v>0</v>
      </c>
      <c r="BL132" s="13" t="s">
        <v>1100</v>
      </c>
      <c r="BM132" s="152" t="s">
        <v>2873</v>
      </c>
    </row>
    <row r="133" spans="2:65" s="1" customFormat="1" ht="21.75" customHeight="1">
      <c r="B133" s="139"/>
      <c r="C133" s="140" t="s">
        <v>233</v>
      </c>
      <c r="D133" s="140" t="s">
        <v>178</v>
      </c>
      <c r="E133" s="141" t="s">
        <v>2874</v>
      </c>
      <c r="F133" s="142" t="s">
        <v>2875</v>
      </c>
      <c r="G133" s="143" t="s">
        <v>241</v>
      </c>
      <c r="H133" s="144">
        <v>20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39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456</v>
      </c>
      <c r="AT133" s="152" t="s">
        <v>178</v>
      </c>
      <c r="AU133" s="152" t="s">
        <v>86</v>
      </c>
      <c r="AY133" s="13" t="s">
        <v>176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86</v>
      </c>
      <c r="BK133" s="153">
        <f t="shared" si="9"/>
        <v>0</v>
      </c>
      <c r="BL133" s="13" t="s">
        <v>456</v>
      </c>
      <c r="BM133" s="152" t="s">
        <v>2876</v>
      </c>
    </row>
    <row r="134" spans="2:65" s="1" customFormat="1" ht="16.5" customHeight="1">
      <c r="B134" s="139"/>
      <c r="C134" s="154" t="s">
        <v>238</v>
      </c>
      <c r="D134" s="154" t="s">
        <v>234</v>
      </c>
      <c r="E134" s="155" t="s">
        <v>1379</v>
      </c>
      <c r="F134" s="156" t="s">
        <v>1380</v>
      </c>
      <c r="G134" s="157" t="s">
        <v>241</v>
      </c>
      <c r="H134" s="158">
        <v>20</v>
      </c>
      <c r="I134" s="159"/>
      <c r="J134" s="160">
        <f t="shared" si="0"/>
        <v>0</v>
      </c>
      <c r="K134" s="161"/>
      <c r="L134" s="162"/>
      <c r="M134" s="163" t="s">
        <v>1</v>
      </c>
      <c r="N134" s="164" t="s">
        <v>39</v>
      </c>
      <c r="P134" s="150">
        <f t="shared" si="1"/>
        <v>0</v>
      </c>
      <c r="Q134" s="150">
        <v>2.7999999999999998E-4</v>
      </c>
      <c r="R134" s="150">
        <f t="shared" si="2"/>
        <v>5.5999999999999991E-3</v>
      </c>
      <c r="S134" s="150">
        <v>0</v>
      </c>
      <c r="T134" s="151">
        <f t="shared" si="3"/>
        <v>0</v>
      </c>
      <c r="AR134" s="152" t="s">
        <v>1100</v>
      </c>
      <c r="AT134" s="152" t="s">
        <v>234</v>
      </c>
      <c r="AU134" s="152" t="s">
        <v>86</v>
      </c>
      <c r="AY134" s="13" t="s">
        <v>176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86</v>
      </c>
      <c r="BK134" s="153">
        <f t="shared" si="9"/>
        <v>0</v>
      </c>
      <c r="BL134" s="13" t="s">
        <v>1100</v>
      </c>
      <c r="BM134" s="152" t="s">
        <v>2877</v>
      </c>
    </row>
    <row r="135" spans="2:65" s="1" customFormat="1" ht="21.75" customHeight="1">
      <c r="B135" s="139"/>
      <c r="C135" s="140" t="s">
        <v>243</v>
      </c>
      <c r="D135" s="140" t="s">
        <v>178</v>
      </c>
      <c r="E135" s="141" t="s">
        <v>1391</v>
      </c>
      <c r="F135" s="142" t="s">
        <v>1392</v>
      </c>
      <c r="G135" s="143" t="s">
        <v>241</v>
      </c>
      <c r="H135" s="144">
        <v>31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39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456</v>
      </c>
      <c r="AT135" s="152" t="s">
        <v>178</v>
      </c>
      <c r="AU135" s="152" t="s">
        <v>86</v>
      </c>
      <c r="AY135" s="13" t="s">
        <v>176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86</v>
      </c>
      <c r="BK135" s="153">
        <f t="shared" si="9"/>
        <v>0</v>
      </c>
      <c r="BL135" s="13" t="s">
        <v>456</v>
      </c>
      <c r="BM135" s="152" t="s">
        <v>2878</v>
      </c>
    </row>
    <row r="136" spans="2:65" s="1" customFormat="1" ht="16.5" customHeight="1">
      <c r="B136" s="139"/>
      <c r="C136" s="154" t="s">
        <v>247</v>
      </c>
      <c r="D136" s="154" t="s">
        <v>234</v>
      </c>
      <c r="E136" s="155" t="s">
        <v>1395</v>
      </c>
      <c r="F136" s="156" t="s">
        <v>1396</v>
      </c>
      <c r="G136" s="157" t="s">
        <v>241</v>
      </c>
      <c r="H136" s="158">
        <v>31</v>
      </c>
      <c r="I136" s="159"/>
      <c r="J136" s="160">
        <f t="shared" si="0"/>
        <v>0</v>
      </c>
      <c r="K136" s="161"/>
      <c r="L136" s="162"/>
      <c r="M136" s="163" t="s">
        <v>1</v>
      </c>
      <c r="N136" s="164" t="s">
        <v>39</v>
      </c>
      <c r="P136" s="150">
        <f t="shared" si="1"/>
        <v>0</v>
      </c>
      <c r="Q136" s="150">
        <v>1.0499999999999999E-3</v>
      </c>
      <c r="R136" s="150">
        <f t="shared" si="2"/>
        <v>3.2549999999999996E-2</v>
      </c>
      <c r="S136" s="150">
        <v>0</v>
      </c>
      <c r="T136" s="151">
        <f t="shared" si="3"/>
        <v>0</v>
      </c>
      <c r="AR136" s="152" t="s">
        <v>1100</v>
      </c>
      <c r="AT136" s="152" t="s">
        <v>234</v>
      </c>
      <c r="AU136" s="152" t="s">
        <v>86</v>
      </c>
      <c r="AY136" s="13" t="s">
        <v>176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86</v>
      </c>
      <c r="BK136" s="153">
        <f t="shared" si="9"/>
        <v>0</v>
      </c>
      <c r="BL136" s="13" t="s">
        <v>1100</v>
      </c>
      <c r="BM136" s="152" t="s">
        <v>2879</v>
      </c>
    </row>
    <row r="137" spans="2:65" s="11" customFormat="1" ht="22.75" customHeight="1">
      <c r="B137" s="127"/>
      <c r="D137" s="128" t="s">
        <v>72</v>
      </c>
      <c r="E137" s="137" t="s">
        <v>1488</v>
      </c>
      <c r="F137" s="137" t="s">
        <v>1489</v>
      </c>
      <c r="I137" s="130"/>
      <c r="J137" s="138">
        <f>BK137</f>
        <v>0</v>
      </c>
      <c r="L137" s="127"/>
      <c r="M137" s="132"/>
      <c r="P137" s="133">
        <f>SUM(P138:P144)</f>
        <v>0</v>
      </c>
      <c r="R137" s="133">
        <f>SUM(R138:R144)</f>
        <v>4.7250050000000003</v>
      </c>
      <c r="T137" s="134">
        <f>SUM(T138:T144)</f>
        <v>0</v>
      </c>
      <c r="AR137" s="128" t="s">
        <v>187</v>
      </c>
      <c r="AT137" s="135" t="s">
        <v>72</v>
      </c>
      <c r="AU137" s="135" t="s">
        <v>80</v>
      </c>
      <c r="AY137" s="128" t="s">
        <v>176</v>
      </c>
      <c r="BK137" s="136">
        <f>SUM(BK138:BK144)</f>
        <v>0</v>
      </c>
    </row>
    <row r="138" spans="2:65" s="1" customFormat="1" ht="24.15" customHeight="1">
      <c r="B138" s="139"/>
      <c r="C138" s="140" t="s">
        <v>251</v>
      </c>
      <c r="D138" s="140" t="s">
        <v>178</v>
      </c>
      <c r="E138" s="141" t="s">
        <v>1491</v>
      </c>
      <c r="F138" s="142" t="s">
        <v>1492</v>
      </c>
      <c r="G138" s="143" t="s">
        <v>241</v>
      </c>
      <c r="H138" s="144">
        <v>90.5</v>
      </c>
      <c r="I138" s="145"/>
      <c r="J138" s="146">
        <f t="shared" ref="J138:J144" si="10">ROUND(I138*H138,2)</f>
        <v>0</v>
      </c>
      <c r="K138" s="147"/>
      <c r="L138" s="28"/>
      <c r="M138" s="148" t="s">
        <v>1</v>
      </c>
      <c r="N138" s="149" t="s">
        <v>39</v>
      </c>
      <c r="P138" s="150">
        <f t="shared" ref="P138:P144" si="11">O138*H138</f>
        <v>0</v>
      </c>
      <c r="Q138" s="150">
        <v>0</v>
      </c>
      <c r="R138" s="150">
        <f t="shared" ref="R138:R144" si="12">Q138*H138</f>
        <v>0</v>
      </c>
      <c r="S138" s="150">
        <v>0</v>
      </c>
      <c r="T138" s="151">
        <f t="shared" ref="T138:T144" si="13">S138*H138</f>
        <v>0</v>
      </c>
      <c r="AR138" s="152" t="s">
        <v>456</v>
      </c>
      <c r="AT138" s="152" t="s">
        <v>178</v>
      </c>
      <c r="AU138" s="152" t="s">
        <v>86</v>
      </c>
      <c r="AY138" s="13" t="s">
        <v>176</v>
      </c>
      <c r="BE138" s="153">
        <f t="shared" ref="BE138:BE144" si="14">IF(N138="základná",J138,0)</f>
        <v>0</v>
      </c>
      <c r="BF138" s="153">
        <f t="shared" ref="BF138:BF144" si="15">IF(N138="znížená",J138,0)</f>
        <v>0</v>
      </c>
      <c r="BG138" s="153">
        <f t="shared" ref="BG138:BG144" si="16">IF(N138="zákl. prenesená",J138,0)</f>
        <v>0</v>
      </c>
      <c r="BH138" s="153">
        <f t="shared" ref="BH138:BH144" si="17">IF(N138="zníž. prenesená",J138,0)</f>
        <v>0</v>
      </c>
      <c r="BI138" s="153">
        <f t="shared" ref="BI138:BI144" si="18">IF(N138="nulová",J138,0)</f>
        <v>0</v>
      </c>
      <c r="BJ138" s="13" t="s">
        <v>86</v>
      </c>
      <c r="BK138" s="153">
        <f t="shared" ref="BK138:BK144" si="19">ROUND(I138*H138,2)</f>
        <v>0</v>
      </c>
      <c r="BL138" s="13" t="s">
        <v>456</v>
      </c>
      <c r="BM138" s="152" t="s">
        <v>2880</v>
      </c>
    </row>
    <row r="139" spans="2:65" s="1" customFormat="1" ht="33" customHeight="1">
      <c r="B139" s="139"/>
      <c r="C139" s="140" t="s">
        <v>255</v>
      </c>
      <c r="D139" s="140" t="s">
        <v>178</v>
      </c>
      <c r="E139" s="141" t="s">
        <v>2881</v>
      </c>
      <c r="F139" s="142" t="s">
        <v>2882</v>
      </c>
      <c r="G139" s="143" t="s">
        <v>241</v>
      </c>
      <c r="H139" s="144">
        <v>90.5</v>
      </c>
      <c r="I139" s="145"/>
      <c r="J139" s="146">
        <f t="shared" si="10"/>
        <v>0</v>
      </c>
      <c r="K139" s="147"/>
      <c r="L139" s="28"/>
      <c r="M139" s="148" t="s">
        <v>1</v>
      </c>
      <c r="N139" s="149" t="s">
        <v>39</v>
      </c>
      <c r="P139" s="150">
        <f t="shared" si="11"/>
        <v>0</v>
      </c>
      <c r="Q139" s="150">
        <v>0</v>
      </c>
      <c r="R139" s="150">
        <f t="shared" si="12"/>
        <v>0</v>
      </c>
      <c r="S139" s="150">
        <v>0</v>
      </c>
      <c r="T139" s="151">
        <f t="shared" si="13"/>
        <v>0</v>
      </c>
      <c r="AR139" s="152" t="s">
        <v>456</v>
      </c>
      <c r="AT139" s="152" t="s">
        <v>178</v>
      </c>
      <c r="AU139" s="152" t="s">
        <v>86</v>
      </c>
      <c r="AY139" s="13" t="s">
        <v>176</v>
      </c>
      <c r="BE139" s="153">
        <f t="shared" si="14"/>
        <v>0</v>
      </c>
      <c r="BF139" s="153">
        <f t="shared" si="15"/>
        <v>0</v>
      </c>
      <c r="BG139" s="153">
        <f t="shared" si="16"/>
        <v>0</v>
      </c>
      <c r="BH139" s="153">
        <f t="shared" si="17"/>
        <v>0</v>
      </c>
      <c r="BI139" s="153">
        <f t="shared" si="18"/>
        <v>0</v>
      </c>
      <c r="BJ139" s="13" t="s">
        <v>86</v>
      </c>
      <c r="BK139" s="153">
        <f t="shared" si="19"/>
        <v>0</v>
      </c>
      <c r="BL139" s="13" t="s">
        <v>456</v>
      </c>
      <c r="BM139" s="152" t="s">
        <v>2883</v>
      </c>
    </row>
    <row r="140" spans="2:65" s="1" customFormat="1" ht="16.5" customHeight="1">
      <c r="B140" s="139"/>
      <c r="C140" s="154" t="s">
        <v>259</v>
      </c>
      <c r="D140" s="154" t="s">
        <v>234</v>
      </c>
      <c r="E140" s="155" t="s">
        <v>2884</v>
      </c>
      <c r="F140" s="156" t="s">
        <v>2885</v>
      </c>
      <c r="G140" s="157" t="s">
        <v>213</v>
      </c>
      <c r="H140" s="158">
        <v>4.7060000000000004</v>
      </c>
      <c r="I140" s="159"/>
      <c r="J140" s="160">
        <f t="shared" si="10"/>
        <v>0</v>
      </c>
      <c r="K140" s="161"/>
      <c r="L140" s="162"/>
      <c r="M140" s="163" t="s">
        <v>1</v>
      </c>
      <c r="N140" s="164" t="s">
        <v>39</v>
      </c>
      <c r="P140" s="150">
        <f t="shared" si="11"/>
        <v>0</v>
      </c>
      <c r="Q140" s="150">
        <v>1</v>
      </c>
      <c r="R140" s="150">
        <f t="shared" si="12"/>
        <v>4.7060000000000004</v>
      </c>
      <c r="S140" s="150">
        <v>0</v>
      </c>
      <c r="T140" s="151">
        <f t="shared" si="13"/>
        <v>0</v>
      </c>
      <c r="AR140" s="152" t="s">
        <v>1100</v>
      </c>
      <c r="AT140" s="152" t="s">
        <v>234</v>
      </c>
      <c r="AU140" s="152" t="s">
        <v>86</v>
      </c>
      <c r="AY140" s="13" t="s">
        <v>176</v>
      </c>
      <c r="BE140" s="153">
        <f t="shared" si="14"/>
        <v>0</v>
      </c>
      <c r="BF140" s="153">
        <f t="shared" si="15"/>
        <v>0</v>
      </c>
      <c r="BG140" s="153">
        <f t="shared" si="16"/>
        <v>0</v>
      </c>
      <c r="BH140" s="153">
        <f t="shared" si="17"/>
        <v>0</v>
      </c>
      <c r="BI140" s="153">
        <f t="shared" si="18"/>
        <v>0</v>
      </c>
      <c r="BJ140" s="13" t="s">
        <v>86</v>
      </c>
      <c r="BK140" s="153">
        <f t="shared" si="19"/>
        <v>0</v>
      </c>
      <c r="BL140" s="13" t="s">
        <v>1100</v>
      </c>
      <c r="BM140" s="152" t="s">
        <v>2886</v>
      </c>
    </row>
    <row r="141" spans="2:65" s="1" customFormat="1" ht="24.15" customHeight="1">
      <c r="B141" s="139"/>
      <c r="C141" s="140" t="s">
        <v>263</v>
      </c>
      <c r="D141" s="140" t="s">
        <v>178</v>
      </c>
      <c r="E141" s="141" t="s">
        <v>2887</v>
      </c>
      <c r="F141" s="142" t="s">
        <v>2888</v>
      </c>
      <c r="G141" s="143" t="s">
        <v>241</v>
      </c>
      <c r="H141" s="144">
        <v>90.5</v>
      </c>
      <c r="I141" s="145"/>
      <c r="J141" s="146">
        <f t="shared" si="10"/>
        <v>0</v>
      </c>
      <c r="K141" s="147"/>
      <c r="L141" s="28"/>
      <c r="M141" s="148" t="s">
        <v>1</v>
      </c>
      <c r="N141" s="149" t="s">
        <v>39</v>
      </c>
      <c r="P141" s="150">
        <f t="shared" si="11"/>
        <v>0</v>
      </c>
      <c r="Q141" s="150">
        <v>0</v>
      </c>
      <c r="R141" s="150">
        <f t="shared" si="12"/>
        <v>0</v>
      </c>
      <c r="S141" s="150">
        <v>0</v>
      </c>
      <c r="T141" s="151">
        <f t="shared" si="13"/>
        <v>0</v>
      </c>
      <c r="AR141" s="152" t="s">
        <v>456</v>
      </c>
      <c r="AT141" s="152" t="s">
        <v>178</v>
      </c>
      <c r="AU141" s="152" t="s">
        <v>86</v>
      </c>
      <c r="AY141" s="13" t="s">
        <v>176</v>
      </c>
      <c r="BE141" s="153">
        <f t="shared" si="14"/>
        <v>0</v>
      </c>
      <c r="BF141" s="153">
        <f t="shared" si="15"/>
        <v>0</v>
      </c>
      <c r="BG141" s="153">
        <f t="shared" si="16"/>
        <v>0</v>
      </c>
      <c r="BH141" s="153">
        <f t="shared" si="17"/>
        <v>0</v>
      </c>
      <c r="BI141" s="153">
        <f t="shared" si="18"/>
        <v>0</v>
      </c>
      <c r="BJ141" s="13" t="s">
        <v>86</v>
      </c>
      <c r="BK141" s="153">
        <f t="shared" si="19"/>
        <v>0</v>
      </c>
      <c r="BL141" s="13" t="s">
        <v>456</v>
      </c>
      <c r="BM141" s="152" t="s">
        <v>2889</v>
      </c>
    </row>
    <row r="142" spans="2:65" s="1" customFormat="1" ht="16.5" customHeight="1">
      <c r="B142" s="139"/>
      <c r="C142" s="154" t="s">
        <v>267</v>
      </c>
      <c r="D142" s="154" t="s">
        <v>234</v>
      </c>
      <c r="E142" s="155" t="s">
        <v>2890</v>
      </c>
      <c r="F142" s="156" t="s">
        <v>2891</v>
      </c>
      <c r="G142" s="157" t="s">
        <v>241</v>
      </c>
      <c r="H142" s="158">
        <v>90.5</v>
      </c>
      <c r="I142" s="159"/>
      <c r="J142" s="160">
        <f t="shared" si="10"/>
        <v>0</v>
      </c>
      <c r="K142" s="161"/>
      <c r="L142" s="162"/>
      <c r="M142" s="163" t="s">
        <v>1</v>
      </c>
      <c r="N142" s="164" t="s">
        <v>39</v>
      </c>
      <c r="P142" s="150">
        <f t="shared" si="11"/>
        <v>0</v>
      </c>
      <c r="Q142" s="150">
        <v>2.1000000000000001E-4</v>
      </c>
      <c r="R142" s="150">
        <f t="shared" si="12"/>
        <v>1.9005000000000001E-2</v>
      </c>
      <c r="S142" s="150">
        <v>0</v>
      </c>
      <c r="T142" s="151">
        <f t="shared" si="13"/>
        <v>0</v>
      </c>
      <c r="AR142" s="152" t="s">
        <v>1100</v>
      </c>
      <c r="AT142" s="152" t="s">
        <v>234</v>
      </c>
      <c r="AU142" s="152" t="s">
        <v>86</v>
      </c>
      <c r="AY142" s="13" t="s">
        <v>176</v>
      </c>
      <c r="BE142" s="153">
        <f t="shared" si="14"/>
        <v>0</v>
      </c>
      <c r="BF142" s="153">
        <f t="shared" si="15"/>
        <v>0</v>
      </c>
      <c r="BG142" s="153">
        <f t="shared" si="16"/>
        <v>0</v>
      </c>
      <c r="BH142" s="153">
        <f t="shared" si="17"/>
        <v>0</v>
      </c>
      <c r="BI142" s="153">
        <f t="shared" si="18"/>
        <v>0</v>
      </c>
      <c r="BJ142" s="13" t="s">
        <v>86</v>
      </c>
      <c r="BK142" s="153">
        <f t="shared" si="19"/>
        <v>0</v>
      </c>
      <c r="BL142" s="13" t="s">
        <v>1100</v>
      </c>
      <c r="BM142" s="152" t="s">
        <v>2892</v>
      </c>
    </row>
    <row r="143" spans="2:65" s="1" customFormat="1" ht="33" customHeight="1">
      <c r="B143" s="139"/>
      <c r="C143" s="140" t="s">
        <v>7</v>
      </c>
      <c r="D143" s="140" t="s">
        <v>178</v>
      </c>
      <c r="E143" s="141" t="s">
        <v>1499</v>
      </c>
      <c r="F143" s="142" t="s">
        <v>1500</v>
      </c>
      <c r="G143" s="143" t="s">
        <v>241</v>
      </c>
      <c r="H143" s="144">
        <v>90.5</v>
      </c>
      <c r="I143" s="145"/>
      <c r="J143" s="146">
        <f t="shared" si="10"/>
        <v>0</v>
      </c>
      <c r="K143" s="147"/>
      <c r="L143" s="28"/>
      <c r="M143" s="148" t="s">
        <v>1</v>
      </c>
      <c r="N143" s="149" t="s">
        <v>39</v>
      </c>
      <c r="P143" s="150">
        <f t="shared" si="11"/>
        <v>0</v>
      </c>
      <c r="Q143" s="150">
        <v>0</v>
      </c>
      <c r="R143" s="150">
        <f t="shared" si="12"/>
        <v>0</v>
      </c>
      <c r="S143" s="150">
        <v>0</v>
      </c>
      <c r="T143" s="151">
        <f t="shared" si="13"/>
        <v>0</v>
      </c>
      <c r="AR143" s="152" t="s">
        <v>456</v>
      </c>
      <c r="AT143" s="152" t="s">
        <v>178</v>
      </c>
      <c r="AU143" s="152" t="s">
        <v>86</v>
      </c>
      <c r="AY143" s="13" t="s">
        <v>176</v>
      </c>
      <c r="BE143" s="153">
        <f t="shared" si="14"/>
        <v>0</v>
      </c>
      <c r="BF143" s="153">
        <f t="shared" si="15"/>
        <v>0</v>
      </c>
      <c r="BG143" s="153">
        <f t="shared" si="16"/>
        <v>0</v>
      </c>
      <c r="BH143" s="153">
        <f t="shared" si="17"/>
        <v>0</v>
      </c>
      <c r="BI143" s="153">
        <f t="shared" si="18"/>
        <v>0</v>
      </c>
      <c r="BJ143" s="13" t="s">
        <v>86</v>
      </c>
      <c r="BK143" s="153">
        <f t="shared" si="19"/>
        <v>0</v>
      </c>
      <c r="BL143" s="13" t="s">
        <v>456</v>
      </c>
      <c r="BM143" s="152" t="s">
        <v>2893</v>
      </c>
    </row>
    <row r="144" spans="2:65" s="1" customFormat="1" ht="33" customHeight="1">
      <c r="B144" s="139"/>
      <c r="C144" s="140" t="s">
        <v>274</v>
      </c>
      <c r="D144" s="140" t="s">
        <v>178</v>
      </c>
      <c r="E144" s="141" t="s">
        <v>2894</v>
      </c>
      <c r="F144" s="142" t="s">
        <v>2895</v>
      </c>
      <c r="G144" s="143" t="s">
        <v>222</v>
      </c>
      <c r="H144" s="144">
        <v>36.200000000000003</v>
      </c>
      <c r="I144" s="145"/>
      <c r="J144" s="146">
        <f t="shared" si="10"/>
        <v>0</v>
      </c>
      <c r="K144" s="147"/>
      <c r="L144" s="28"/>
      <c r="M144" s="148" t="s">
        <v>1</v>
      </c>
      <c r="N144" s="149" t="s">
        <v>39</v>
      </c>
      <c r="P144" s="150">
        <f t="shared" si="11"/>
        <v>0</v>
      </c>
      <c r="Q144" s="150">
        <v>0</v>
      </c>
      <c r="R144" s="150">
        <f t="shared" si="12"/>
        <v>0</v>
      </c>
      <c r="S144" s="150">
        <v>0</v>
      </c>
      <c r="T144" s="151">
        <f t="shared" si="13"/>
        <v>0</v>
      </c>
      <c r="AR144" s="152" t="s">
        <v>456</v>
      </c>
      <c r="AT144" s="152" t="s">
        <v>178</v>
      </c>
      <c r="AU144" s="152" t="s">
        <v>86</v>
      </c>
      <c r="AY144" s="13" t="s">
        <v>176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86</v>
      </c>
      <c r="BK144" s="153">
        <f t="shared" si="19"/>
        <v>0</v>
      </c>
      <c r="BL144" s="13" t="s">
        <v>456</v>
      </c>
      <c r="BM144" s="152" t="s">
        <v>2896</v>
      </c>
    </row>
    <row r="145" spans="2:65" s="11" customFormat="1" ht="22.75" customHeight="1">
      <c r="B145" s="127"/>
      <c r="D145" s="128" t="s">
        <v>72</v>
      </c>
      <c r="E145" s="137" t="s">
        <v>2897</v>
      </c>
      <c r="F145" s="137" t="s">
        <v>2898</v>
      </c>
      <c r="I145" s="130"/>
      <c r="J145" s="138">
        <f>BK145</f>
        <v>0</v>
      </c>
      <c r="L145" s="127"/>
      <c r="M145" s="132"/>
      <c r="P145" s="133">
        <f>P146</f>
        <v>0</v>
      </c>
      <c r="R145" s="133">
        <f>R146</f>
        <v>0</v>
      </c>
      <c r="T145" s="134">
        <f>T146</f>
        <v>0</v>
      </c>
      <c r="AR145" s="128" t="s">
        <v>187</v>
      </c>
      <c r="AT145" s="135" t="s">
        <v>72</v>
      </c>
      <c r="AU145" s="135" t="s">
        <v>80</v>
      </c>
      <c r="AY145" s="128" t="s">
        <v>176</v>
      </c>
      <c r="BK145" s="136">
        <f>BK146</f>
        <v>0</v>
      </c>
    </row>
    <row r="146" spans="2:65" s="1" customFormat="1" ht="16.5" customHeight="1">
      <c r="B146" s="139"/>
      <c r="C146" s="140" t="s">
        <v>278</v>
      </c>
      <c r="D146" s="140" t="s">
        <v>178</v>
      </c>
      <c r="E146" s="141" t="s">
        <v>2899</v>
      </c>
      <c r="F146" s="142" t="s">
        <v>2900</v>
      </c>
      <c r="G146" s="143" t="s">
        <v>285</v>
      </c>
      <c r="H146" s="144">
        <v>1</v>
      </c>
      <c r="I146" s="145"/>
      <c r="J146" s="146">
        <f>ROUND(I146*H146,2)</f>
        <v>0</v>
      </c>
      <c r="K146" s="147"/>
      <c r="L146" s="28"/>
      <c r="M146" s="166" t="s">
        <v>1</v>
      </c>
      <c r="N146" s="167" t="s">
        <v>39</v>
      </c>
      <c r="O146" s="168"/>
      <c r="P146" s="169">
        <f>O146*H146</f>
        <v>0</v>
      </c>
      <c r="Q146" s="169">
        <v>0</v>
      </c>
      <c r="R146" s="169">
        <f>Q146*H146</f>
        <v>0</v>
      </c>
      <c r="S146" s="169">
        <v>0</v>
      </c>
      <c r="T146" s="170">
        <f>S146*H146</f>
        <v>0</v>
      </c>
      <c r="AR146" s="152" t="s">
        <v>456</v>
      </c>
      <c r="AT146" s="152" t="s">
        <v>178</v>
      </c>
      <c r="AU146" s="152" t="s">
        <v>86</v>
      </c>
      <c r="AY146" s="13" t="s">
        <v>176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3" t="s">
        <v>86</v>
      </c>
      <c r="BK146" s="153">
        <f>ROUND(I146*H146,2)</f>
        <v>0</v>
      </c>
      <c r="BL146" s="13" t="s">
        <v>456</v>
      </c>
      <c r="BM146" s="152" t="s">
        <v>2901</v>
      </c>
    </row>
    <row r="147" spans="2:65" s="1" customFormat="1" ht="7" customHeight="1">
      <c r="B147" s="43"/>
      <c r="C147" s="44"/>
      <c r="D147" s="44"/>
      <c r="E147" s="44"/>
      <c r="F147" s="44"/>
      <c r="G147" s="44"/>
      <c r="H147" s="44"/>
      <c r="I147" s="44"/>
      <c r="J147" s="44"/>
      <c r="K147" s="44"/>
      <c r="L147" s="28"/>
    </row>
  </sheetData>
  <autoFilter ref="C119:K146" xr:uid="{00000000-0009-0000-0000-00000A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04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1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117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5" customHeight="1">
      <c r="B4" s="16"/>
      <c r="D4" s="17" t="s">
        <v>124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DSS Červená Skala - výstavba nového objektu sociálnych služieb (podporované bývanie)</v>
      </c>
      <c r="F7" s="218"/>
      <c r="G7" s="218"/>
      <c r="H7" s="218"/>
      <c r="L7" s="16"/>
    </row>
    <row r="8" spans="2:46" s="1" customFormat="1" ht="12" customHeight="1">
      <c r="B8" s="28"/>
      <c r="D8" s="23" t="s">
        <v>125</v>
      </c>
      <c r="L8" s="28"/>
    </row>
    <row r="9" spans="2:46" s="1" customFormat="1" ht="16.5" customHeight="1">
      <c r="B9" s="28"/>
      <c r="E9" s="176" t="s">
        <v>2902</v>
      </c>
      <c r="F9" s="219"/>
      <c r="G9" s="219"/>
      <c r="H9" s="219"/>
      <c r="L9" s="28"/>
    </row>
    <row r="10" spans="2:46" s="1" customFormat="1" ht="10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29</v>
      </c>
      <c r="I12" s="23" t="s">
        <v>21</v>
      </c>
      <c r="J12" s="51">
        <f>'Rekapitulácia stavby'!AN8</f>
        <v>45345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1515</v>
      </c>
      <c r="I15" s="23" t="s">
        <v>25</v>
      </c>
      <c r="J15" s="21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20" t="str">
        <f>'Rekapitulácia stavby'!E14</f>
        <v>Vyplň údaj</v>
      </c>
      <c r="F18" s="182"/>
      <c r="G18" s="182"/>
      <c r="H18" s="182"/>
      <c r="I18" s="23" t="s">
        <v>25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1516</v>
      </c>
      <c r="I21" s="23" t="s">
        <v>25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">
        <v>1</v>
      </c>
      <c r="L23" s="28"/>
    </row>
    <row r="24" spans="2:12" s="1" customFormat="1" ht="18" customHeight="1">
      <c r="B24" s="28"/>
      <c r="E24" s="21" t="s">
        <v>1516</v>
      </c>
      <c r="I24" s="23" t="s">
        <v>25</v>
      </c>
      <c r="J24" s="21" t="s">
        <v>1</v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93"/>
      <c r="E27" s="187" t="s">
        <v>1</v>
      </c>
      <c r="F27" s="187"/>
      <c r="G27" s="187"/>
      <c r="H27" s="187"/>
      <c r="L27" s="93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4" customHeight="1">
      <c r="B30" s="28"/>
      <c r="D30" s="94" t="s">
        <v>33</v>
      </c>
      <c r="J30" s="65">
        <f>ROUND(J126,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" customHeight="1">
      <c r="B33" s="28"/>
      <c r="D33" s="54" t="s">
        <v>37</v>
      </c>
      <c r="E33" s="33" t="s">
        <v>38</v>
      </c>
      <c r="F33" s="95">
        <f>ROUND((SUM(BE126:BE203)),  2)</f>
        <v>0</v>
      </c>
      <c r="G33" s="96"/>
      <c r="H33" s="96"/>
      <c r="I33" s="97">
        <v>0.2</v>
      </c>
      <c r="J33" s="95">
        <f>ROUND(((SUM(BE126:BE203))*I33),  2)</f>
        <v>0</v>
      </c>
      <c r="L33" s="28"/>
    </row>
    <row r="34" spans="2:12" s="1" customFormat="1" ht="14.4" customHeight="1">
      <c r="B34" s="28"/>
      <c r="E34" s="33" t="s">
        <v>39</v>
      </c>
      <c r="F34" s="95">
        <f>ROUND((SUM(BF126:BF203)),  2)</f>
        <v>0</v>
      </c>
      <c r="G34" s="96"/>
      <c r="H34" s="96"/>
      <c r="I34" s="97">
        <v>0.2</v>
      </c>
      <c r="J34" s="95">
        <f>ROUND(((SUM(BF126:BF203))*I34),  2)</f>
        <v>0</v>
      </c>
      <c r="L34" s="28"/>
    </row>
    <row r="35" spans="2:12" s="1" customFormat="1" ht="14.4" hidden="1" customHeight="1">
      <c r="B35" s="28"/>
      <c r="E35" s="23" t="s">
        <v>40</v>
      </c>
      <c r="F35" s="85">
        <f>ROUND((SUM(BG126:BG203)),  2)</f>
        <v>0</v>
      </c>
      <c r="I35" s="98">
        <v>0.2</v>
      </c>
      <c r="J35" s="85">
        <f>0</f>
        <v>0</v>
      </c>
      <c r="L35" s="28"/>
    </row>
    <row r="36" spans="2:12" s="1" customFormat="1" ht="14.4" hidden="1" customHeight="1">
      <c r="B36" s="28"/>
      <c r="E36" s="23" t="s">
        <v>41</v>
      </c>
      <c r="F36" s="85">
        <f>ROUND((SUM(BH126:BH203)),  2)</f>
        <v>0</v>
      </c>
      <c r="I36" s="98">
        <v>0.2</v>
      </c>
      <c r="J36" s="85">
        <f>0</f>
        <v>0</v>
      </c>
      <c r="L36" s="28"/>
    </row>
    <row r="37" spans="2:12" s="1" customFormat="1" ht="14.4" hidden="1" customHeight="1">
      <c r="B37" s="28"/>
      <c r="E37" s="33" t="s">
        <v>42</v>
      </c>
      <c r="F37" s="95">
        <f>ROUND((SUM(BI126:BI203)),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99"/>
      <c r="D39" s="100" t="s">
        <v>43</v>
      </c>
      <c r="E39" s="56"/>
      <c r="F39" s="56"/>
      <c r="G39" s="101" t="s">
        <v>44</v>
      </c>
      <c r="H39" s="102" t="s">
        <v>45</v>
      </c>
      <c r="I39" s="56"/>
      <c r="J39" s="103">
        <f>SUM(J30:J37)</f>
        <v>0</v>
      </c>
      <c r="K39" s="10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0">
      <c r="B51" s="16"/>
      <c r="L51" s="16"/>
    </row>
    <row r="52" spans="2:12" ht="10">
      <c r="B52" s="16"/>
      <c r="L52" s="16"/>
    </row>
    <row r="53" spans="2:12" ht="10">
      <c r="B53" s="16"/>
      <c r="L53" s="16"/>
    </row>
    <row r="54" spans="2:12" ht="10">
      <c r="B54" s="16"/>
      <c r="L54" s="16"/>
    </row>
    <row r="55" spans="2:12" ht="10">
      <c r="B55" s="16"/>
      <c r="L55" s="16"/>
    </row>
    <row r="56" spans="2:12" ht="10">
      <c r="B56" s="16"/>
      <c r="L56" s="16"/>
    </row>
    <row r="57" spans="2:12" ht="10">
      <c r="B57" s="16"/>
      <c r="L57" s="16"/>
    </row>
    <row r="58" spans="2:12" ht="10">
      <c r="B58" s="16"/>
      <c r="L58" s="16"/>
    </row>
    <row r="59" spans="2:12" ht="10">
      <c r="B59" s="16"/>
      <c r="L59" s="16"/>
    </row>
    <row r="60" spans="2:12" ht="10">
      <c r="B60" s="16"/>
      <c r="L60" s="16"/>
    </row>
    <row r="61" spans="2:12" s="1" customFormat="1" ht="12.5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ht="10">
      <c r="B62" s="16"/>
      <c r="L62" s="16"/>
    </row>
    <row r="63" spans="2:12" ht="10">
      <c r="B63" s="16"/>
      <c r="L63" s="16"/>
    </row>
    <row r="64" spans="2:12" ht="10">
      <c r="B64" s="16"/>
      <c r="L64" s="16"/>
    </row>
    <row r="65" spans="2:12" s="1" customFormat="1" ht="13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0">
      <c r="B66" s="16"/>
      <c r="L66" s="16"/>
    </row>
    <row r="67" spans="2:12" ht="10">
      <c r="B67" s="16"/>
      <c r="L67" s="16"/>
    </row>
    <row r="68" spans="2:12" ht="10">
      <c r="B68" s="16"/>
      <c r="L68" s="16"/>
    </row>
    <row r="69" spans="2:12" ht="10">
      <c r="B69" s="16"/>
      <c r="L69" s="16"/>
    </row>
    <row r="70" spans="2:12" ht="10">
      <c r="B70" s="16"/>
      <c r="L70" s="16"/>
    </row>
    <row r="71" spans="2:12" ht="10">
      <c r="B71" s="16"/>
      <c r="L71" s="16"/>
    </row>
    <row r="72" spans="2:12" ht="10">
      <c r="B72" s="16"/>
      <c r="L72" s="16"/>
    </row>
    <row r="73" spans="2:12" ht="10">
      <c r="B73" s="16"/>
      <c r="L73" s="16"/>
    </row>
    <row r="74" spans="2:12" ht="10">
      <c r="B74" s="16"/>
      <c r="L74" s="16"/>
    </row>
    <row r="75" spans="2:12" ht="10">
      <c r="B75" s="16"/>
      <c r="L75" s="16"/>
    </row>
    <row r="76" spans="2:12" s="1" customFormat="1" ht="12.5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129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7" t="str">
        <f>E7</f>
        <v>DSS Červená Skala - výstavba nového objektu sociálnych služieb (podporované bývanie)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125</v>
      </c>
      <c r="L86" s="28"/>
    </row>
    <row r="87" spans="2:47" s="1" customFormat="1" ht="16.5" customHeight="1">
      <c r="B87" s="28"/>
      <c r="E87" s="176" t="str">
        <f>E9</f>
        <v>06 - Vodovodná prípojka</v>
      </c>
      <c r="F87" s="219"/>
      <c r="G87" s="219"/>
      <c r="H87" s="219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>
        <f>IF(J12="","",J12)</f>
        <v>45345</v>
      </c>
      <c r="L89" s="28"/>
    </row>
    <row r="90" spans="2:47" s="1" customFormat="1" ht="7" customHeight="1">
      <c r="B90" s="28"/>
      <c r="L90" s="28"/>
    </row>
    <row r="91" spans="2:47" s="1" customFormat="1" ht="25.65" customHeight="1">
      <c r="B91" s="28"/>
      <c r="C91" s="23" t="s">
        <v>22</v>
      </c>
      <c r="F91" s="21" t="str">
        <f>E15</f>
        <v>Domov sociálnych služieb, Pohorelská Maša 57/72</v>
      </c>
      <c r="I91" s="23" t="s">
        <v>28</v>
      </c>
      <c r="J91" s="26" t="str">
        <f>E21</f>
        <v>Ing. Pavol Fedorčák, PhD.</v>
      </c>
      <c r="L91" s="28"/>
    </row>
    <row r="92" spans="2:47" s="1" customFormat="1" ht="25.65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>Ing. Pavol Fedorčák, PhD.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7" t="s">
        <v>130</v>
      </c>
      <c r="D94" s="99"/>
      <c r="E94" s="99"/>
      <c r="F94" s="99"/>
      <c r="G94" s="99"/>
      <c r="H94" s="99"/>
      <c r="I94" s="99"/>
      <c r="J94" s="108" t="s">
        <v>131</v>
      </c>
      <c r="K94" s="9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9" t="s">
        <v>132</v>
      </c>
      <c r="J96" s="65">
        <f>J126</f>
        <v>0</v>
      </c>
      <c r="L96" s="28"/>
      <c r="AU96" s="13" t="s">
        <v>133</v>
      </c>
    </row>
    <row r="97" spans="2:12" s="8" customFormat="1" ht="25" customHeight="1">
      <c r="B97" s="110"/>
      <c r="D97" s="111" t="s">
        <v>134</v>
      </c>
      <c r="E97" s="112"/>
      <c r="F97" s="112"/>
      <c r="G97" s="112"/>
      <c r="H97" s="112"/>
      <c r="I97" s="112"/>
      <c r="J97" s="113">
        <f>J127</f>
        <v>0</v>
      </c>
      <c r="L97" s="110"/>
    </row>
    <row r="98" spans="2:12" s="9" customFormat="1" ht="19.899999999999999" customHeight="1">
      <c r="B98" s="114"/>
      <c r="D98" s="115" t="s">
        <v>135</v>
      </c>
      <c r="E98" s="116"/>
      <c r="F98" s="116"/>
      <c r="G98" s="116"/>
      <c r="H98" s="116"/>
      <c r="I98" s="116"/>
      <c r="J98" s="117">
        <f>J128</f>
        <v>0</v>
      </c>
      <c r="L98" s="114"/>
    </row>
    <row r="99" spans="2:12" s="9" customFormat="1" ht="19.899999999999999" customHeight="1">
      <c r="B99" s="114"/>
      <c r="D99" s="115" t="s">
        <v>138</v>
      </c>
      <c r="E99" s="116"/>
      <c r="F99" s="116"/>
      <c r="G99" s="116"/>
      <c r="H99" s="116"/>
      <c r="I99" s="116"/>
      <c r="J99" s="117">
        <f>J141</f>
        <v>0</v>
      </c>
      <c r="L99" s="114"/>
    </row>
    <row r="100" spans="2:12" s="9" customFormat="1" ht="19.899999999999999" customHeight="1">
      <c r="B100" s="114"/>
      <c r="D100" s="115" t="s">
        <v>2058</v>
      </c>
      <c r="E100" s="116"/>
      <c r="F100" s="116"/>
      <c r="G100" s="116"/>
      <c r="H100" s="116"/>
      <c r="I100" s="116"/>
      <c r="J100" s="117">
        <f>J146</f>
        <v>0</v>
      </c>
      <c r="L100" s="114"/>
    </row>
    <row r="101" spans="2:12" s="9" customFormat="1" ht="19.899999999999999" customHeight="1">
      <c r="B101" s="114"/>
      <c r="D101" s="115" t="s">
        <v>142</v>
      </c>
      <c r="E101" s="116"/>
      <c r="F101" s="116"/>
      <c r="G101" s="116"/>
      <c r="H101" s="116"/>
      <c r="I101" s="116"/>
      <c r="J101" s="117">
        <f>J170</f>
        <v>0</v>
      </c>
      <c r="L101" s="114"/>
    </row>
    <row r="102" spans="2:12" s="8" customFormat="1" ht="25" customHeight="1">
      <c r="B102" s="110"/>
      <c r="D102" s="111" t="s">
        <v>143</v>
      </c>
      <c r="E102" s="112"/>
      <c r="F102" s="112"/>
      <c r="G102" s="112"/>
      <c r="H102" s="112"/>
      <c r="I102" s="112"/>
      <c r="J102" s="113">
        <f>J172</f>
        <v>0</v>
      </c>
      <c r="L102" s="110"/>
    </row>
    <row r="103" spans="2:12" s="9" customFormat="1" ht="19.899999999999999" customHeight="1">
      <c r="B103" s="114"/>
      <c r="D103" s="115" t="s">
        <v>1670</v>
      </c>
      <c r="E103" s="116"/>
      <c r="F103" s="116"/>
      <c r="G103" s="116"/>
      <c r="H103" s="116"/>
      <c r="I103" s="116"/>
      <c r="J103" s="117">
        <f>J173</f>
        <v>0</v>
      </c>
      <c r="L103" s="114"/>
    </row>
    <row r="104" spans="2:12" s="8" customFormat="1" ht="25" customHeight="1">
      <c r="B104" s="110"/>
      <c r="D104" s="111" t="s">
        <v>157</v>
      </c>
      <c r="E104" s="112"/>
      <c r="F104" s="112"/>
      <c r="G104" s="112"/>
      <c r="H104" s="112"/>
      <c r="I104" s="112"/>
      <c r="J104" s="113">
        <f>J195</f>
        <v>0</v>
      </c>
      <c r="L104" s="110"/>
    </row>
    <row r="105" spans="2:12" s="9" customFormat="1" ht="19.899999999999999" customHeight="1">
      <c r="B105" s="114"/>
      <c r="D105" s="115" t="s">
        <v>2060</v>
      </c>
      <c r="E105" s="116"/>
      <c r="F105" s="116"/>
      <c r="G105" s="116"/>
      <c r="H105" s="116"/>
      <c r="I105" s="116"/>
      <c r="J105" s="117">
        <f>J196</f>
        <v>0</v>
      </c>
      <c r="L105" s="114"/>
    </row>
    <row r="106" spans="2:12" s="8" customFormat="1" ht="25" customHeight="1">
      <c r="B106" s="110"/>
      <c r="D106" s="111" t="s">
        <v>161</v>
      </c>
      <c r="E106" s="112"/>
      <c r="F106" s="112"/>
      <c r="G106" s="112"/>
      <c r="H106" s="112"/>
      <c r="I106" s="112"/>
      <c r="J106" s="113">
        <f>J202</f>
        <v>0</v>
      </c>
      <c r="L106" s="110"/>
    </row>
    <row r="107" spans="2:12" s="1" customFormat="1" ht="21.75" customHeight="1">
      <c r="B107" s="28"/>
      <c r="L107" s="28"/>
    </row>
    <row r="108" spans="2:12" s="1" customFormat="1" ht="7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12" s="1" customFormat="1" ht="7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3" s="1" customFormat="1" ht="25" customHeight="1">
      <c r="B113" s="28"/>
      <c r="C113" s="17" t="s">
        <v>162</v>
      </c>
      <c r="L113" s="28"/>
    </row>
    <row r="114" spans="2:63" s="1" customFormat="1" ht="7" customHeight="1">
      <c r="B114" s="28"/>
      <c r="L114" s="28"/>
    </row>
    <row r="115" spans="2:63" s="1" customFormat="1" ht="12" customHeight="1">
      <c r="B115" s="28"/>
      <c r="C115" s="23" t="s">
        <v>15</v>
      </c>
      <c r="L115" s="28"/>
    </row>
    <row r="116" spans="2:63" s="1" customFormat="1" ht="26.25" customHeight="1">
      <c r="B116" s="28"/>
      <c r="E116" s="217" t="str">
        <f>E7</f>
        <v>DSS Červená Skala - výstavba nového objektu sociálnych služieb (podporované bývanie)</v>
      </c>
      <c r="F116" s="218"/>
      <c r="G116" s="218"/>
      <c r="H116" s="218"/>
      <c r="L116" s="28"/>
    </row>
    <row r="117" spans="2:63" s="1" customFormat="1" ht="12" customHeight="1">
      <c r="B117" s="28"/>
      <c r="C117" s="23" t="s">
        <v>125</v>
      </c>
      <c r="L117" s="28"/>
    </row>
    <row r="118" spans="2:63" s="1" customFormat="1" ht="16.5" customHeight="1">
      <c r="B118" s="28"/>
      <c r="E118" s="176" t="str">
        <f>E9</f>
        <v>06 - Vodovodná prípojka</v>
      </c>
      <c r="F118" s="219"/>
      <c r="G118" s="219"/>
      <c r="H118" s="219"/>
      <c r="L118" s="28"/>
    </row>
    <row r="119" spans="2:63" s="1" customFormat="1" ht="7" customHeight="1">
      <c r="B119" s="28"/>
      <c r="L119" s="28"/>
    </row>
    <row r="120" spans="2:63" s="1" customFormat="1" ht="12" customHeight="1">
      <c r="B120" s="28"/>
      <c r="C120" s="23" t="s">
        <v>19</v>
      </c>
      <c r="F120" s="21" t="str">
        <f>F12</f>
        <v xml:space="preserve"> </v>
      </c>
      <c r="I120" s="23" t="s">
        <v>21</v>
      </c>
      <c r="J120" s="51">
        <f>IF(J12="","",J12)</f>
        <v>45345</v>
      </c>
      <c r="L120" s="28"/>
    </row>
    <row r="121" spans="2:63" s="1" customFormat="1" ht="7" customHeight="1">
      <c r="B121" s="28"/>
      <c r="L121" s="28"/>
    </row>
    <row r="122" spans="2:63" s="1" customFormat="1" ht="25.65" customHeight="1">
      <c r="B122" s="28"/>
      <c r="C122" s="23" t="s">
        <v>22</v>
      </c>
      <c r="F122" s="21" t="str">
        <f>E15</f>
        <v>Domov sociálnych služieb, Pohorelská Maša 57/72</v>
      </c>
      <c r="I122" s="23" t="s">
        <v>28</v>
      </c>
      <c r="J122" s="26" t="str">
        <f>E21</f>
        <v>Ing. Pavol Fedorčák, PhD.</v>
      </c>
      <c r="L122" s="28"/>
    </row>
    <row r="123" spans="2:63" s="1" customFormat="1" ht="25.65" customHeight="1">
      <c r="B123" s="28"/>
      <c r="C123" s="23" t="s">
        <v>26</v>
      </c>
      <c r="F123" s="21" t="str">
        <f>IF(E18="","",E18)</f>
        <v>Vyplň údaj</v>
      </c>
      <c r="I123" s="23" t="s">
        <v>31</v>
      </c>
      <c r="J123" s="26" t="str">
        <f>E24</f>
        <v>Ing. Pavol Fedorčák, PhD.</v>
      </c>
      <c r="L123" s="28"/>
    </row>
    <row r="124" spans="2:63" s="1" customFormat="1" ht="10.25" customHeight="1">
      <c r="B124" s="28"/>
      <c r="L124" s="28"/>
    </row>
    <row r="125" spans="2:63" s="10" customFormat="1" ht="29.25" customHeight="1">
      <c r="B125" s="118"/>
      <c r="C125" s="119" t="s">
        <v>163</v>
      </c>
      <c r="D125" s="120" t="s">
        <v>58</v>
      </c>
      <c r="E125" s="120" t="s">
        <v>54</v>
      </c>
      <c r="F125" s="120" t="s">
        <v>55</v>
      </c>
      <c r="G125" s="120" t="s">
        <v>164</v>
      </c>
      <c r="H125" s="120" t="s">
        <v>165</v>
      </c>
      <c r="I125" s="120" t="s">
        <v>166</v>
      </c>
      <c r="J125" s="121" t="s">
        <v>131</v>
      </c>
      <c r="K125" s="122" t="s">
        <v>167</v>
      </c>
      <c r="L125" s="118"/>
      <c r="M125" s="58" t="s">
        <v>1</v>
      </c>
      <c r="N125" s="59" t="s">
        <v>37</v>
      </c>
      <c r="O125" s="59" t="s">
        <v>168</v>
      </c>
      <c r="P125" s="59" t="s">
        <v>169</v>
      </c>
      <c r="Q125" s="59" t="s">
        <v>170</v>
      </c>
      <c r="R125" s="59" t="s">
        <v>171</v>
      </c>
      <c r="S125" s="59" t="s">
        <v>172</v>
      </c>
      <c r="T125" s="60" t="s">
        <v>173</v>
      </c>
    </row>
    <row r="126" spans="2:63" s="1" customFormat="1" ht="22.75" customHeight="1">
      <c r="B126" s="28"/>
      <c r="C126" s="63" t="s">
        <v>132</v>
      </c>
      <c r="J126" s="123">
        <f>BK126</f>
        <v>0</v>
      </c>
      <c r="L126" s="28"/>
      <c r="M126" s="61"/>
      <c r="N126" s="52"/>
      <c r="O126" s="52"/>
      <c r="P126" s="124">
        <f>P127+P172+P195+P202</f>
        <v>0</v>
      </c>
      <c r="Q126" s="52"/>
      <c r="R126" s="124">
        <f>R127+R172+R195+R202</f>
        <v>29.246465950000001</v>
      </c>
      <c r="S126" s="52"/>
      <c r="T126" s="125">
        <f>T127+T172+T195+T202</f>
        <v>0.63719999999999999</v>
      </c>
      <c r="AT126" s="13" t="s">
        <v>72</v>
      </c>
      <c r="AU126" s="13" t="s">
        <v>133</v>
      </c>
      <c r="BK126" s="126">
        <f>BK127+BK172+BK195+BK202</f>
        <v>0</v>
      </c>
    </row>
    <row r="127" spans="2:63" s="11" customFormat="1" ht="25.9" customHeight="1">
      <c r="B127" s="127"/>
      <c r="D127" s="128" t="s">
        <v>72</v>
      </c>
      <c r="E127" s="129" t="s">
        <v>174</v>
      </c>
      <c r="F127" s="129" t="s">
        <v>175</v>
      </c>
      <c r="I127" s="130"/>
      <c r="J127" s="131">
        <f>BK127</f>
        <v>0</v>
      </c>
      <c r="L127" s="127"/>
      <c r="M127" s="132"/>
      <c r="P127" s="133">
        <f>P128+P141+P146+P170</f>
        <v>0</v>
      </c>
      <c r="R127" s="133">
        <f>R128+R141+R146+R170</f>
        <v>29.212735130000002</v>
      </c>
      <c r="T127" s="134">
        <f>T128+T141+T146+T170</f>
        <v>0.63719999999999999</v>
      </c>
      <c r="AR127" s="128" t="s">
        <v>80</v>
      </c>
      <c r="AT127" s="135" t="s">
        <v>72</v>
      </c>
      <c r="AU127" s="135" t="s">
        <v>73</v>
      </c>
      <c r="AY127" s="128" t="s">
        <v>176</v>
      </c>
      <c r="BK127" s="136">
        <f>BK128+BK141+BK146+BK170</f>
        <v>0</v>
      </c>
    </row>
    <row r="128" spans="2:63" s="11" customFormat="1" ht="22.75" customHeight="1">
      <c r="B128" s="127"/>
      <c r="D128" s="128" t="s">
        <v>72</v>
      </c>
      <c r="E128" s="137" t="s">
        <v>80</v>
      </c>
      <c r="F128" s="137" t="s">
        <v>177</v>
      </c>
      <c r="I128" s="130"/>
      <c r="J128" s="138">
        <f>BK128</f>
        <v>0</v>
      </c>
      <c r="L128" s="127"/>
      <c r="M128" s="132"/>
      <c r="P128" s="133">
        <f>SUM(P129:P140)</f>
        <v>0</v>
      </c>
      <c r="R128" s="133">
        <f>SUM(R129:R140)</f>
        <v>7.2</v>
      </c>
      <c r="T128" s="134">
        <f>SUM(T129:T140)</f>
        <v>0</v>
      </c>
      <c r="AR128" s="128" t="s">
        <v>80</v>
      </c>
      <c r="AT128" s="135" t="s">
        <v>72</v>
      </c>
      <c r="AU128" s="135" t="s">
        <v>80</v>
      </c>
      <c r="AY128" s="128" t="s">
        <v>176</v>
      </c>
      <c r="BK128" s="136">
        <f>SUM(BK129:BK140)</f>
        <v>0</v>
      </c>
    </row>
    <row r="129" spans="2:65" s="1" customFormat="1" ht="24.15" customHeight="1">
      <c r="B129" s="139"/>
      <c r="C129" s="140" t="s">
        <v>1761</v>
      </c>
      <c r="D129" s="140" t="s">
        <v>178</v>
      </c>
      <c r="E129" s="141" t="s">
        <v>2903</v>
      </c>
      <c r="F129" s="142" t="s">
        <v>2904</v>
      </c>
      <c r="G129" s="143" t="s">
        <v>181</v>
      </c>
      <c r="H129" s="144">
        <v>6.48</v>
      </c>
      <c r="I129" s="145"/>
      <c r="J129" s="146">
        <f t="shared" ref="J129:J140" si="0">ROUND(I129*H129,2)</f>
        <v>0</v>
      </c>
      <c r="K129" s="147"/>
      <c r="L129" s="28"/>
      <c r="M129" s="148" t="s">
        <v>1</v>
      </c>
      <c r="N129" s="149" t="s">
        <v>39</v>
      </c>
      <c r="P129" s="150">
        <f t="shared" ref="P129:P140" si="1">O129*H129</f>
        <v>0</v>
      </c>
      <c r="Q129" s="150">
        <v>0</v>
      </c>
      <c r="R129" s="150">
        <f t="shared" ref="R129:R140" si="2">Q129*H129</f>
        <v>0</v>
      </c>
      <c r="S129" s="150">
        <v>0</v>
      </c>
      <c r="T129" s="151">
        <f t="shared" ref="T129:T140" si="3">S129*H129</f>
        <v>0</v>
      </c>
      <c r="AR129" s="152" t="s">
        <v>182</v>
      </c>
      <c r="AT129" s="152" t="s">
        <v>178</v>
      </c>
      <c r="AU129" s="152" t="s">
        <v>86</v>
      </c>
      <c r="AY129" s="13" t="s">
        <v>176</v>
      </c>
      <c r="BE129" s="153">
        <f t="shared" ref="BE129:BE140" si="4">IF(N129="základná",J129,0)</f>
        <v>0</v>
      </c>
      <c r="BF129" s="153">
        <f t="shared" ref="BF129:BF140" si="5">IF(N129="znížená",J129,0)</f>
        <v>0</v>
      </c>
      <c r="BG129" s="153">
        <f t="shared" ref="BG129:BG140" si="6">IF(N129="zákl. prenesená",J129,0)</f>
        <v>0</v>
      </c>
      <c r="BH129" s="153">
        <f t="shared" ref="BH129:BH140" si="7">IF(N129="zníž. prenesená",J129,0)</f>
        <v>0</v>
      </c>
      <c r="BI129" s="153">
        <f t="shared" ref="BI129:BI140" si="8">IF(N129="nulová",J129,0)</f>
        <v>0</v>
      </c>
      <c r="BJ129" s="13" t="s">
        <v>86</v>
      </c>
      <c r="BK129" s="153">
        <f t="shared" ref="BK129:BK140" si="9">ROUND(I129*H129,2)</f>
        <v>0</v>
      </c>
      <c r="BL129" s="13" t="s">
        <v>182</v>
      </c>
      <c r="BM129" s="152" t="s">
        <v>2905</v>
      </c>
    </row>
    <row r="130" spans="2:65" s="1" customFormat="1" ht="21.75" customHeight="1">
      <c r="B130" s="139"/>
      <c r="C130" s="140" t="s">
        <v>2906</v>
      </c>
      <c r="D130" s="140" t="s">
        <v>178</v>
      </c>
      <c r="E130" s="141" t="s">
        <v>2907</v>
      </c>
      <c r="F130" s="142" t="s">
        <v>2760</v>
      </c>
      <c r="G130" s="143" t="s">
        <v>181</v>
      </c>
      <c r="H130" s="144">
        <v>76.8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39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182</v>
      </c>
      <c r="AT130" s="152" t="s">
        <v>178</v>
      </c>
      <c r="AU130" s="152" t="s">
        <v>86</v>
      </c>
      <c r="AY130" s="13" t="s">
        <v>176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86</v>
      </c>
      <c r="BK130" s="153">
        <f t="shared" si="9"/>
        <v>0</v>
      </c>
      <c r="BL130" s="13" t="s">
        <v>182</v>
      </c>
      <c r="BM130" s="152" t="s">
        <v>2908</v>
      </c>
    </row>
    <row r="131" spans="2:65" s="1" customFormat="1" ht="24.15" customHeight="1">
      <c r="B131" s="139"/>
      <c r="C131" s="140" t="s">
        <v>2909</v>
      </c>
      <c r="D131" s="140" t="s">
        <v>178</v>
      </c>
      <c r="E131" s="141" t="s">
        <v>2910</v>
      </c>
      <c r="F131" s="142" t="s">
        <v>2763</v>
      </c>
      <c r="G131" s="143" t="s">
        <v>181</v>
      </c>
      <c r="H131" s="144">
        <v>76.8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39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182</v>
      </c>
      <c r="AT131" s="152" t="s">
        <v>178</v>
      </c>
      <c r="AU131" s="152" t="s">
        <v>86</v>
      </c>
      <c r="AY131" s="13" t="s">
        <v>176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86</v>
      </c>
      <c r="BK131" s="153">
        <f t="shared" si="9"/>
        <v>0</v>
      </c>
      <c r="BL131" s="13" t="s">
        <v>182</v>
      </c>
      <c r="BM131" s="152" t="s">
        <v>2911</v>
      </c>
    </row>
    <row r="132" spans="2:65" s="1" customFormat="1" ht="21.75" customHeight="1">
      <c r="B132" s="139"/>
      <c r="C132" s="140" t="s">
        <v>80</v>
      </c>
      <c r="D132" s="140" t="s">
        <v>178</v>
      </c>
      <c r="E132" s="141" t="s">
        <v>188</v>
      </c>
      <c r="F132" s="142" t="s">
        <v>2912</v>
      </c>
      <c r="G132" s="143" t="s">
        <v>181</v>
      </c>
      <c r="H132" s="144">
        <v>63.6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39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182</v>
      </c>
      <c r="AT132" s="152" t="s">
        <v>178</v>
      </c>
      <c r="AU132" s="152" t="s">
        <v>86</v>
      </c>
      <c r="AY132" s="13" t="s">
        <v>176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86</v>
      </c>
      <c r="BK132" s="153">
        <f t="shared" si="9"/>
        <v>0</v>
      </c>
      <c r="BL132" s="13" t="s">
        <v>182</v>
      </c>
      <c r="BM132" s="152" t="s">
        <v>2913</v>
      </c>
    </row>
    <row r="133" spans="2:65" s="1" customFormat="1" ht="37.75" customHeight="1">
      <c r="B133" s="139"/>
      <c r="C133" s="140" t="s">
        <v>86</v>
      </c>
      <c r="D133" s="140" t="s">
        <v>178</v>
      </c>
      <c r="E133" s="141" t="s">
        <v>191</v>
      </c>
      <c r="F133" s="142" t="s">
        <v>2914</v>
      </c>
      <c r="G133" s="143" t="s">
        <v>181</v>
      </c>
      <c r="H133" s="144">
        <v>63.6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39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182</v>
      </c>
      <c r="AT133" s="152" t="s">
        <v>178</v>
      </c>
      <c r="AU133" s="152" t="s">
        <v>86</v>
      </c>
      <c r="AY133" s="13" t="s">
        <v>176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86</v>
      </c>
      <c r="BK133" s="153">
        <f t="shared" si="9"/>
        <v>0</v>
      </c>
      <c r="BL133" s="13" t="s">
        <v>182</v>
      </c>
      <c r="BM133" s="152" t="s">
        <v>2915</v>
      </c>
    </row>
    <row r="134" spans="2:65" s="1" customFormat="1" ht="21.75" customHeight="1">
      <c r="B134" s="139"/>
      <c r="C134" s="140" t="s">
        <v>187</v>
      </c>
      <c r="D134" s="140" t="s">
        <v>178</v>
      </c>
      <c r="E134" s="141" t="s">
        <v>2916</v>
      </c>
      <c r="F134" s="142" t="s">
        <v>2917</v>
      </c>
      <c r="G134" s="143" t="s">
        <v>181</v>
      </c>
      <c r="H134" s="144">
        <v>79.941000000000003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39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182</v>
      </c>
      <c r="AT134" s="152" t="s">
        <v>178</v>
      </c>
      <c r="AU134" s="152" t="s">
        <v>86</v>
      </c>
      <c r="AY134" s="13" t="s">
        <v>176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86</v>
      </c>
      <c r="BK134" s="153">
        <f t="shared" si="9"/>
        <v>0</v>
      </c>
      <c r="BL134" s="13" t="s">
        <v>182</v>
      </c>
      <c r="BM134" s="152" t="s">
        <v>2918</v>
      </c>
    </row>
    <row r="135" spans="2:65" s="1" customFormat="1" ht="24.15" customHeight="1">
      <c r="B135" s="139"/>
      <c r="C135" s="140" t="s">
        <v>182</v>
      </c>
      <c r="D135" s="140" t="s">
        <v>178</v>
      </c>
      <c r="E135" s="141" t="s">
        <v>2919</v>
      </c>
      <c r="F135" s="142" t="s">
        <v>2920</v>
      </c>
      <c r="G135" s="143" t="s">
        <v>181</v>
      </c>
      <c r="H135" s="144">
        <v>79.941000000000003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39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182</v>
      </c>
      <c r="AT135" s="152" t="s">
        <v>178</v>
      </c>
      <c r="AU135" s="152" t="s">
        <v>86</v>
      </c>
      <c r="AY135" s="13" t="s">
        <v>176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86</v>
      </c>
      <c r="BK135" s="153">
        <f t="shared" si="9"/>
        <v>0</v>
      </c>
      <c r="BL135" s="13" t="s">
        <v>182</v>
      </c>
      <c r="BM135" s="152" t="s">
        <v>2921</v>
      </c>
    </row>
    <row r="136" spans="2:65" s="1" customFormat="1" ht="16.5" customHeight="1">
      <c r="B136" s="139"/>
      <c r="C136" s="140" t="s">
        <v>194</v>
      </c>
      <c r="D136" s="140" t="s">
        <v>178</v>
      </c>
      <c r="E136" s="141" t="s">
        <v>2922</v>
      </c>
      <c r="F136" s="142" t="s">
        <v>2923</v>
      </c>
      <c r="G136" s="143" t="s">
        <v>181</v>
      </c>
      <c r="H136" s="144">
        <v>79.941000000000003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39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182</v>
      </c>
      <c r="AT136" s="152" t="s">
        <v>178</v>
      </c>
      <c r="AU136" s="152" t="s">
        <v>86</v>
      </c>
      <c r="AY136" s="13" t="s">
        <v>176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86</v>
      </c>
      <c r="BK136" s="153">
        <f t="shared" si="9"/>
        <v>0</v>
      </c>
      <c r="BL136" s="13" t="s">
        <v>182</v>
      </c>
      <c r="BM136" s="152" t="s">
        <v>2924</v>
      </c>
    </row>
    <row r="137" spans="2:65" s="1" customFormat="1" ht="24.15" customHeight="1">
      <c r="B137" s="139"/>
      <c r="C137" s="140" t="s">
        <v>2804</v>
      </c>
      <c r="D137" s="140" t="s">
        <v>178</v>
      </c>
      <c r="E137" s="141" t="s">
        <v>211</v>
      </c>
      <c r="F137" s="142" t="s">
        <v>2715</v>
      </c>
      <c r="G137" s="143" t="s">
        <v>213</v>
      </c>
      <c r="H137" s="144">
        <v>119.91200000000001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39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182</v>
      </c>
      <c r="AT137" s="152" t="s">
        <v>178</v>
      </c>
      <c r="AU137" s="152" t="s">
        <v>86</v>
      </c>
      <c r="AY137" s="13" t="s">
        <v>176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86</v>
      </c>
      <c r="BK137" s="153">
        <f t="shared" si="9"/>
        <v>0</v>
      </c>
      <c r="BL137" s="13" t="s">
        <v>182</v>
      </c>
      <c r="BM137" s="152" t="s">
        <v>2925</v>
      </c>
    </row>
    <row r="138" spans="2:65" s="1" customFormat="1" ht="24.15" customHeight="1">
      <c r="B138" s="139"/>
      <c r="C138" s="140" t="s">
        <v>398</v>
      </c>
      <c r="D138" s="140" t="s">
        <v>178</v>
      </c>
      <c r="E138" s="141" t="s">
        <v>2926</v>
      </c>
      <c r="F138" s="142" t="s">
        <v>2927</v>
      </c>
      <c r="G138" s="143" t="s">
        <v>181</v>
      </c>
      <c r="H138" s="144">
        <v>44.972999999999999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39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182</v>
      </c>
      <c r="AT138" s="152" t="s">
        <v>178</v>
      </c>
      <c r="AU138" s="152" t="s">
        <v>86</v>
      </c>
      <c r="AY138" s="13" t="s">
        <v>176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86</v>
      </c>
      <c r="BK138" s="153">
        <f t="shared" si="9"/>
        <v>0</v>
      </c>
      <c r="BL138" s="13" t="s">
        <v>182</v>
      </c>
      <c r="BM138" s="152" t="s">
        <v>2928</v>
      </c>
    </row>
    <row r="139" spans="2:65" s="1" customFormat="1" ht="24.15" customHeight="1">
      <c r="B139" s="139"/>
      <c r="C139" s="140" t="s">
        <v>219</v>
      </c>
      <c r="D139" s="140" t="s">
        <v>178</v>
      </c>
      <c r="E139" s="141" t="s">
        <v>2929</v>
      </c>
      <c r="F139" s="142" t="s">
        <v>2930</v>
      </c>
      <c r="G139" s="143" t="s">
        <v>181</v>
      </c>
      <c r="H139" s="144">
        <v>6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39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182</v>
      </c>
      <c r="AT139" s="152" t="s">
        <v>178</v>
      </c>
      <c r="AU139" s="152" t="s">
        <v>86</v>
      </c>
      <c r="AY139" s="13" t="s">
        <v>176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86</v>
      </c>
      <c r="BK139" s="153">
        <f t="shared" si="9"/>
        <v>0</v>
      </c>
      <c r="BL139" s="13" t="s">
        <v>182</v>
      </c>
      <c r="BM139" s="152" t="s">
        <v>2931</v>
      </c>
    </row>
    <row r="140" spans="2:65" s="1" customFormat="1" ht="16.5" customHeight="1">
      <c r="B140" s="139"/>
      <c r="C140" s="154" t="s">
        <v>225</v>
      </c>
      <c r="D140" s="154" t="s">
        <v>234</v>
      </c>
      <c r="E140" s="155" t="s">
        <v>2719</v>
      </c>
      <c r="F140" s="156" t="s">
        <v>2720</v>
      </c>
      <c r="G140" s="157" t="s">
        <v>213</v>
      </c>
      <c r="H140" s="158">
        <v>7.2</v>
      </c>
      <c r="I140" s="159"/>
      <c r="J140" s="160">
        <f t="shared" si="0"/>
        <v>0</v>
      </c>
      <c r="K140" s="161"/>
      <c r="L140" s="162"/>
      <c r="M140" s="163" t="s">
        <v>1</v>
      </c>
      <c r="N140" s="164" t="s">
        <v>39</v>
      </c>
      <c r="P140" s="150">
        <f t="shared" si="1"/>
        <v>0</v>
      </c>
      <c r="Q140" s="150">
        <v>1</v>
      </c>
      <c r="R140" s="150">
        <f t="shared" si="2"/>
        <v>7.2</v>
      </c>
      <c r="S140" s="150">
        <v>0</v>
      </c>
      <c r="T140" s="151">
        <f t="shared" si="3"/>
        <v>0</v>
      </c>
      <c r="AR140" s="152" t="s">
        <v>219</v>
      </c>
      <c r="AT140" s="152" t="s">
        <v>234</v>
      </c>
      <c r="AU140" s="152" t="s">
        <v>86</v>
      </c>
      <c r="AY140" s="13" t="s">
        <v>176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86</v>
      </c>
      <c r="BK140" s="153">
        <f t="shared" si="9"/>
        <v>0</v>
      </c>
      <c r="BL140" s="13" t="s">
        <v>182</v>
      </c>
      <c r="BM140" s="152" t="s">
        <v>2932</v>
      </c>
    </row>
    <row r="141" spans="2:65" s="11" customFormat="1" ht="22.75" customHeight="1">
      <c r="B141" s="127"/>
      <c r="D141" s="128" t="s">
        <v>72</v>
      </c>
      <c r="E141" s="137" t="s">
        <v>182</v>
      </c>
      <c r="F141" s="137" t="s">
        <v>344</v>
      </c>
      <c r="I141" s="130"/>
      <c r="J141" s="138">
        <f>BK141</f>
        <v>0</v>
      </c>
      <c r="L141" s="127"/>
      <c r="M141" s="132"/>
      <c r="P141" s="133">
        <f>SUM(P142:P145)</f>
        <v>0</v>
      </c>
      <c r="R141" s="133">
        <f>SUM(R142:R145)</f>
        <v>21.859500710000002</v>
      </c>
      <c r="T141" s="134">
        <f>SUM(T142:T145)</f>
        <v>0</v>
      </c>
      <c r="AR141" s="128" t="s">
        <v>80</v>
      </c>
      <c r="AT141" s="135" t="s">
        <v>72</v>
      </c>
      <c r="AU141" s="135" t="s">
        <v>80</v>
      </c>
      <c r="AY141" s="128" t="s">
        <v>176</v>
      </c>
      <c r="BK141" s="136">
        <f>SUM(BK142:BK145)</f>
        <v>0</v>
      </c>
    </row>
    <row r="142" spans="2:65" s="1" customFormat="1" ht="33" customHeight="1">
      <c r="B142" s="139"/>
      <c r="C142" s="140" t="s">
        <v>229</v>
      </c>
      <c r="D142" s="140" t="s">
        <v>178</v>
      </c>
      <c r="E142" s="141" t="s">
        <v>2933</v>
      </c>
      <c r="F142" s="142" t="s">
        <v>2934</v>
      </c>
      <c r="G142" s="143" t="s">
        <v>181</v>
      </c>
      <c r="H142" s="144">
        <v>7.6589999999999998</v>
      </c>
      <c r="I142" s="145"/>
      <c r="J142" s="146">
        <f>ROUND(I142*H142,2)</f>
        <v>0</v>
      </c>
      <c r="K142" s="147"/>
      <c r="L142" s="28"/>
      <c r="M142" s="148" t="s">
        <v>1</v>
      </c>
      <c r="N142" s="149" t="s">
        <v>39</v>
      </c>
      <c r="P142" s="150">
        <f>O142*H142</f>
        <v>0</v>
      </c>
      <c r="Q142" s="150">
        <v>1.8907700000000001</v>
      </c>
      <c r="R142" s="150">
        <f>Q142*H142</f>
        <v>14.481407430000001</v>
      </c>
      <c r="S142" s="150">
        <v>0</v>
      </c>
      <c r="T142" s="151">
        <f>S142*H142</f>
        <v>0</v>
      </c>
      <c r="AR142" s="152" t="s">
        <v>182</v>
      </c>
      <c r="AT142" s="152" t="s">
        <v>178</v>
      </c>
      <c r="AU142" s="152" t="s">
        <v>86</v>
      </c>
      <c r="AY142" s="13" t="s">
        <v>176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3" t="s">
        <v>86</v>
      </c>
      <c r="BK142" s="153">
        <f>ROUND(I142*H142,2)</f>
        <v>0</v>
      </c>
      <c r="BL142" s="13" t="s">
        <v>182</v>
      </c>
      <c r="BM142" s="152" t="s">
        <v>2935</v>
      </c>
    </row>
    <row r="143" spans="2:65" s="1" customFormat="1" ht="24.15" customHeight="1">
      <c r="B143" s="139"/>
      <c r="C143" s="140" t="s">
        <v>2793</v>
      </c>
      <c r="D143" s="140" t="s">
        <v>178</v>
      </c>
      <c r="E143" s="141" t="s">
        <v>2936</v>
      </c>
      <c r="F143" s="142" t="s">
        <v>2937</v>
      </c>
      <c r="G143" s="143" t="s">
        <v>181</v>
      </c>
      <c r="H143" s="144">
        <v>3.3170000000000002</v>
      </c>
      <c r="I143" s="145"/>
      <c r="J143" s="146">
        <f>ROUND(I143*H143,2)</f>
        <v>0</v>
      </c>
      <c r="K143" s="147"/>
      <c r="L143" s="28"/>
      <c r="M143" s="148" t="s">
        <v>1</v>
      </c>
      <c r="N143" s="149" t="s">
        <v>39</v>
      </c>
      <c r="P143" s="150">
        <f>O143*H143</f>
        <v>0</v>
      </c>
      <c r="Q143" s="150">
        <v>2.2031399999999999</v>
      </c>
      <c r="R143" s="150">
        <f>Q143*H143</f>
        <v>7.3078153800000001</v>
      </c>
      <c r="S143" s="150">
        <v>0</v>
      </c>
      <c r="T143" s="151">
        <f>S143*H143</f>
        <v>0</v>
      </c>
      <c r="AR143" s="152" t="s">
        <v>182</v>
      </c>
      <c r="AT143" s="152" t="s">
        <v>178</v>
      </c>
      <c r="AU143" s="152" t="s">
        <v>86</v>
      </c>
      <c r="AY143" s="13" t="s">
        <v>176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3" t="s">
        <v>86</v>
      </c>
      <c r="BK143" s="153">
        <f>ROUND(I143*H143,2)</f>
        <v>0</v>
      </c>
      <c r="BL143" s="13" t="s">
        <v>182</v>
      </c>
      <c r="BM143" s="152" t="s">
        <v>2938</v>
      </c>
    </row>
    <row r="144" spans="2:65" s="1" customFormat="1" ht="24.15" customHeight="1">
      <c r="B144" s="139"/>
      <c r="C144" s="140" t="s">
        <v>1691</v>
      </c>
      <c r="D144" s="140" t="s">
        <v>178</v>
      </c>
      <c r="E144" s="141" t="s">
        <v>2939</v>
      </c>
      <c r="F144" s="142" t="s">
        <v>2940</v>
      </c>
      <c r="G144" s="143" t="s">
        <v>181</v>
      </c>
      <c r="H144" s="144">
        <v>3.3170000000000002</v>
      </c>
      <c r="I144" s="145"/>
      <c r="J144" s="146">
        <f>ROUND(I144*H144,2)</f>
        <v>0</v>
      </c>
      <c r="K144" s="147"/>
      <c r="L144" s="28"/>
      <c r="M144" s="148" t="s">
        <v>1</v>
      </c>
      <c r="N144" s="149" t="s">
        <v>39</v>
      </c>
      <c r="P144" s="150">
        <f>O144*H144</f>
        <v>0</v>
      </c>
      <c r="Q144" s="150">
        <v>0</v>
      </c>
      <c r="R144" s="150">
        <f>Q144*H144</f>
        <v>0</v>
      </c>
      <c r="S144" s="150">
        <v>0</v>
      </c>
      <c r="T144" s="151">
        <f>S144*H144</f>
        <v>0</v>
      </c>
      <c r="AR144" s="152" t="s">
        <v>182</v>
      </c>
      <c r="AT144" s="152" t="s">
        <v>178</v>
      </c>
      <c r="AU144" s="152" t="s">
        <v>86</v>
      </c>
      <c r="AY144" s="13" t="s">
        <v>176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3" t="s">
        <v>86</v>
      </c>
      <c r="BK144" s="153">
        <f>ROUND(I144*H144,2)</f>
        <v>0</v>
      </c>
      <c r="BL144" s="13" t="s">
        <v>182</v>
      </c>
      <c r="BM144" s="152" t="s">
        <v>2941</v>
      </c>
    </row>
    <row r="145" spans="2:65" s="1" customFormat="1" ht="33" customHeight="1">
      <c r="B145" s="139"/>
      <c r="C145" s="140" t="s">
        <v>2800</v>
      </c>
      <c r="D145" s="140" t="s">
        <v>178</v>
      </c>
      <c r="E145" s="141" t="s">
        <v>2942</v>
      </c>
      <c r="F145" s="142" t="s">
        <v>2943</v>
      </c>
      <c r="G145" s="143" t="s">
        <v>213</v>
      </c>
      <c r="H145" s="144">
        <v>7.0000000000000007E-2</v>
      </c>
      <c r="I145" s="145"/>
      <c r="J145" s="146">
        <f>ROUND(I145*H145,2)</f>
        <v>0</v>
      </c>
      <c r="K145" s="147"/>
      <c r="L145" s="28"/>
      <c r="M145" s="148" t="s">
        <v>1</v>
      </c>
      <c r="N145" s="149" t="s">
        <v>39</v>
      </c>
      <c r="P145" s="150">
        <f>O145*H145</f>
        <v>0</v>
      </c>
      <c r="Q145" s="150">
        <v>1.00397</v>
      </c>
      <c r="R145" s="150">
        <f>Q145*H145</f>
        <v>7.0277900000000004E-2</v>
      </c>
      <c r="S145" s="150">
        <v>0</v>
      </c>
      <c r="T145" s="151">
        <f>S145*H145</f>
        <v>0</v>
      </c>
      <c r="AR145" s="152" t="s">
        <v>182</v>
      </c>
      <c r="AT145" s="152" t="s">
        <v>178</v>
      </c>
      <c r="AU145" s="152" t="s">
        <v>86</v>
      </c>
      <c r="AY145" s="13" t="s">
        <v>176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3" t="s">
        <v>86</v>
      </c>
      <c r="BK145" s="153">
        <f>ROUND(I145*H145,2)</f>
        <v>0</v>
      </c>
      <c r="BL145" s="13" t="s">
        <v>182</v>
      </c>
      <c r="BM145" s="152" t="s">
        <v>2944</v>
      </c>
    </row>
    <row r="146" spans="2:65" s="11" customFormat="1" ht="22.75" customHeight="1">
      <c r="B146" s="127"/>
      <c r="D146" s="128" t="s">
        <v>72</v>
      </c>
      <c r="E146" s="137" t="s">
        <v>219</v>
      </c>
      <c r="F146" s="137" t="s">
        <v>2084</v>
      </c>
      <c r="I146" s="130"/>
      <c r="J146" s="138">
        <f>BK146</f>
        <v>0</v>
      </c>
      <c r="L146" s="127"/>
      <c r="M146" s="132"/>
      <c r="P146" s="133">
        <f>SUM(P147:P169)</f>
        <v>0</v>
      </c>
      <c r="R146" s="133">
        <f>SUM(R147:R169)</f>
        <v>0.15323442000000001</v>
      </c>
      <c r="T146" s="134">
        <f>SUM(T147:T169)</f>
        <v>0.63719999999999999</v>
      </c>
      <c r="AR146" s="128" t="s">
        <v>80</v>
      </c>
      <c r="AT146" s="135" t="s">
        <v>72</v>
      </c>
      <c r="AU146" s="135" t="s">
        <v>80</v>
      </c>
      <c r="AY146" s="128" t="s">
        <v>176</v>
      </c>
      <c r="BK146" s="136">
        <f>SUM(BK147:BK169)</f>
        <v>0</v>
      </c>
    </row>
    <row r="147" spans="2:65" s="1" customFormat="1" ht="37.75" customHeight="1">
      <c r="B147" s="139"/>
      <c r="C147" s="140" t="s">
        <v>2945</v>
      </c>
      <c r="D147" s="140" t="s">
        <v>178</v>
      </c>
      <c r="E147" s="141" t="s">
        <v>2946</v>
      </c>
      <c r="F147" s="142" t="s">
        <v>2947</v>
      </c>
      <c r="G147" s="143" t="s">
        <v>241</v>
      </c>
      <c r="H147" s="144">
        <v>18</v>
      </c>
      <c r="I147" s="145"/>
      <c r="J147" s="146">
        <f t="shared" ref="J147:J169" si="10">ROUND(I147*H147,2)</f>
        <v>0</v>
      </c>
      <c r="K147" s="147"/>
      <c r="L147" s="28"/>
      <c r="M147" s="148" t="s">
        <v>1</v>
      </c>
      <c r="N147" s="149" t="s">
        <v>39</v>
      </c>
      <c r="P147" s="150">
        <f t="shared" ref="P147:P169" si="11">O147*H147</f>
        <v>0</v>
      </c>
      <c r="Q147" s="150">
        <v>0</v>
      </c>
      <c r="R147" s="150">
        <f t="shared" ref="R147:R169" si="12">Q147*H147</f>
        <v>0</v>
      </c>
      <c r="S147" s="150">
        <v>0</v>
      </c>
      <c r="T147" s="151">
        <f t="shared" ref="T147:T169" si="13">S147*H147</f>
        <v>0</v>
      </c>
      <c r="AR147" s="152" t="s">
        <v>182</v>
      </c>
      <c r="AT147" s="152" t="s">
        <v>178</v>
      </c>
      <c r="AU147" s="152" t="s">
        <v>86</v>
      </c>
      <c r="AY147" s="13" t="s">
        <v>176</v>
      </c>
      <c r="BE147" s="153">
        <f t="shared" ref="BE147:BE169" si="14">IF(N147="základná",J147,0)</f>
        <v>0</v>
      </c>
      <c r="BF147" s="153">
        <f t="shared" ref="BF147:BF169" si="15">IF(N147="znížená",J147,0)</f>
        <v>0</v>
      </c>
      <c r="BG147" s="153">
        <f t="shared" ref="BG147:BG169" si="16">IF(N147="zákl. prenesená",J147,0)</f>
        <v>0</v>
      </c>
      <c r="BH147" s="153">
        <f t="shared" ref="BH147:BH169" si="17">IF(N147="zníž. prenesená",J147,0)</f>
        <v>0</v>
      </c>
      <c r="BI147" s="153">
        <f t="shared" ref="BI147:BI169" si="18">IF(N147="nulová",J147,0)</f>
        <v>0</v>
      </c>
      <c r="BJ147" s="13" t="s">
        <v>86</v>
      </c>
      <c r="BK147" s="153">
        <f t="shared" ref="BK147:BK169" si="19">ROUND(I147*H147,2)</f>
        <v>0</v>
      </c>
      <c r="BL147" s="13" t="s">
        <v>182</v>
      </c>
      <c r="BM147" s="152" t="s">
        <v>2948</v>
      </c>
    </row>
    <row r="148" spans="2:65" s="1" customFormat="1" ht="24.15" customHeight="1">
      <c r="B148" s="139"/>
      <c r="C148" s="154" t="s">
        <v>2949</v>
      </c>
      <c r="D148" s="154" t="s">
        <v>234</v>
      </c>
      <c r="E148" s="155" t="s">
        <v>2950</v>
      </c>
      <c r="F148" s="156" t="s">
        <v>2951</v>
      </c>
      <c r="G148" s="157" t="s">
        <v>241</v>
      </c>
      <c r="H148" s="158">
        <v>18</v>
      </c>
      <c r="I148" s="159"/>
      <c r="J148" s="160">
        <f t="shared" si="10"/>
        <v>0</v>
      </c>
      <c r="K148" s="161"/>
      <c r="L148" s="162"/>
      <c r="M148" s="163" t="s">
        <v>1</v>
      </c>
      <c r="N148" s="164" t="s">
        <v>39</v>
      </c>
      <c r="P148" s="150">
        <f t="shared" si="11"/>
        <v>0</v>
      </c>
      <c r="Q148" s="150">
        <v>2.7999999999999998E-4</v>
      </c>
      <c r="R148" s="150">
        <f t="shared" si="12"/>
        <v>5.0399999999999993E-3</v>
      </c>
      <c r="S148" s="150">
        <v>0</v>
      </c>
      <c r="T148" s="151">
        <f t="shared" si="13"/>
        <v>0</v>
      </c>
      <c r="AR148" s="152" t="s">
        <v>219</v>
      </c>
      <c r="AT148" s="152" t="s">
        <v>234</v>
      </c>
      <c r="AU148" s="152" t="s">
        <v>86</v>
      </c>
      <c r="AY148" s="13" t="s">
        <v>176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86</v>
      </c>
      <c r="BK148" s="153">
        <f t="shared" si="19"/>
        <v>0</v>
      </c>
      <c r="BL148" s="13" t="s">
        <v>182</v>
      </c>
      <c r="BM148" s="152" t="s">
        <v>2952</v>
      </c>
    </row>
    <row r="149" spans="2:65" s="1" customFormat="1" ht="37.75" customHeight="1">
      <c r="B149" s="139"/>
      <c r="C149" s="140" t="s">
        <v>489</v>
      </c>
      <c r="D149" s="140" t="s">
        <v>178</v>
      </c>
      <c r="E149" s="141" t="s">
        <v>2953</v>
      </c>
      <c r="F149" s="142" t="s">
        <v>2954</v>
      </c>
      <c r="G149" s="143" t="s">
        <v>241</v>
      </c>
      <c r="H149" s="144">
        <v>32</v>
      </c>
      <c r="I149" s="145"/>
      <c r="J149" s="146">
        <f t="shared" si="10"/>
        <v>0</v>
      </c>
      <c r="K149" s="147"/>
      <c r="L149" s="28"/>
      <c r="M149" s="148" t="s">
        <v>1</v>
      </c>
      <c r="N149" s="149" t="s">
        <v>39</v>
      </c>
      <c r="P149" s="150">
        <f t="shared" si="11"/>
        <v>0</v>
      </c>
      <c r="Q149" s="150">
        <v>0</v>
      </c>
      <c r="R149" s="150">
        <f t="shared" si="12"/>
        <v>0</v>
      </c>
      <c r="S149" s="150">
        <v>0</v>
      </c>
      <c r="T149" s="151">
        <f t="shared" si="13"/>
        <v>0</v>
      </c>
      <c r="AR149" s="152" t="s">
        <v>182</v>
      </c>
      <c r="AT149" s="152" t="s">
        <v>178</v>
      </c>
      <c r="AU149" s="152" t="s">
        <v>86</v>
      </c>
      <c r="AY149" s="13" t="s">
        <v>176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86</v>
      </c>
      <c r="BK149" s="153">
        <f t="shared" si="19"/>
        <v>0</v>
      </c>
      <c r="BL149" s="13" t="s">
        <v>182</v>
      </c>
      <c r="BM149" s="152" t="s">
        <v>2955</v>
      </c>
    </row>
    <row r="150" spans="2:65" s="1" customFormat="1" ht="24.15" customHeight="1">
      <c r="B150" s="139"/>
      <c r="C150" s="154" t="s">
        <v>2061</v>
      </c>
      <c r="D150" s="154" t="s">
        <v>234</v>
      </c>
      <c r="E150" s="155" t="s">
        <v>2956</v>
      </c>
      <c r="F150" s="156" t="s">
        <v>2957</v>
      </c>
      <c r="G150" s="157" t="s">
        <v>241</v>
      </c>
      <c r="H150" s="158">
        <v>32</v>
      </c>
      <c r="I150" s="159"/>
      <c r="J150" s="160">
        <f t="shared" si="10"/>
        <v>0</v>
      </c>
      <c r="K150" s="161"/>
      <c r="L150" s="162"/>
      <c r="M150" s="163" t="s">
        <v>1</v>
      </c>
      <c r="N150" s="164" t="s">
        <v>39</v>
      </c>
      <c r="P150" s="150">
        <f t="shared" si="11"/>
        <v>0</v>
      </c>
      <c r="Q150" s="150">
        <v>4.4999999999999999E-4</v>
      </c>
      <c r="R150" s="150">
        <f t="shared" si="12"/>
        <v>1.44E-2</v>
      </c>
      <c r="S150" s="150">
        <v>0</v>
      </c>
      <c r="T150" s="151">
        <f t="shared" si="13"/>
        <v>0</v>
      </c>
      <c r="AR150" s="152" t="s">
        <v>219</v>
      </c>
      <c r="AT150" s="152" t="s">
        <v>234</v>
      </c>
      <c r="AU150" s="152" t="s">
        <v>86</v>
      </c>
      <c r="AY150" s="13" t="s">
        <v>176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86</v>
      </c>
      <c r="BK150" s="153">
        <f t="shared" si="19"/>
        <v>0</v>
      </c>
      <c r="BL150" s="13" t="s">
        <v>182</v>
      </c>
      <c r="BM150" s="152" t="s">
        <v>2958</v>
      </c>
    </row>
    <row r="151" spans="2:65" s="1" customFormat="1" ht="16.5" customHeight="1">
      <c r="B151" s="139"/>
      <c r="C151" s="140" t="s">
        <v>2959</v>
      </c>
      <c r="D151" s="140" t="s">
        <v>178</v>
      </c>
      <c r="E151" s="141" t="s">
        <v>2960</v>
      </c>
      <c r="F151" s="142" t="s">
        <v>2961</v>
      </c>
      <c r="G151" s="143" t="s">
        <v>241</v>
      </c>
      <c r="H151" s="144">
        <v>36</v>
      </c>
      <c r="I151" s="145"/>
      <c r="J151" s="146">
        <f t="shared" si="10"/>
        <v>0</v>
      </c>
      <c r="K151" s="147"/>
      <c r="L151" s="28"/>
      <c r="M151" s="148" t="s">
        <v>1</v>
      </c>
      <c r="N151" s="149" t="s">
        <v>39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1.77E-2</v>
      </c>
      <c r="T151" s="151">
        <f t="shared" si="13"/>
        <v>0.63719999999999999</v>
      </c>
      <c r="AR151" s="152" t="s">
        <v>182</v>
      </c>
      <c r="AT151" s="152" t="s">
        <v>178</v>
      </c>
      <c r="AU151" s="152" t="s">
        <v>86</v>
      </c>
      <c r="AY151" s="13" t="s">
        <v>176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86</v>
      </c>
      <c r="BK151" s="153">
        <f t="shared" si="19"/>
        <v>0</v>
      </c>
      <c r="BL151" s="13" t="s">
        <v>182</v>
      </c>
      <c r="BM151" s="152" t="s">
        <v>2962</v>
      </c>
    </row>
    <row r="152" spans="2:65" s="1" customFormat="1" ht="24.15" customHeight="1">
      <c r="B152" s="139"/>
      <c r="C152" s="140" t="s">
        <v>2065</v>
      </c>
      <c r="D152" s="140" t="s">
        <v>178</v>
      </c>
      <c r="E152" s="141" t="s">
        <v>2963</v>
      </c>
      <c r="F152" s="142" t="s">
        <v>2964</v>
      </c>
      <c r="G152" s="143" t="s">
        <v>241</v>
      </c>
      <c r="H152" s="144">
        <v>32</v>
      </c>
      <c r="I152" s="145"/>
      <c r="J152" s="146">
        <f t="shared" si="10"/>
        <v>0</v>
      </c>
      <c r="K152" s="147"/>
      <c r="L152" s="28"/>
      <c r="M152" s="148" t="s">
        <v>1</v>
      </c>
      <c r="N152" s="149" t="s">
        <v>39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0</v>
      </c>
      <c r="T152" s="151">
        <f t="shared" si="13"/>
        <v>0</v>
      </c>
      <c r="AR152" s="152" t="s">
        <v>182</v>
      </c>
      <c r="AT152" s="152" t="s">
        <v>178</v>
      </c>
      <c r="AU152" s="152" t="s">
        <v>86</v>
      </c>
      <c r="AY152" s="13" t="s">
        <v>176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86</v>
      </c>
      <c r="BK152" s="153">
        <f t="shared" si="19"/>
        <v>0</v>
      </c>
      <c r="BL152" s="13" t="s">
        <v>182</v>
      </c>
      <c r="BM152" s="152" t="s">
        <v>2965</v>
      </c>
    </row>
    <row r="153" spans="2:65" s="1" customFormat="1" ht="24.15" customHeight="1">
      <c r="B153" s="139"/>
      <c r="C153" s="140" t="s">
        <v>300</v>
      </c>
      <c r="D153" s="140" t="s">
        <v>178</v>
      </c>
      <c r="E153" s="141" t="s">
        <v>2966</v>
      </c>
      <c r="F153" s="142" t="s">
        <v>2967</v>
      </c>
      <c r="G153" s="143" t="s">
        <v>241</v>
      </c>
      <c r="H153" s="144">
        <v>32</v>
      </c>
      <c r="I153" s="145"/>
      <c r="J153" s="146">
        <f t="shared" si="10"/>
        <v>0</v>
      </c>
      <c r="K153" s="147"/>
      <c r="L153" s="28"/>
      <c r="M153" s="148" t="s">
        <v>1</v>
      </c>
      <c r="N153" s="149" t="s">
        <v>39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182</v>
      </c>
      <c r="AT153" s="152" t="s">
        <v>178</v>
      </c>
      <c r="AU153" s="152" t="s">
        <v>86</v>
      </c>
      <c r="AY153" s="13" t="s">
        <v>176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86</v>
      </c>
      <c r="BK153" s="153">
        <f t="shared" si="19"/>
        <v>0</v>
      </c>
      <c r="BL153" s="13" t="s">
        <v>182</v>
      </c>
      <c r="BM153" s="152" t="s">
        <v>2968</v>
      </c>
    </row>
    <row r="154" spans="2:65" s="1" customFormat="1" ht="24.15" customHeight="1">
      <c r="B154" s="139"/>
      <c r="C154" s="140" t="s">
        <v>267</v>
      </c>
      <c r="D154" s="140" t="s">
        <v>178</v>
      </c>
      <c r="E154" s="141" t="s">
        <v>2969</v>
      </c>
      <c r="F154" s="142" t="s">
        <v>2970</v>
      </c>
      <c r="G154" s="143" t="s">
        <v>285</v>
      </c>
      <c r="H154" s="144">
        <v>1</v>
      </c>
      <c r="I154" s="145"/>
      <c r="J154" s="146">
        <f t="shared" si="10"/>
        <v>0</v>
      </c>
      <c r="K154" s="147"/>
      <c r="L154" s="28"/>
      <c r="M154" s="148" t="s">
        <v>1</v>
      </c>
      <c r="N154" s="149" t="s">
        <v>39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182</v>
      </c>
      <c r="AT154" s="152" t="s">
        <v>178</v>
      </c>
      <c r="AU154" s="152" t="s">
        <v>86</v>
      </c>
      <c r="AY154" s="13" t="s">
        <v>176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86</v>
      </c>
      <c r="BK154" s="153">
        <f t="shared" si="19"/>
        <v>0</v>
      </c>
      <c r="BL154" s="13" t="s">
        <v>182</v>
      </c>
      <c r="BM154" s="152" t="s">
        <v>2971</v>
      </c>
    </row>
    <row r="155" spans="2:65" s="1" customFormat="1" ht="37.75" customHeight="1">
      <c r="B155" s="139"/>
      <c r="C155" s="154" t="s">
        <v>2832</v>
      </c>
      <c r="D155" s="154" t="s">
        <v>234</v>
      </c>
      <c r="E155" s="155" t="s">
        <v>2972</v>
      </c>
      <c r="F155" s="156" t="s">
        <v>2973</v>
      </c>
      <c r="G155" s="157" t="s">
        <v>285</v>
      </c>
      <c r="H155" s="158">
        <v>1</v>
      </c>
      <c r="I155" s="159"/>
      <c r="J155" s="160">
        <f t="shared" si="10"/>
        <v>0</v>
      </c>
      <c r="K155" s="161"/>
      <c r="L155" s="162"/>
      <c r="M155" s="163" t="s">
        <v>1</v>
      </c>
      <c r="N155" s="164" t="s">
        <v>39</v>
      </c>
      <c r="P155" s="150">
        <f t="shared" si="11"/>
        <v>0</v>
      </c>
      <c r="Q155" s="150">
        <v>2.5000000000000001E-3</v>
      </c>
      <c r="R155" s="150">
        <f t="shared" si="12"/>
        <v>2.5000000000000001E-3</v>
      </c>
      <c r="S155" s="150">
        <v>0</v>
      </c>
      <c r="T155" s="151">
        <f t="shared" si="13"/>
        <v>0</v>
      </c>
      <c r="AR155" s="152" t="s">
        <v>219</v>
      </c>
      <c r="AT155" s="152" t="s">
        <v>234</v>
      </c>
      <c r="AU155" s="152" t="s">
        <v>86</v>
      </c>
      <c r="AY155" s="13" t="s">
        <v>176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86</v>
      </c>
      <c r="BK155" s="153">
        <f t="shared" si="19"/>
        <v>0</v>
      </c>
      <c r="BL155" s="13" t="s">
        <v>182</v>
      </c>
      <c r="BM155" s="152" t="s">
        <v>2974</v>
      </c>
    </row>
    <row r="156" spans="2:65" s="1" customFormat="1" ht="33" customHeight="1">
      <c r="B156" s="139"/>
      <c r="C156" s="140" t="s">
        <v>274</v>
      </c>
      <c r="D156" s="140" t="s">
        <v>178</v>
      </c>
      <c r="E156" s="141" t="s">
        <v>2975</v>
      </c>
      <c r="F156" s="142" t="s">
        <v>2976</v>
      </c>
      <c r="G156" s="143" t="s">
        <v>285</v>
      </c>
      <c r="H156" s="144">
        <v>1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39</v>
      </c>
      <c r="P156" s="150">
        <f t="shared" si="11"/>
        <v>0</v>
      </c>
      <c r="Q156" s="150">
        <v>6.8000000000000005E-4</v>
      </c>
      <c r="R156" s="150">
        <f t="shared" si="12"/>
        <v>6.8000000000000005E-4</v>
      </c>
      <c r="S156" s="150">
        <v>0</v>
      </c>
      <c r="T156" s="151">
        <f t="shared" si="13"/>
        <v>0</v>
      </c>
      <c r="AR156" s="152" t="s">
        <v>182</v>
      </c>
      <c r="AT156" s="152" t="s">
        <v>178</v>
      </c>
      <c r="AU156" s="152" t="s">
        <v>86</v>
      </c>
      <c r="AY156" s="13" t="s">
        <v>176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86</v>
      </c>
      <c r="BK156" s="153">
        <f t="shared" si="19"/>
        <v>0</v>
      </c>
      <c r="BL156" s="13" t="s">
        <v>182</v>
      </c>
      <c r="BM156" s="152" t="s">
        <v>2977</v>
      </c>
    </row>
    <row r="157" spans="2:65" s="1" customFormat="1" ht="21.75" customHeight="1">
      <c r="B157" s="139"/>
      <c r="C157" s="154" t="s">
        <v>2978</v>
      </c>
      <c r="D157" s="154" t="s">
        <v>234</v>
      </c>
      <c r="E157" s="155" t="s">
        <v>2979</v>
      </c>
      <c r="F157" s="156" t="s">
        <v>2980</v>
      </c>
      <c r="G157" s="157" t="s">
        <v>285</v>
      </c>
      <c r="H157" s="158">
        <v>1</v>
      </c>
      <c r="I157" s="159"/>
      <c r="J157" s="160">
        <f t="shared" si="10"/>
        <v>0</v>
      </c>
      <c r="K157" s="161"/>
      <c r="L157" s="162"/>
      <c r="M157" s="163" t="s">
        <v>1</v>
      </c>
      <c r="N157" s="164" t="s">
        <v>39</v>
      </c>
      <c r="P157" s="150">
        <f t="shared" si="11"/>
        <v>0</v>
      </c>
      <c r="Q157" s="150">
        <v>3.6600000000000001E-3</v>
      </c>
      <c r="R157" s="150">
        <f t="shared" si="12"/>
        <v>3.6600000000000001E-3</v>
      </c>
      <c r="S157" s="150">
        <v>0</v>
      </c>
      <c r="T157" s="151">
        <f t="shared" si="13"/>
        <v>0</v>
      </c>
      <c r="AR157" s="152" t="s">
        <v>1100</v>
      </c>
      <c r="AT157" s="152" t="s">
        <v>234</v>
      </c>
      <c r="AU157" s="152" t="s">
        <v>86</v>
      </c>
      <c r="AY157" s="13" t="s">
        <v>176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86</v>
      </c>
      <c r="BK157" s="153">
        <f t="shared" si="19"/>
        <v>0</v>
      </c>
      <c r="BL157" s="13" t="s">
        <v>1100</v>
      </c>
      <c r="BM157" s="152" t="s">
        <v>2981</v>
      </c>
    </row>
    <row r="158" spans="2:65" s="1" customFormat="1" ht="24.15" customHeight="1">
      <c r="B158" s="139"/>
      <c r="C158" s="154" t="s">
        <v>282</v>
      </c>
      <c r="D158" s="154" t="s">
        <v>234</v>
      </c>
      <c r="E158" s="155" t="s">
        <v>2982</v>
      </c>
      <c r="F158" s="156" t="s">
        <v>2983</v>
      </c>
      <c r="G158" s="157" t="s">
        <v>285</v>
      </c>
      <c r="H158" s="158">
        <v>1</v>
      </c>
      <c r="I158" s="159"/>
      <c r="J158" s="160">
        <f t="shared" si="10"/>
        <v>0</v>
      </c>
      <c r="K158" s="161"/>
      <c r="L158" s="162"/>
      <c r="M158" s="163" t="s">
        <v>1</v>
      </c>
      <c r="N158" s="164" t="s">
        <v>39</v>
      </c>
      <c r="P158" s="150">
        <f t="shared" si="11"/>
        <v>0</v>
      </c>
      <c r="Q158" s="150">
        <v>2.14E-3</v>
      </c>
      <c r="R158" s="150">
        <f t="shared" si="12"/>
        <v>2.14E-3</v>
      </c>
      <c r="S158" s="150">
        <v>0</v>
      </c>
      <c r="T158" s="151">
        <f t="shared" si="13"/>
        <v>0</v>
      </c>
      <c r="AR158" s="152" t="s">
        <v>219</v>
      </c>
      <c r="AT158" s="152" t="s">
        <v>234</v>
      </c>
      <c r="AU158" s="152" t="s">
        <v>86</v>
      </c>
      <c r="AY158" s="13" t="s">
        <v>176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86</v>
      </c>
      <c r="BK158" s="153">
        <f t="shared" si="19"/>
        <v>0</v>
      </c>
      <c r="BL158" s="13" t="s">
        <v>182</v>
      </c>
      <c r="BM158" s="152" t="s">
        <v>2984</v>
      </c>
    </row>
    <row r="159" spans="2:65" s="1" customFormat="1" ht="16.5" customHeight="1">
      <c r="B159" s="139"/>
      <c r="C159" s="140" t="s">
        <v>2985</v>
      </c>
      <c r="D159" s="140" t="s">
        <v>178</v>
      </c>
      <c r="E159" s="141" t="s">
        <v>2986</v>
      </c>
      <c r="F159" s="142" t="s">
        <v>2987</v>
      </c>
      <c r="G159" s="143" t="s">
        <v>1642</v>
      </c>
      <c r="H159" s="144">
        <v>1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39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182</v>
      </c>
      <c r="AT159" s="152" t="s">
        <v>178</v>
      </c>
      <c r="AU159" s="152" t="s">
        <v>86</v>
      </c>
      <c r="AY159" s="13" t="s">
        <v>176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86</v>
      </c>
      <c r="BK159" s="153">
        <f t="shared" si="19"/>
        <v>0</v>
      </c>
      <c r="BL159" s="13" t="s">
        <v>182</v>
      </c>
      <c r="BM159" s="152" t="s">
        <v>2988</v>
      </c>
    </row>
    <row r="160" spans="2:65" s="1" customFormat="1" ht="33" customHeight="1">
      <c r="B160" s="139"/>
      <c r="C160" s="140" t="s">
        <v>2378</v>
      </c>
      <c r="D160" s="140" t="s">
        <v>178</v>
      </c>
      <c r="E160" s="141" t="s">
        <v>2989</v>
      </c>
      <c r="F160" s="142" t="s">
        <v>2990</v>
      </c>
      <c r="G160" s="143" t="s">
        <v>285</v>
      </c>
      <c r="H160" s="144">
        <v>1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39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182</v>
      </c>
      <c r="AT160" s="152" t="s">
        <v>178</v>
      </c>
      <c r="AU160" s="152" t="s">
        <v>86</v>
      </c>
      <c r="AY160" s="13" t="s">
        <v>176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86</v>
      </c>
      <c r="BK160" s="153">
        <f t="shared" si="19"/>
        <v>0</v>
      </c>
      <c r="BL160" s="13" t="s">
        <v>182</v>
      </c>
      <c r="BM160" s="152" t="s">
        <v>2991</v>
      </c>
    </row>
    <row r="161" spans="2:65" s="1" customFormat="1" ht="16.5" customHeight="1">
      <c r="B161" s="139"/>
      <c r="C161" s="154" t="s">
        <v>1757</v>
      </c>
      <c r="D161" s="154" t="s">
        <v>234</v>
      </c>
      <c r="E161" s="155" t="s">
        <v>2992</v>
      </c>
      <c r="F161" s="156" t="s">
        <v>2993</v>
      </c>
      <c r="G161" s="157" t="s">
        <v>285</v>
      </c>
      <c r="H161" s="158">
        <v>1</v>
      </c>
      <c r="I161" s="159"/>
      <c r="J161" s="160">
        <f t="shared" si="10"/>
        <v>0</v>
      </c>
      <c r="K161" s="161"/>
      <c r="L161" s="162"/>
      <c r="M161" s="163" t="s">
        <v>1</v>
      </c>
      <c r="N161" s="164" t="s">
        <v>39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219</v>
      </c>
      <c r="AT161" s="152" t="s">
        <v>234</v>
      </c>
      <c r="AU161" s="152" t="s">
        <v>86</v>
      </c>
      <c r="AY161" s="13" t="s">
        <v>176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86</v>
      </c>
      <c r="BK161" s="153">
        <f t="shared" si="19"/>
        <v>0</v>
      </c>
      <c r="BL161" s="13" t="s">
        <v>182</v>
      </c>
      <c r="BM161" s="152" t="s">
        <v>2994</v>
      </c>
    </row>
    <row r="162" spans="2:65" s="1" customFormat="1" ht="24.15" customHeight="1">
      <c r="B162" s="139"/>
      <c r="C162" s="140" t="s">
        <v>2995</v>
      </c>
      <c r="D162" s="140" t="s">
        <v>178</v>
      </c>
      <c r="E162" s="141" t="s">
        <v>2996</v>
      </c>
      <c r="F162" s="142" t="s">
        <v>2997</v>
      </c>
      <c r="G162" s="143" t="s">
        <v>285</v>
      </c>
      <c r="H162" s="144">
        <v>1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39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182</v>
      </c>
      <c r="AT162" s="152" t="s">
        <v>178</v>
      </c>
      <c r="AU162" s="152" t="s">
        <v>86</v>
      </c>
      <c r="AY162" s="13" t="s">
        <v>176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86</v>
      </c>
      <c r="BK162" s="153">
        <f t="shared" si="19"/>
        <v>0</v>
      </c>
      <c r="BL162" s="13" t="s">
        <v>182</v>
      </c>
      <c r="BM162" s="152" t="s">
        <v>2998</v>
      </c>
    </row>
    <row r="163" spans="2:65" s="1" customFormat="1" ht="16.5" customHeight="1">
      <c r="B163" s="139"/>
      <c r="C163" s="154" t="s">
        <v>2999</v>
      </c>
      <c r="D163" s="154" t="s">
        <v>234</v>
      </c>
      <c r="E163" s="155" t="s">
        <v>3000</v>
      </c>
      <c r="F163" s="156" t="s">
        <v>3001</v>
      </c>
      <c r="G163" s="157" t="s">
        <v>285</v>
      </c>
      <c r="H163" s="158">
        <v>1</v>
      </c>
      <c r="I163" s="159"/>
      <c r="J163" s="160">
        <f t="shared" si="10"/>
        <v>0</v>
      </c>
      <c r="K163" s="161"/>
      <c r="L163" s="162"/>
      <c r="M163" s="163" t="s">
        <v>1</v>
      </c>
      <c r="N163" s="164" t="s">
        <v>39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219</v>
      </c>
      <c r="AT163" s="152" t="s">
        <v>234</v>
      </c>
      <c r="AU163" s="152" t="s">
        <v>86</v>
      </c>
      <c r="AY163" s="13" t="s">
        <v>176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86</v>
      </c>
      <c r="BK163" s="153">
        <f t="shared" si="19"/>
        <v>0</v>
      </c>
      <c r="BL163" s="13" t="s">
        <v>182</v>
      </c>
      <c r="BM163" s="152" t="s">
        <v>3002</v>
      </c>
    </row>
    <row r="164" spans="2:65" s="1" customFormat="1" ht="24.15" customHeight="1">
      <c r="B164" s="139"/>
      <c r="C164" s="140" t="s">
        <v>3003</v>
      </c>
      <c r="D164" s="140" t="s">
        <v>178</v>
      </c>
      <c r="E164" s="141" t="s">
        <v>3004</v>
      </c>
      <c r="F164" s="142" t="s">
        <v>3005</v>
      </c>
      <c r="G164" s="143" t="s">
        <v>285</v>
      </c>
      <c r="H164" s="144">
        <v>1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39</v>
      </c>
      <c r="P164" s="150">
        <f t="shared" si="11"/>
        <v>0</v>
      </c>
      <c r="Q164" s="150">
        <v>7.0624199999999998E-3</v>
      </c>
      <c r="R164" s="150">
        <f t="shared" si="12"/>
        <v>7.0624199999999998E-3</v>
      </c>
      <c r="S164" s="150">
        <v>0</v>
      </c>
      <c r="T164" s="151">
        <f t="shared" si="13"/>
        <v>0</v>
      </c>
      <c r="AR164" s="152" t="s">
        <v>182</v>
      </c>
      <c r="AT164" s="152" t="s">
        <v>178</v>
      </c>
      <c r="AU164" s="152" t="s">
        <v>86</v>
      </c>
      <c r="AY164" s="13" t="s">
        <v>176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86</v>
      </c>
      <c r="BK164" s="153">
        <f t="shared" si="19"/>
        <v>0</v>
      </c>
      <c r="BL164" s="13" t="s">
        <v>182</v>
      </c>
      <c r="BM164" s="152" t="s">
        <v>3006</v>
      </c>
    </row>
    <row r="165" spans="2:65" s="1" customFormat="1" ht="24.15" customHeight="1">
      <c r="B165" s="139"/>
      <c r="C165" s="154" t="s">
        <v>1651</v>
      </c>
      <c r="D165" s="154" t="s">
        <v>234</v>
      </c>
      <c r="E165" s="155" t="s">
        <v>3007</v>
      </c>
      <c r="F165" s="156" t="s">
        <v>3008</v>
      </c>
      <c r="G165" s="157" t="s">
        <v>285</v>
      </c>
      <c r="H165" s="158">
        <v>1</v>
      </c>
      <c r="I165" s="159"/>
      <c r="J165" s="160">
        <f t="shared" si="10"/>
        <v>0</v>
      </c>
      <c r="K165" s="161"/>
      <c r="L165" s="162"/>
      <c r="M165" s="163" t="s">
        <v>1</v>
      </c>
      <c r="N165" s="164" t="s">
        <v>39</v>
      </c>
      <c r="P165" s="150">
        <f t="shared" si="11"/>
        <v>0</v>
      </c>
      <c r="Q165" s="150">
        <v>4.7E-2</v>
      </c>
      <c r="R165" s="150">
        <f t="shared" si="12"/>
        <v>4.7E-2</v>
      </c>
      <c r="S165" s="150">
        <v>0</v>
      </c>
      <c r="T165" s="151">
        <f t="shared" si="13"/>
        <v>0</v>
      </c>
      <c r="AR165" s="152" t="s">
        <v>1100</v>
      </c>
      <c r="AT165" s="152" t="s">
        <v>234</v>
      </c>
      <c r="AU165" s="152" t="s">
        <v>86</v>
      </c>
      <c r="AY165" s="13" t="s">
        <v>176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86</v>
      </c>
      <c r="BK165" s="153">
        <f t="shared" si="19"/>
        <v>0</v>
      </c>
      <c r="BL165" s="13" t="s">
        <v>1100</v>
      </c>
      <c r="BM165" s="152" t="s">
        <v>3009</v>
      </c>
    </row>
    <row r="166" spans="2:65" s="1" customFormat="1" ht="16.5" customHeight="1">
      <c r="B166" s="139"/>
      <c r="C166" s="140" t="s">
        <v>561</v>
      </c>
      <c r="D166" s="140" t="s">
        <v>178</v>
      </c>
      <c r="E166" s="141" t="s">
        <v>3010</v>
      </c>
      <c r="F166" s="142" t="s">
        <v>3011</v>
      </c>
      <c r="G166" s="143" t="s">
        <v>285</v>
      </c>
      <c r="H166" s="144">
        <v>1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39</v>
      </c>
      <c r="P166" s="150">
        <f t="shared" si="11"/>
        <v>0</v>
      </c>
      <c r="Q166" s="150">
        <v>6.1401999999999998E-2</v>
      </c>
      <c r="R166" s="150">
        <f t="shared" si="12"/>
        <v>6.1401999999999998E-2</v>
      </c>
      <c r="S166" s="150">
        <v>0</v>
      </c>
      <c r="T166" s="151">
        <f t="shared" si="13"/>
        <v>0</v>
      </c>
      <c r="AR166" s="152" t="s">
        <v>182</v>
      </c>
      <c r="AT166" s="152" t="s">
        <v>178</v>
      </c>
      <c r="AU166" s="152" t="s">
        <v>86</v>
      </c>
      <c r="AY166" s="13" t="s">
        <v>176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86</v>
      </c>
      <c r="BK166" s="153">
        <f t="shared" si="19"/>
        <v>0</v>
      </c>
      <c r="BL166" s="13" t="s">
        <v>182</v>
      </c>
      <c r="BM166" s="152" t="s">
        <v>3012</v>
      </c>
    </row>
    <row r="167" spans="2:65" s="1" customFormat="1" ht="16.5" customHeight="1">
      <c r="B167" s="139"/>
      <c r="C167" s="154" t="s">
        <v>565</v>
      </c>
      <c r="D167" s="154" t="s">
        <v>234</v>
      </c>
      <c r="E167" s="155" t="s">
        <v>3013</v>
      </c>
      <c r="F167" s="156" t="s">
        <v>3014</v>
      </c>
      <c r="G167" s="157" t="s">
        <v>285</v>
      </c>
      <c r="H167" s="158">
        <v>1</v>
      </c>
      <c r="I167" s="159"/>
      <c r="J167" s="160">
        <f t="shared" si="10"/>
        <v>0</v>
      </c>
      <c r="K167" s="161"/>
      <c r="L167" s="162"/>
      <c r="M167" s="163" t="s">
        <v>1</v>
      </c>
      <c r="N167" s="164" t="s">
        <v>39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219</v>
      </c>
      <c r="AT167" s="152" t="s">
        <v>234</v>
      </c>
      <c r="AU167" s="152" t="s">
        <v>86</v>
      </c>
      <c r="AY167" s="13" t="s">
        <v>176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86</v>
      </c>
      <c r="BK167" s="153">
        <f t="shared" si="19"/>
        <v>0</v>
      </c>
      <c r="BL167" s="13" t="s">
        <v>182</v>
      </c>
      <c r="BM167" s="152" t="s">
        <v>3015</v>
      </c>
    </row>
    <row r="168" spans="2:65" s="1" customFormat="1" ht="21.75" customHeight="1">
      <c r="B168" s="139"/>
      <c r="C168" s="140" t="s">
        <v>328</v>
      </c>
      <c r="D168" s="140" t="s">
        <v>178</v>
      </c>
      <c r="E168" s="141" t="s">
        <v>3016</v>
      </c>
      <c r="F168" s="142" t="s">
        <v>3017</v>
      </c>
      <c r="G168" s="143" t="s">
        <v>241</v>
      </c>
      <c r="H168" s="144">
        <v>50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39</v>
      </c>
      <c r="P168" s="150">
        <f t="shared" si="11"/>
        <v>0</v>
      </c>
      <c r="Q168" s="150">
        <v>8.7000000000000001E-5</v>
      </c>
      <c r="R168" s="150">
        <f t="shared" si="12"/>
        <v>4.3499999999999997E-3</v>
      </c>
      <c r="S168" s="150">
        <v>0</v>
      </c>
      <c r="T168" s="151">
        <f t="shared" si="13"/>
        <v>0</v>
      </c>
      <c r="AR168" s="152" t="s">
        <v>182</v>
      </c>
      <c r="AT168" s="152" t="s">
        <v>178</v>
      </c>
      <c r="AU168" s="152" t="s">
        <v>86</v>
      </c>
      <c r="AY168" s="13" t="s">
        <v>176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86</v>
      </c>
      <c r="BK168" s="153">
        <f t="shared" si="19"/>
        <v>0</v>
      </c>
      <c r="BL168" s="13" t="s">
        <v>182</v>
      </c>
      <c r="BM168" s="152" t="s">
        <v>3018</v>
      </c>
    </row>
    <row r="169" spans="2:65" s="1" customFormat="1" ht="24.15" customHeight="1">
      <c r="B169" s="139"/>
      <c r="C169" s="140" t="s">
        <v>679</v>
      </c>
      <c r="D169" s="140" t="s">
        <v>178</v>
      </c>
      <c r="E169" s="141" t="s">
        <v>3019</v>
      </c>
      <c r="F169" s="142" t="s">
        <v>3020</v>
      </c>
      <c r="G169" s="143" t="s">
        <v>241</v>
      </c>
      <c r="H169" s="144">
        <v>50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39</v>
      </c>
      <c r="P169" s="150">
        <f t="shared" si="11"/>
        <v>0</v>
      </c>
      <c r="Q169" s="150">
        <v>1E-4</v>
      </c>
      <c r="R169" s="150">
        <f t="shared" si="12"/>
        <v>5.0000000000000001E-3</v>
      </c>
      <c r="S169" s="150">
        <v>0</v>
      </c>
      <c r="T169" s="151">
        <f t="shared" si="13"/>
        <v>0</v>
      </c>
      <c r="AR169" s="152" t="s">
        <v>182</v>
      </c>
      <c r="AT169" s="152" t="s">
        <v>178</v>
      </c>
      <c r="AU169" s="152" t="s">
        <v>86</v>
      </c>
      <c r="AY169" s="13" t="s">
        <v>176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86</v>
      </c>
      <c r="BK169" s="153">
        <f t="shared" si="19"/>
        <v>0</v>
      </c>
      <c r="BL169" s="13" t="s">
        <v>182</v>
      </c>
      <c r="BM169" s="152" t="s">
        <v>3021</v>
      </c>
    </row>
    <row r="170" spans="2:65" s="11" customFormat="1" ht="22.75" customHeight="1">
      <c r="B170" s="127"/>
      <c r="D170" s="128" t="s">
        <v>72</v>
      </c>
      <c r="E170" s="137" t="s">
        <v>589</v>
      </c>
      <c r="F170" s="137" t="s">
        <v>590</v>
      </c>
      <c r="I170" s="130"/>
      <c r="J170" s="138">
        <f>BK170</f>
        <v>0</v>
      </c>
      <c r="L170" s="127"/>
      <c r="M170" s="132"/>
      <c r="P170" s="133">
        <f>P171</f>
        <v>0</v>
      </c>
      <c r="R170" s="133">
        <f>R171</f>
        <v>0</v>
      </c>
      <c r="T170" s="134">
        <f>T171</f>
        <v>0</v>
      </c>
      <c r="AR170" s="128" t="s">
        <v>80</v>
      </c>
      <c r="AT170" s="135" t="s">
        <v>72</v>
      </c>
      <c r="AU170" s="135" t="s">
        <v>80</v>
      </c>
      <c r="AY170" s="128" t="s">
        <v>176</v>
      </c>
      <c r="BK170" s="136">
        <f>BK171</f>
        <v>0</v>
      </c>
    </row>
    <row r="171" spans="2:65" s="1" customFormat="1" ht="33" customHeight="1">
      <c r="B171" s="139"/>
      <c r="C171" s="140" t="s">
        <v>304</v>
      </c>
      <c r="D171" s="140" t="s">
        <v>178</v>
      </c>
      <c r="E171" s="141" t="s">
        <v>2749</v>
      </c>
      <c r="F171" s="142" t="s">
        <v>2750</v>
      </c>
      <c r="G171" s="143" t="s">
        <v>213</v>
      </c>
      <c r="H171" s="144">
        <v>29.161999999999999</v>
      </c>
      <c r="I171" s="145"/>
      <c r="J171" s="146">
        <f>ROUND(I171*H171,2)</f>
        <v>0</v>
      </c>
      <c r="K171" s="147"/>
      <c r="L171" s="28"/>
      <c r="M171" s="148" t="s">
        <v>1</v>
      </c>
      <c r="N171" s="149" t="s">
        <v>39</v>
      </c>
      <c r="P171" s="150">
        <f>O171*H171</f>
        <v>0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AR171" s="152" t="s">
        <v>182</v>
      </c>
      <c r="AT171" s="152" t="s">
        <v>178</v>
      </c>
      <c r="AU171" s="152" t="s">
        <v>86</v>
      </c>
      <c r="AY171" s="13" t="s">
        <v>176</v>
      </c>
      <c r="BE171" s="153">
        <f>IF(N171="základná",J171,0)</f>
        <v>0</v>
      </c>
      <c r="BF171" s="153">
        <f>IF(N171="znížená",J171,0)</f>
        <v>0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3" t="s">
        <v>86</v>
      </c>
      <c r="BK171" s="153">
        <f>ROUND(I171*H171,2)</f>
        <v>0</v>
      </c>
      <c r="BL171" s="13" t="s">
        <v>182</v>
      </c>
      <c r="BM171" s="152" t="s">
        <v>3022</v>
      </c>
    </row>
    <row r="172" spans="2:65" s="11" customFormat="1" ht="25.9" customHeight="1">
      <c r="B172" s="127"/>
      <c r="D172" s="128" t="s">
        <v>72</v>
      </c>
      <c r="E172" s="129" t="s">
        <v>594</v>
      </c>
      <c r="F172" s="129" t="s">
        <v>595</v>
      </c>
      <c r="I172" s="130"/>
      <c r="J172" s="131">
        <f>BK172</f>
        <v>0</v>
      </c>
      <c r="L172" s="127"/>
      <c r="M172" s="132"/>
      <c r="P172" s="133">
        <f>P173</f>
        <v>0</v>
      </c>
      <c r="R172" s="133">
        <f>R173</f>
        <v>2.6572760000000004E-2</v>
      </c>
      <c r="T172" s="134">
        <f>T173</f>
        <v>0</v>
      </c>
      <c r="AR172" s="128" t="s">
        <v>86</v>
      </c>
      <c r="AT172" s="135" t="s">
        <v>72</v>
      </c>
      <c r="AU172" s="135" t="s">
        <v>73</v>
      </c>
      <c r="AY172" s="128" t="s">
        <v>176</v>
      </c>
      <c r="BK172" s="136">
        <f>BK173</f>
        <v>0</v>
      </c>
    </row>
    <row r="173" spans="2:65" s="11" customFormat="1" ht="22.75" customHeight="1">
      <c r="B173" s="127"/>
      <c r="D173" s="128" t="s">
        <v>72</v>
      </c>
      <c r="E173" s="137" t="s">
        <v>1808</v>
      </c>
      <c r="F173" s="137" t="s">
        <v>1809</v>
      </c>
      <c r="I173" s="130"/>
      <c r="J173" s="138">
        <f>BK173</f>
        <v>0</v>
      </c>
      <c r="L173" s="127"/>
      <c r="M173" s="132"/>
      <c r="P173" s="133">
        <f>SUM(P174:P194)</f>
        <v>0</v>
      </c>
      <c r="R173" s="133">
        <f>SUM(R174:R194)</f>
        <v>2.6572760000000004E-2</v>
      </c>
      <c r="T173" s="134">
        <f>SUM(T174:T194)</f>
        <v>0</v>
      </c>
      <c r="AR173" s="128" t="s">
        <v>86</v>
      </c>
      <c r="AT173" s="135" t="s">
        <v>72</v>
      </c>
      <c r="AU173" s="135" t="s">
        <v>80</v>
      </c>
      <c r="AY173" s="128" t="s">
        <v>176</v>
      </c>
      <c r="BK173" s="136">
        <f>SUM(BK174:BK194)</f>
        <v>0</v>
      </c>
    </row>
    <row r="174" spans="2:65" s="1" customFormat="1" ht="37.75" customHeight="1">
      <c r="B174" s="139"/>
      <c r="C174" s="140" t="s">
        <v>2334</v>
      </c>
      <c r="D174" s="140" t="s">
        <v>178</v>
      </c>
      <c r="E174" s="141" t="s">
        <v>3023</v>
      </c>
      <c r="F174" s="142" t="s">
        <v>3024</v>
      </c>
      <c r="G174" s="143" t="s">
        <v>241</v>
      </c>
      <c r="H174" s="144">
        <v>1</v>
      </c>
      <c r="I174" s="145"/>
      <c r="J174" s="146">
        <f t="shared" ref="J174:J194" si="20">ROUND(I174*H174,2)</f>
        <v>0</v>
      </c>
      <c r="K174" s="147"/>
      <c r="L174" s="28"/>
      <c r="M174" s="148" t="s">
        <v>1</v>
      </c>
      <c r="N174" s="149" t="s">
        <v>39</v>
      </c>
      <c r="P174" s="150">
        <f t="shared" ref="P174:P194" si="21">O174*H174</f>
        <v>0</v>
      </c>
      <c r="Q174" s="150">
        <v>5.1399999999999996E-3</v>
      </c>
      <c r="R174" s="150">
        <f t="shared" ref="R174:R194" si="22">Q174*H174</f>
        <v>5.1399999999999996E-3</v>
      </c>
      <c r="S174" s="150">
        <v>0</v>
      </c>
      <c r="T174" s="151">
        <f t="shared" ref="T174:T194" si="23">S174*H174</f>
        <v>0</v>
      </c>
      <c r="AR174" s="152" t="s">
        <v>255</v>
      </c>
      <c r="AT174" s="152" t="s">
        <v>178</v>
      </c>
      <c r="AU174" s="152" t="s">
        <v>86</v>
      </c>
      <c r="AY174" s="13" t="s">
        <v>176</v>
      </c>
      <c r="BE174" s="153">
        <f t="shared" ref="BE174:BE194" si="24">IF(N174="základná",J174,0)</f>
        <v>0</v>
      </c>
      <c r="BF174" s="153">
        <f t="shared" ref="BF174:BF194" si="25">IF(N174="znížená",J174,0)</f>
        <v>0</v>
      </c>
      <c r="BG174" s="153">
        <f t="shared" ref="BG174:BG194" si="26">IF(N174="zákl. prenesená",J174,0)</f>
        <v>0</v>
      </c>
      <c r="BH174" s="153">
        <f t="shared" ref="BH174:BH194" si="27">IF(N174="zníž. prenesená",J174,0)</f>
        <v>0</v>
      </c>
      <c r="BI174" s="153">
        <f t="shared" ref="BI174:BI194" si="28">IF(N174="nulová",J174,0)</f>
        <v>0</v>
      </c>
      <c r="BJ174" s="13" t="s">
        <v>86</v>
      </c>
      <c r="BK174" s="153">
        <f t="shared" ref="BK174:BK194" si="29">ROUND(I174*H174,2)</f>
        <v>0</v>
      </c>
      <c r="BL174" s="13" t="s">
        <v>255</v>
      </c>
      <c r="BM174" s="152" t="s">
        <v>3025</v>
      </c>
    </row>
    <row r="175" spans="2:65" s="1" customFormat="1" ht="24.15" customHeight="1">
      <c r="B175" s="139"/>
      <c r="C175" s="140" t="s">
        <v>3026</v>
      </c>
      <c r="D175" s="140" t="s">
        <v>178</v>
      </c>
      <c r="E175" s="141" t="s">
        <v>3027</v>
      </c>
      <c r="F175" s="142" t="s">
        <v>3028</v>
      </c>
      <c r="G175" s="143" t="s">
        <v>285</v>
      </c>
      <c r="H175" s="144">
        <v>1</v>
      </c>
      <c r="I175" s="145"/>
      <c r="J175" s="146">
        <f t="shared" si="20"/>
        <v>0</v>
      </c>
      <c r="K175" s="147"/>
      <c r="L175" s="28"/>
      <c r="M175" s="148" t="s">
        <v>1</v>
      </c>
      <c r="N175" s="149" t="s">
        <v>39</v>
      </c>
      <c r="P175" s="150">
        <f t="shared" si="21"/>
        <v>0</v>
      </c>
      <c r="Q175" s="150">
        <v>5.0000000000000002E-5</v>
      </c>
      <c r="R175" s="150">
        <f t="shared" si="22"/>
        <v>5.0000000000000002E-5</v>
      </c>
      <c r="S175" s="150">
        <v>0</v>
      </c>
      <c r="T175" s="151">
        <f t="shared" si="23"/>
        <v>0</v>
      </c>
      <c r="AR175" s="152" t="s">
        <v>255</v>
      </c>
      <c r="AT175" s="152" t="s">
        <v>178</v>
      </c>
      <c r="AU175" s="152" t="s">
        <v>86</v>
      </c>
      <c r="AY175" s="13" t="s">
        <v>176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86</v>
      </c>
      <c r="BK175" s="153">
        <f t="shared" si="29"/>
        <v>0</v>
      </c>
      <c r="BL175" s="13" t="s">
        <v>255</v>
      </c>
      <c r="BM175" s="152" t="s">
        <v>3029</v>
      </c>
    </row>
    <row r="176" spans="2:65" s="1" customFormat="1" ht="16.5" customHeight="1">
      <c r="B176" s="139"/>
      <c r="C176" s="154" t="s">
        <v>3030</v>
      </c>
      <c r="D176" s="154" t="s">
        <v>234</v>
      </c>
      <c r="E176" s="155" t="s">
        <v>3031</v>
      </c>
      <c r="F176" s="156" t="s">
        <v>3032</v>
      </c>
      <c r="G176" s="157" t="s">
        <v>285</v>
      </c>
      <c r="H176" s="158">
        <v>1</v>
      </c>
      <c r="I176" s="159"/>
      <c r="J176" s="160">
        <f t="shared" si="20"/>
        <v>0</v>
      </c>
      <c r="K176" s="161"/>
      <c r="L176" s="162"/>
      <c r="M176" s="163" t="s">
        <v>1</v>
      </c>
      <c r="N176" s="164" t="s">
        <v>39</v>
      </c>
      <c r="P176" s="150">
        <f t="shared" si="21"/>
        <v>0</v>
      </c>
      <c r="Q176" s="150">
        <v>5.9000000000000003E-4</v>
      </c>
      <c r="R176" s="150">
        <f t="shared" si="22"/>
        <v>5.9000000000000003E-4</v>
      </c>
      <c r="S176" s="150">
        <v>0</v>
      </c>
      <c r="T176" s="151">
        <f t="shared" si="23"/>
        <v>0</v>
      </c>
      <c r="AR176" s="152" t="s">
        <v>320</v>
      </c>
      <c r="AT176" s="152" t="s">
        <v>234</v>
      </c>
      <c r="AU176" s="152" t="s">
        <v>86</v>
      </c>
      <c r="AY176" s="13" t="s">
        <v>176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86</v>
      </c>
      <c r="BK176" s="153">
        <f t="shared" si="29"/>
        <v>0</v>
      </c>
      <c r="BL176" s="13" t="s">
        <v>255</v>
      </c>
      <c r="BM176" s="152" t="s">
        <v>3033</v>
      </c>
    </row>
    <row r="177" spans="2:65" s="1" customFormat="1" ht="24.15" customHeight="1">
      <c r="B177" s="139"/>
      <c r="C177" s="140" t="s">
        <v>2353</v>
      </c>
      <c r="D177" s="140" t="s">
        <v>178</v>
      </c>
      <c r="E177" s="141" t="s">
        <v>1841</v>
      </c>
      <c r="F177" s="142" t="s">
        <v>1842</v>
      </c>
      <c r="G177" s="143" t="s">
        <v>285</v>
      </c>
      <c r="H177" s="144">
        <v>2</v>
      </c>
      <c r="I177" s="145"/>
      <c r="J177" s="146">
        <f t="shared" si="20"/>
        <v>0</v>
      </c>
      <c r="K177" s="147"/>
      <c r="L177" s="28"/>
      <c r="M177" s="148" t="s">
        <v>1</v>
      </c>
      <c r="N177" s="149" t="s">
        <v>39</v>
      </c>
      <c r="P177" s="150">
        <f t="shared" si="21"/>
        <v>0</v>
      </c>
      <c r="Q177" s="150">
        <v>6.0000000000000002E-5</v>
      </c>
      <c r="R177" s="150">
        <f t="shared" si="22"/>
        <v>1.2E-4</v>
      </c>
      <c r="S177" s="150">
        <v>0</v>
      </c>
      <c r="T177" s="151">
        <f t="shared" si="23"/>
        <v>0</v>
      </c>
      <c r="AR177" s="152" t="s">
        <v>255</v>
      </c>
      <c r="AT177" s="152" t="s">
        <v>178</v>
      </c>
      <c r="AU177" s="152" t="s">
        <v>86</v>
      </c>
      <c r="AY177" s="13" t="s">
        <v>176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86</v>
      </c>
      <c r="BK177" s="153">
        <f t="shared" si="29"/>
        <v>0</v>
      </c>
      <c r="BL177" s="13" t="s">
        <v>255</v>
      </c>
      <c r="BM177" s="152" t="s">
        <v>3034</v>
      </c>
    </row>
    <row r="178" spans="2:65" s="1" customFormat="1" ht="16.5" customHeight="1">
      <c r="B178" s="139"/>
      <c r="C178" s="154" t="s">
        <v>2164</v>
      </c>
      <c r="D178" s="154" t="s">
        <v>234</v>
      </c>
      <c r="E178" s="155" t="s">
        <v>1845</v>
      </c>
      <c r="F178" s="156" t="s">
        <v>1846</v>
      </c>
      <c r="G178" s="157" t="s">
        <v>285</v>
      </c>
      <c r="H178" s="158">
        <v>2</v>
      </c>
      <c r="I178" s="159"/>
      <c r="J178" s="160">
        <f t="shared" si="20"/>
        <v>0</v>
      </c>
      <c r="K178" s="161"/>
      <c r="L178" s="162"/>
      <c r="M178" s="163" t="s">
        <v>1</v>
      </c>
      <c r="N178" s="164" t="s">
        <v>39</v>
      </c>
      <c r="P178" s="150">
        <f t="shared" si="21"/>
        <v>0</v>
      </c>
      <c r="Q178" s="150">
        <v>3.5000000000000001E-3</v>
      </c>
      <c r="R178" s="150">
        <f t="shared" si="22"/>
        <v>7.0000000000000001E-3</v>
      </c>
      <c r="S178" s="150">
        <v>0</v>
      </c>
      <c r="T178" s="151">
        <f t="shared" si="23"/>
        <v>0</v>
      </c>
      <c r="AR178" s="152" t="s">
        <v>320</v>
      </c>
      <c r="AT178" s="152" t="s">
        <v>234</v>
      </c>
      <c r="AU178" s="152" t="s">
        <v>86</v>
      </c>
      <c r="AY178" s="13" t="s">
        <v>176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86</v>
      </c>
      <c r="BK178" s="153">
        <f t="shared" si="29"/>
        <v>0</v>
      </c>
      <c r="BL178" s="13" t="s">
        <v>255</v>
      </c>
      <c r="BM178" s="152" t="s">
        <v>3035</v>
      </c>
    </row>
    <row r="179" spans="2:65" s="1" customFormat="1" ht="21.75" customHeight="1">
      <c r="B179" s="139"/>
      <c r="C179" s="140" t="s">
        <v>602</v>
      </c>
      <c r="D179" s="140" t="s">
        <v>178</v>
      </c>
      <c r="E179" s="141" t="s">
        <v>3036</v>
      </c>
      <c r="F179" s="142" t="s">
        <v>1855</v>
      </c>
      <c r="G179" s="143" t="s">
        <v>285</v>
      </c>
      <c r="H179" s="144">
        <v>1</v>
      </c>
      <c r="I179" s="145"/>
      <c r="J179" s="146">
        <f t="shared" si="20"/>
        <v>0</v>
      </c>
      <c r="K179" s="147"/>
      <c r="L179" s="28"/>
      <c r="M179" s="148" t="s">
        <v>1</v>
      </c>
      <c r="N179" s="149" t="s">
        <v>39</v>
      </c>
      <c r="P179" s="150">
        <f t="shared" si="21"/>
        <v>0</v>
      </c>
      <c r="Q179" s="150">
        <v>2.2759999999999999E-5</v>
      </c>
      <c r="R179" s="150">
        <f t="shared" si="22"/>
        <v>2.2759999999999999E-5</v>
      </c>
      <c r="S179" s="150">
        <v>0</v>
      </c>
      <c r="T179" s="151">
        <f t="shared" si="23"/>
        <v>0</v>
      </c>
      <c r="AR179" s="152" t="s">
        <v>255</v>
      </c>
      <c r="AT179" s="152" t="s">
        <v>178</v>
      </c>
      <c r="AU179" s="152" t="s">
        <v>86</v>
      </c>
      <c r="AY179" s="13" t="s">
        <v>176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86</v>
      </c>
      <c r="BK179" s="153">
        <f t="shared" si="29"/>
        <v>0</v>
      </c>
      <c r="BL179" s="13" t="s">
        <v>255</v>
      </c>
      <c r="BM179" s="152" t="s">
        <v>3037</v>
      </c>
    </row>
    <row r="180" spans="2:65" s="1" customFormat="1" ht="24.15" customHeight="1">
      <c r="B180" s="139"/>
      <c r="C180" s="154" t="s">
        <v>378</v>
      </c>
      <c r="D180" s="154" t="s">
        <v>234</v>
      </c>
      <c r="E180" s="155" t="s">
        <v>3038</v>
      </c>
      <c r="F180" s="156" t="s">
        <v>3039</v>
      </c>
      <c r="G180" s="157" t="s">
        <v>285</v>
      </c>
      <c r="H180" s="158">
        <v>1</v>
      </c>
      <c r="I180" s="159"/>
      <c r="J180" s="160">
        <f t="shared" si="20"/>
        <v>0</v>
      </c>
      <c r="K180" s="161"/>
      <c r="L180" s="162"/>
      <c r="M180" s="163" t="s">
        <v>1</v>
      </c>
      <c r="N180" s="164" t="s">
        <v>39</v>
      </c>
      <c r="P180" s="150">
        <f t="shared" si="21"/>
        <v>0</v>
      </c>
      <c r="Q180" s="150">
        <v>6.9999999999999994E-5</v>
      </c>
      <c r="R180" s="150">
        <f t="shared" si="22"/>
        <v>6.9999999999999994E-5</v>
      </c>
      <c r="S180" s="150">
        <v>0</v>
      </c>
      <c r="T180" s="151">
        <f t="shared" si="23"/>
        <v>0</v>
      </c>
      <c r="AR180" s="152" t="s">
        <v>320</v>
      </c>
      <c r="AT180" s="152" t="s">
        <v>234</v>
      </c>
      <c r="AU180" s="152" t="s">
        <v>86</v>
      </c>
      <c r="AY180" s="13" t="s">
        <v>176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86</v>
      </c>
      <c r="BK180" s="153">
        <f t="shared" si="29"/>
        <v>0</v>
      </c>
      <c r="BL180" s="13" t="s">
        <v>255</v>
      </c>
      <c r="BM180" s="152" t="s">
        <v>3040</v>
      </c>
    </row>
    <row r="181" spans="2:65" s="1" customFormat="1" ht="16.5" customHeight="1">
      <c r="B181" s="139"/>
      <c r="C181" s="140" t="s">
        <v>1753</v>
      </c>
      <c r="D181" s="140" t="s">
        <v>178</v>
      </c>
      <c r="E181" s="141" t="s">
        <v>3041</v>
      </c>
      <c r="F181" s="142" t="s">
        <v>3042</v>
      </c>
      <c r="G181" s="143" t="s">
        <v>285</v>
      </c>
      <c r="H181" s="144">
        <v>1</v>
      </c>
      <c r="I181" s="145"/>
      <c r="J181" s="146">
        <f t="shared" si="20"/>
        <v>0</v>
      </c>
      <c r="K181" s="147"/>
      <c r="L181" s="28"/>
      <c r="M181" s="148" t="s">
        <v>1</v>
      </c>
      <c r="N181" s="149" t="s">
        <v>39</v>
      </c>
      <c r="P181" s="150">
        <f t="shared" si="21"/>
        <v>0</v>
      </c>
      <c r="Q181" s="150">
        <v>5.0000000000000002E-5</v>
      </c>
      <c r="R181" s="150">
        <f t="shared" si="22"/>
        <v>5.0000000000000002E-5</v>
      </c>
      <c r="S181" s="150">
        <v>0</v>
      </c>
      <c r="T181" s="151">
        <f t="shared" si="23"/>
        <v>0</v>
      </c>
      <c r="AR181" s="152" t="s">
        <v>255</v>
      </c>
      <c r="AT181" s="152" t="s">
        <v>178</v>
      </c>
      <c r="AU181" s="152" t="s">
        <v>86</v>
      </c>
      <c r="AY181" s="13" t="s">
        <v>176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86</v>
      </c>
      <c r="BK181" s="153">
        <f t="shared" si="29"/>
        <v>0</v>
      </c>
      <c r="BL181" s="13" t="s">
        <v>255</v>
      </c>
      <c r="BM181" s="152" t="s">
        <v>3043</v>
      </c>
    </row>
    <row r="182" spans="2:65" s="1" customFormat="1" ht="24.15" customHeight="1">
      <c r="B182" s="139"/>
      <c r="C182" s="154" t="s">
        <v>3044</v>
      </c>
      <c r="D182" s="154" t="s">
        <v>234</v>
      </c>
      <c r="E182" s="155" t="s">
        <v>3045</v>
      </c>
      <c r="F182" s="156" t="s">
        <v>3046</v>
      </c>
      <c r="G182" s="157" t="s">
        <v>285</v>
      </c>
      <c r="H182" s="158">
        <v>1</v>
      </c>
      <c r="I182" s="159"/>
      <c r="J182" s="160">
        <f t="shared" si="20"/>
        <v>0</v>
      </c>
      <c r="K182" s="161"/>
      <c r="L182" s="162"/>
      <c r="M182" s="163" t="s">
        <v>1</v>
      </c>
      <c r="N182" s="164" t="s">
        <v>39</v>
      </c>
      <c r="P182" s="150">
        <f t="shared" si="21"/>
        <v>0</v>
      </c>
      <c r="Q182" s="150">
        <v>1.0300000000000001E-3</v>
      </c>
      <c r="R182" s="150">
        <f t="shared" si="22"/>
        <v>1.0300000000000001E-3</v>
      </c>
      <c r="S182" s="150">
        <v>0</v>
      </c>
      <c r="T182" s="151">
        <f t="shared" si="23"/>
        <v>0</v>
      </c>
      <c r="AR182" s="152" t="s">
        <v>320</v>
      </c>
      <c r="AT182" s="152" t="s">
        <v>234</v>
      </c>
      <c r="AU182" s="152" t="s">
        <v>86</v>
      </c>
      <c r="AY182" s="13" t="s">
        <v>176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86</v>
      </c>
      <c r="BK182" s="153">
        <f t="shared" si="29"/>
        <v>0</v>
      </c>
      <c r="BL182" s="13" t="s">
        <v>255</v>
      </c>
      <c r="BM182" s="152" t="s">
        <v>3047</v>
      </c>
    </row>
    <row r="183" spans="2:65" s="1" customFormat="1" ht="16.5" customHeight="1">
      <c r="B183" s="139"/>
      <c r="C183" s="140" t="s">
        <v>1626</v>
      </c>
      <c r="D183" s="140" t="s">
        <v>178</v>
      </c>
      <c r="E183" s="141" t="s">
        <v>3048</v>
      </c>
      <c r="F183" s="142" t="s">
        <v>3049</v>
      </c>
      <c r="G183" s="143" t="s">
        <v>285</v>
      </c>
      <c r="H183" s="144">
        <v>1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39</v>
      </c>
      <c r="P183" s="150">
        <f t="shared" si="21"/>
        <v>0</v>
      </c>
      <c r="Q183" s="150">
        <v>6.0000000000000002E-5</v>
      </c>
      <c r="R183" s="150">
        <f t="shared" si="22"/>
        <v>6.0000000000000002E-5</v>
      </c>
      <c r="S183" s="150">
        <v>0</v>
      </c>
      <c r="T183" s="151">
        <f t="shared" si="23"/>
        <v>0</v>
      </c>
      <c r="AR183" s="152" t="s">
        <v>255</v>
      </c>
      <c r="AT183" s="152" t="s">
        <v>178</v>
      </c>
      <c r="AU183" s="152" t="s">
        <v>86</v>
      </c>
      <c r="AY183" s="13" t="s">
        <v>176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86</v>
      </c>
      <c r="BK183" s="153">
        <f t="shared" si="29"/>
        <v>0</v>
      </c>
      <c r="BL183" s="13" t="s">
        <v>255</v>
      </c>
      <c r="BM183" s="152" t="s">
        <v>3050</v>
      </c>
    </row>
    <row r="184" spans="2:65" s="1" customFormat="1" ht="24.15" customHeight="1">
      <c r="B184" s="139"/>
      <c r="C184" s="154" t="s">
        <v>1630</v>
      </c>
      <c r="D184" s="154" t="s">
        <v>234</v>
      </c>
      <c r="E184" s="155" t="s">
        <v>3051</v>
      </c>
      <c r="F184" s="156" t="s">
        <v>3052</v>
      </c>
      <c r="G184" s="157" t="s">
        <v>285</v>
      </c>
      <c r="H184" s="158">
        <v>1</v>
      </c>
      <c r="I184" s="159"/>
      <c r="J184" s="160">
        <f t="shared" si="20"/>
        <v>0</v>
      </c>
      <c r="K184" s="161"/>
      <c r="L184" s="162"/>
      <c r="M184" s="163" t="s">
        <v>1</v>
      </c>
      <c r="N184" s="164" t="s">
        <v>39</v>
      </c>
      <c r="P184" s="150">
        <f t="shared" si="21"/>
        <v>0</v>
      </c>
      <c r="Q184" s="150">
        <v>2.0400000000000001E-3</v>
      </c>
      <c r="R184" s="150">
        <f t="shared" si="22"/>
        <v>2.0400000000000001E-3</v>
      </c>
      <c r="S184" s="150">
        <v>0</v>
      </c>
      <c r="T184" s="151">
        <f t="shared" si="23"/>
        <v>0</v>
      </c>
      <c r="AR184" s="152" t="s">
        <v>320</v>
      </c>
      <c r="AT184" s="152" t="s">
        <v>234</v>
      </c>
      <c r="AU184" s="152" t="s">
        <v>86</v>
      </c>
      <c r="AY184" s="13" t="s">
        <v>176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86</v>
      </c>
      <c r="BK184" s="153">
        <f t="shared" si="29"/>
        <v>0</v>
      </c>
      <c r="BL184" s="13" t="s">
        <v>255</v>
      </c>
      <c r="BM184" s="152" t="s">
        <v>3053</v>
      </c>
    </row>
    <row r="185" spans="2:65" s="1" customFormat="1" ht="16.5" customHeight="1">
      <c r="B185" s="139"/>
      <c r="C185" s="140" t="s">
        <v>1551</v>
      </c>
      <c r="D185" s="140" t="s">
        <v>178</v>
      </c>
      <c r="E185" s="141" t="s">
        <v>1890</v>
      </c>
      <c r="F185" s="142" t="s">
        <v>1891</v>
      </c>
      <c r="G185" s="143" t="s">
        <v>285</v>
      </c>
      <c r="H185" s="144">
        <v>1</v>
      </c>
      <c r="I185" s="145"/>
      <c r="J185" s="146">
        <f t="shared" si="20"/>
        <v>0</v>
      </c>
      <c r="K185" s="147"/>
      <c r="L185" s="28"/>
      <c r="M185" s="148" t="s">
        <v>1</v>
      </c>
      <c r="N185" s="149" t="s">
        <v>39</v>
      </c>
      <c r="P185" s="150">
        <f t="shared" si="21"/>
        <v>0</v>
      </c>
      <c r="Q185" s="150">
        <v>6.0000000000000002E-5</v>
      </c>
      <c r="R185" s="150">
        <f t="shared" si="22"/>
        <v>6.0000000000000002E-5</v>
      </c>
      <c r="S185" s="150">
        <v>0</v>
      </c>
      <c r="T185" s="151">
        <f t="shared" si="23"/>
        <v>0</v>
      </c>
      <c r="AR185" s="152" t="s">
        <v>255</v>
      </c>
      <c r="AT185" s="152" t="s">
        <v>178</v>
      </c>
      <c r="AU185" s="152" t="s">
        <v>86</v>
      </c>
      <c r="AY185" s="13" t="s">
        <v>176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86</v>
      </c>
      <c r="BK185" s="153">
        <f t="shared" si="29"/>
        <v>0</v>
      </c>
      <c r="BL185" s="13" t="s">
        <v>255</v>
      </c>
      <c r="BM185" s="152" t="s">
        <v>3054</v>
      </c>
    </row>
    <row r="186" spans="2:65" s="1" customFormat="1" ht="16.5" customHeight="1">
      <c r="B186" s="139"/>
      <c r="C186" s="154" t="s">
        <v>1555</v>
      </c>
      <c r="D186" s="154" t="s">
        <v>234</v>
      </c>
      <c r="E186" s="155" t="s">
        <v>1894</v>
      </c>
      <c r="F186" s="156" t="s">
        <v>1895</v>
      </c>
      <c r="G186" s="157" t="s">
        <v>285</v>
      </c>
      <c r="H186" s="158">
        <v>1</v>
      </c>
      <c r="I186" s="159"/>
      <c r="J186" s="160">
        <f t="shared" si="20"/>
        <v>0</v>
      </c>
      <c r="K186" s="161"/>
      <c r="L186" s="162"/>
      <c r="M186" s="163" t="s">
        <v>1</v>
      </c>
      <c r="N186" s="164" t="s">
        <v>39</v>
      </c>
      <c r="P186" s="150">
        <f t="shared" si="21"/>
        <v>0</v>
      </c>
      <c r="Q186" s="150">
        <v>1.3500000000000001E-3</v>
      </c>
      <c r="R186" s="150">
        <f t="shared" si="22"/>
        <v>1.3500000000000001E-3</v>
      </c>
      <c r="S186" s="150">
        <v>0</v>
      </c>
      <c r="T186" s="151">
        <f t="shared" si="23"/>
        <v>0</v>
      </c>
      <c r="AR186" s="152" t="s">
        <v>320</v>
      </c>
      <c r="AT186" s="152" t="s">
        <v>234</v>
      </c>
      <c r="AU186" s="152" t="s">
        <v>86</v>
      </c>
      <c r="AY186" s="13" t="s">
        <v>176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86</v>
      </c>
      <c r="BK186" s="153">
        <f t="shared" si="29"/>
        <v>0</v>
      </c>
      <c r="BL186" s="13" t="s">
        <v>255</v>
      </c>
      <c r="BM186" s="152" t="s">
        <v>3055</v>
      </c>
    </row>
    <row r="187" spans="2:65" s="1" customFormat="1" ht="16.5" customHeight="1">
      <c r="B187" s="139"/>
      <c r="C187" s="140" t="s">
        <v>3056</v>
      </c>
      <c r="D187" s="140" t="s">
        <v>178</v>
      </c>
      <c r="E187" s="141" t="s">
        <v>3057</v>
      </c>
      <c r="F187" s="142" t="s">
        <v>3058</v>
      </c>
      <c r="G187" s="143" t="s">
        <v>285</v>
      </c>
      <c r="H187" s="144">
        <v>1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39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255</v>
      </c>
      <c r="AT187" s="152" t="s">
        <v>178</v>
      </c>
      <c r="AU187" s="152" t="s">
        <v>86</v>
      </c>
      <c r="AY187" s="13" t="s">
        <v>176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86</v>
      </c>
      <c r="BK187" s="153">
        <f t="shared" si="29"/>
        <v>0</v>
      </c>
      <c r="BL187" s="13" t="s">
        <v>255</v>
      </c>
      <c r="BM187" s="152" t="s">
        <v>3059</v>
      </c>
    </row>
    <row r="188" spans="2:65" s="1" customFormat="1" ht="16.5" customHeight="1">
      <c r="B188" s="139"/>
      <c r="C188" s="154" t="s">
        <v>2827</v>
      </c>
      <c r="D188" s="154" t="s">
        <v>234</v>
      </c>
      <c r="E188" s="155" t="s">
        <v>3060</v>
      </c>
      <c r="F188" s="156" t="s">
        <v>3061</v>
      </c>
      <c r="G188" s="157" t="s">
        <v>285</v>
      </c>
      <c r="H188" s="158">
        <v>1</v>
      </c>
      <c r="I188" s="159"/>
      <c r="J188" s="160">
        <f t="shared" si="20"/>
        <v>0</v>
      </c>
      <c r="K188" s="161"/>
      <c r="L188" s="162"/>
      <c r="M188" s="163" t="s">
        <v>1</v>
      </c>
      <c r="N188" s="164" t="s">
        <v>39</v>
      </c>
      <c r="P188" s="150">
        <f t="shared" si="21"/>
        <v>0</v>
      </c>
      <c r="Q188" s="150">
        <v>2.7000000000000001E-3</v>
      </c>
      <c r="R188" s="150">
        <f t="shared" si="22"/>
        <v>2.7000000000000001E-3</v>
      </c>
      <c r="S188" s="150">
        <v>0</v>
      </c>
      <c r="T188" s="151">
        <f t="shared" si="23"/>
        <v>0</v>
      </c>
      <c r="AR188" s="152" t="s">
        <v>320</v>
      </c>
      <c r="AT188" s="152" t="s">
        <v>234</v>
      </c>
      <c r="AU188" s="152" t="s">
        <v>86</v>
      </c>
      <c r="AY188" s="13" t="s">
        <v>176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86</v>
      </c>
      <c r="BK188" s="153">
        <f t="shared" si="29"/>
        <v>0</v>
      </c>
      <c r="BL188" s="13" t="s">
        <v>255</v>
      </c>
      <c r="BM188" s="152" t="s">
        <v>3062</v>
      </c>
    </row>
    <row r="189" spans="2:65" s="1" customFormat="1" ht="24.15" customHeight="1">
      <c r="B189" s="139"/>
      <c r="C189" s="140" t="s">
        <v>1634</v>
      </c>
      <c r="D189" s="140" t="s">
        <v>178</v>
      </c>
      <c r="E189" s="141" t="s">
        <v>3063</v>
      </c>
      <c r="F189" s="142" t="s">
        <v>3064</v>
      </c>
      <c r="G189" s="143" t="s">
        <v>285</v>
      </c>
      <c r="H189" s="144">
        <v>1</v>
      </c>
      <c r="I189" s="145"/>
      <c r="J189" s="146">
        <f t="shared" si="20"/>
        <v>0</v>
      </c>
      <c r="K189" s="147"/>
      <c r="L189" s="28"/>
      <c r="M189" s="148" t="s">
        <v>1</v>
      </c>
      <c r="N189" s="149" t="s">
        <v>39</v>
      </c>
      <c r="P189" s="150">
        <f t="shared" si="21"/>
        <v>0</v>
      </c>
      <c r="Q189" s="150">
        <v>3.9899999999999996E-3</v>
      </c>
      <c r="R189" s="150">
        <f t="shared" si="22"/>
        <v>3.9899999999999996E-3</v>
      </c>
      <c r="S189" s="150">
        <v>0</v>
      </c>
      <c r="T189" s="151">
        <f t="shared" si="23"/>
        <v>0</v>
      </c>
      <c r="AR189" s="152" t="s">
        <v>255</v>
      </c>
      <c r="AT189" s="152" t="s">
        <v>178</v>
      </c>
      <c r="AU189" s="152" t="s">
        <v>86</v>
      </c>
      <c r="AY189" s="13" t="s">
        <v>176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86</v>
      </c>
      <c r="BK189" s="153">
        <f t="shared" si="29"/>
        <v>0</v>
      </c>
      <c r="BL189" s="13" t="s">
        <v>255</v>
      </c>
      <c r="BM189" s="152" t="s">
        <v>3065</v>
      </c>
    </row>
    <row r="190" spans="2:65" s="1" customFormat="1" ht="16.5" customHeight="1">
      <c r="B190" s="139"/>
      <c r="C190" s="154" t="s">
        <v>610</v>
      </c>
      <c r="D190" s="154" t="s">
        <v>234</v>
      </c>
      <c r="E190" s="155" t="s">
        <v>3066</v>
      </c>
      <c r="F190" s="156" t="s">
        <v>3067</v>
      </c>
      <c r="G190" s="157" t="s">
        <v>285</v>
      </c>
      <c r="H190" s="158">
        <v>1</v>
      </c>
      <c r="I190" s="159"/>
      <c r="J190" s="160">
        <f t="shared" si="20"/>
        <v>0</v>
      </c>
      <c r="K190" s="161"/>
      <c r="L190" s="162"/>
      <c r="M190" s="163" t="s">
        <v>1</v>
      </c>
      <c r="N190" s="164" t="s">
        <v>39</v>
      </c>
      <c r="P190" s="150">
        <f t="shared" si="21"/>
        <v>0</v>
      </c>
      <c r="Q190" s="150">
        <v>0</v>
      </c>
      <c r="R190" s="150">
        <f t="shared" si="22"/>
        <v>0</v>
      </c>
      <c r="S190" s="150">
        <v>0</v>
      </c>
      <c r="T190" s="151">
        <f t="shared" si="23"/>
        <v>0</v>
      </c>
      <c r="AR190" s="152" t="s">
        <v>320</v>
      </c>
      <c r="AT190" s="152" t="s">
        <v>234</v>
      </c>
      <c r="AU190" s="152" t="s">
        <v>86</v>
      </c>
      <c r="AY190" s="13" t="s">
        <v>176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86</v>
      </c>
      <c r="BK190" s="153">
        <f t="shared" si="29"/>
        <v>0</v>
      </c>
      <c r="BL190" s="13" t="s">
        <v>255</v>
      </c>
      <c r="BM190" s="152" t="s">
        <v>3068</v>
      </c>
    </row>
    <row r="191" spans="2:65" s="1" customFormat="1" ht="16.5" customHeight="1">
      <c r="B191" s="139"/>
      <c r="C191" s="140" t="s">
        <v>614</v>
      </c>
      <c r="D191" s="140" t="s">
        <v>178</v>
      </c>
      <c r="E191" s="141" t="s">
        <v>3069</v>
      </c>
      <c r="F191" s="142" t="s">
        <v>3070</v>
      </c>
      <c r="G191" s="143" t="s">
        <v>285</v>
      </c>
      <c r="H191" s="144">
        <v>2</v>
      </c>
      <c r="I191" s="145"/>
      <c r="J191" s="146">
        <f t="shared" si="20"/>
        <v>0</v>
      </c>
      <c r="K191" s="147"/>
      <c r="L191" s="28"/>
      <c r="M191" s="148" t="s">
        <v>1</v>
      </c>
      <c r="N191" s="149" t="s">
        <v>39</v>
      </c>
      <c r="P191" s="150">
        <f t="shared" si="21"/>
        <v>0</v>
      </c>
      <c r="Q191" s="150">
        <v>1.15E-3</v>
      </c>
      <c r="R191" s="150">
        <f t="shared" si="22"/>
        <v>2.3E-3</v>
      </c>
      <c r="S191" s="150">
        <v>0</v>
      </c>
      <c r="T191" s="151">
        <f t="shared" si="23"/>
        <v>0</v>
      </c>
      <c r="AR191" s="152" t="s">
        <v>255</v>
      </c>
      <c r="AT191" s="152" t="s">
        <v>178</v>
      </c>
      <c r="AU191" s="152" t="s">
        <v>86</v>
      </c>
      <c r="AY191" s="13" t="s">
        <v>176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86</v>
      </c>
      <c r="BK191" s="153">
        <f t="shared" si="29"/>
        <v>0</v>
      </c>
      <c r="BL191" s="13" t="s">
        <v>255</v>
      </c>
      <c r="BM191" s="152" t="s">
        <v>3071</v>
      </c>
    </row>
    <row r="192" spans="2:65" s="1" customFormat="1" ht="24.15" customHeight="1">
      <c r="B192" s="139"/>
      <c r="C192" s="140" t="s">
        <v>618</v>
      </c>
      <c r="D192" s="140" t="s">
        <v>178</v>
      </c>
      <c r="E192" s="141" t="s">
        <v>3072</v>
      </c>
      <c r="F192" s="142" t="s">
        <v>1917</v>
      </c>
      <c r="G192" s="143" t="s">
        <v>213</v>
      </c>
      <c r="H192" s="144">
        <v>2.7E-2</v>
      </c>
      <c r="I192" s="145"/>
      <c r="J192" s="146">
        <f t="shared" si="20"/>
        <v>0</v>
      </c>
      <c r="K192" s="147"/>
      <c r="L192" s="28"/>
      <c r="M192" s="148" t="s">
        <v>1</v>
      </c>
      <c r="N192" s="149" t="s">
        <v>39</v>
      </c>
      <c r="P192" s="150">
        <f t="shared" si="21"/>
        <v>0</v>
      </c>
      <c r="Q192" s="150">
        <v>0</v>
      </c>
      <c r="R192" s="150">
        <f t="shared" si="22"/>
        <v>0</v>
      </c>
      <c r="S192" s="150">
        <v>0</v>
      </c>
      <c r="T192" s="151">
        <f t="shared" si="23"/>
        <v>0</v>
      </c>
      <c r="AR192" s="152" t="s">
        <v>255</v>
      </c>
      <c r="AT192" s="152" t="s">
        <v>178</v>
      </c>
      <c r="AU192" s="152" t="s">
        <v>86</v>
      </c>
      <c r="AY192" s="13" t="s">
        <v>176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86</v>
      </c>
      <c r="BK192" s="153">
        <f t="shared" si="29"/>
        <v>0</v>
      </c>
      <c r="BL192" s="13" t="s">
        <v>255</v>
      </c>
      <c r="BM192" s="152" t="s">
        <v>3073</v>
      </c>
    </row>
    <row r="193" spans="2:65" s="1" customFormat="1" ht="24.15" customHeight="1">
      <c r="B193" s="139"/>
      <c r="C193" s="140" t="s">
        <v>622</v>
      </c>
      <c r="D193" s="140" t="s">
        <v>178</v>
      </c>
      <c r="E193" s="141" t="s">
        <v>3074</v>
      </c>
      <c r="F193" s="142" t="s">
        <v>3075</v>
      </c>
      <c r="G193" s="143" t="s">
        <v>213</v>
      </c>
      <c r="H193" s="144">
        <v>2.7E-2</v>
      </c>
      <c r="I193" s="145"/>
      <c r="J193" s="146">
        <f t="shared" si="20"/>
        <v>0</v>
      </c>
      <c r="K193" s="147"/>
      <c r="L193" s="28"/>
      <c r="M193" s="148" t="s">
        <v>1</v>
      </c>
      <c r="N193" s="149" t="s">
        <v>39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0</v>
      </c>
      <c r="T193" s="151">
        <f t="shared" si="23"/>
        <v>0</v>
      </c>
      <c r="AR193" s="152" t="s">
        <v>255</v>
      </c>
      <c r="AT193" s="152" t="s">
        <v>178</v>
      </c>
      <c r="AU193" s="152" t="s">
        <v>86</v>
      </c>
      <c r="AY193" s="13" t="s">
        <v>176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86</v>
      </c>
      <c r="BK193" s="153">
        <f t="shared" si="29"/>
        <v>0</v>
      </c>
      <c r="BL193" s="13" t="s">
        <v>255</v>
      </c>
      <c r="BM193" s="152" t="s">
        <v>3076</v>
      </c>
    </row>
    <row r="194" spans="2:65" s="1" customFormat="1" ht="24.15" customHeight="1">
      <c r="B194" s="139"/>
      <c r="C194" s="140" t="s">
        <v>626</v>
      </c>
      <c r="D194" s="140" t="s">
        <v>178</v>
      </c>
      <c r="E194" s="141" t="s">
        <v>3077</v>
      </c>
      <c r="F194" s="142" t="s">
        <v>3078</v>
      </c>
      <c r="G194" s="143" t="s">
        <v>213</v>
      </c>
      <c r="H194" s="144">
        <v>2.7E-2</v>
      </c>
      <c r="I194" s="145"/>
      <c r="J194" s="146">
        <f t="shared" si="20"/>
        <v>0</v>
      </c>
      <c r="K194" s="147"/>
      <c r="L194" s="28"/>
      <c r="M194" s="148" t="s">
        <v>1</v>
      </c>
      <c r="N194" s="149" t="s">
        <v>39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0</v>
      </c>
      <c r="T194" s="151">
        <f t="shared" si="23"/>
        <v>0</v>
      </c>
      <c r="AR194" s="152" t="s">
        <v>255</v>
      </c>
      <c r="AT194" s="152" t="s">
        <v>178</v>
      </c>
      <c r="AU194" s="152" t="s">
        <v>86</v>
      </c>
      <c r="AY194" s="13" t="s">
        <v>176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86</v>
      </c>
      <c r="BK194" s="153">
        <f t="shared" si="29"/>
        <v>0</v>
      </c>
      <c r="BL194" s="13" t="s">
        <v>255</v>
      </c>
      <c r="BM194" s="152" t="s">
        <v>3079</v>
      </c>
    </row>
    <row r="195" spans="2:65" s="11" customFormat="1" ht="25.9" customHeight="1">
      <c r="B195" s="127"/>
      <c r="D195" s="128" t="s">
        <v>72</v>
      </c>
      <c r="E195" s="129" t="s">
        <v>234</v>
      </c>
      <c r="F195" s="129" t="s">
        <v>1090</v>
      </c>
      <c r="I195" s="130"/>
      <c r="J195" s="131">
        <f>BK195</f>
        <v>0</v>
      </c>
      <c r="L195" s="127"/>
      <c r="M195" s="132"/>
      <c r="P195" s="133">
        <f>P196</f>
        <v>0</v>
      </c>
      <c r="R195" s="133">
        <f>R196</f>
        <v>7.1580599999999991E-3</v>
      </c>
      <c r="T195" s="134">
        <f>T196</f>
        <v>0</v>
      </c>
      <c r="AR195" s="128" t="s">
        <v>187</v>
      </c>
      <c r="AT195" s="135" t="s">
        <v>72</v>
      </c>
      <c r="AU195" s="135" t="s">
        <v>73</v>
      </c>
      <c r="AY195" s="128" t="s">
        <v>176</v>
      </c>
      <c r="BK195" s="136">
        <f>BK196</f>
        <v>0</v>
      </c>
    </row>
    <row r="196" spans="2:65" s="11" customFormat="1" ht="22.75" customHeight="1">
      <c r="B196" s="127"/>
      <c r="D196" s="128" t="s">
        <v>72</v>
      </c>
      <c r="E196" s="137" t="s">
        <v>2162</v>
      </c>
      <c r="F196" s="137" t="s">
        <v>2163</v>
      </c>
      <c r="I196" s="130"/>
      <c r="J196" s="138">
        <f>BK196</f>
        <v>0</v>
      </c>
      <c r="L196" s="127"/>
      <c r="M196" s="132"/>
      <c r="P196" s="133">
        <f>SUM(P197:P201)</f>
        <v>0</v>
      </c>
      <c r="R196" s="133">
        <f>SUM(R197:R201)</f>
        <v>7.1580599999999991E-3</v>
      </c>
      <c r="T196" s="134">
        <f>SUM(T197:T201)</f>
        <v>0</v>
      </c>
      <c r="AR196" s="128" t="s">
        <v>187</v>
      </c>
      <c r="AT196" s="135" t="s">
        <v>72</v>
      </c>
      <c r="AU196" s="135" t="s">
        <v>80</v>
      </c>
      <c r="AY196" s="128" t="s">
        <v>176</v>
      </c>
      <c r="BK196" s="136">
        <f>SUM(BK197:BK201)</f>
        <v>0</v>
      </c>
    </row>
    <row r="197" spans="2:65" s="1" customFormat="1" ht="24.15" customHeight="1">
      <c r="B197" s="139"/>
      <c r="C197" s="140" t="s">
        <v>2422</v>
      </c>
      <c r="D197" s="140" t="s">
        <v>178</v>
      </c>
      <c r="E197" s="141" t="s">
        <v>3080</v>
      </c>
      <c r="F197" s="142" t="s">
        <v>3081</v>
      </c>
      <c r="G197" s="143" t="s">
        <v>285</v>
      </c>
      <c r="H197" s="144">
        <v>1</v>
      </c>
      <c r="I197" s="145"/>
      <c r="J197" s="146">
        <f>ROUND(I197*H197,2)</f>
        <v>0</v>
      </c>
      <c r="K197" s="147"/>
      <c r="L197" s="28"/>
      <c r="M197" s="148" t="s">
        <v>1</v>
      </c>
      <c r="N197" s="149" t="s">
        <v>39</v>
      </c>
      <c r="P197" s="150">
        <f>O197*H197</f>
        <v>0</v>
      </c>
      <c r="Q197" s="150">
        <v>6.0000000000000002E-5</v>
      </c>
      <c r="R197" s="150">
        <f>Q197*H197</f>
        <v>6.0000000000000002E-5</v>
      </c>
      <c r="S197" s="150">
        <v>0</v>
      </c>
      <c r="T197" s="151">
        <f>S197*H197</f>
        <v>0</v>
      </c>
      <c r="AR197" s="152" t="s">
        <v>456</v>
      </c>
      <c r="AT197" s="152" t="s">
        <v>178</v>
      </c>
      <c r="AU197" s="152" t="s">
        <v>86</v>
      </c>
      <c r="AY197" s="13" t="s">
        <v>176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3" t="s">
        <v>86</v>
      </c>
      <c r="BK197" s="153">
        <f>ROUND(I197*H197,2)</f>
        <v>0</v>
      </c>
      <c r="BL197" s="13" t="s">
        <v>456</v>
      </c>
      <c r="BM197" s="152" t="s">
        <v>3082</v>
      </c>
    </row>
    <row r="198" spans="2:65" s="1" customFormat="1" ht="21.75" customHeight="1">
      <c r="B198" s="139"/>
      <c r="C198" s="154" t="s">
        <v>3083</v>
      </c>
      <c r="D198" s="154" t="s">
        <v>234</v>
      </c>
      <c r="E198" s="155" t="s">
        <v>3084</v>
      </c>
      <c r="F198" s="156" t="s">
        <v>3085</v>
      </c>
      <c r="G198" s="157" t="s">
        <v>285</v>
      </c>
      <c r="H198" s="158">
        <v>1</v>
      </c>
      <c r="I198" s="159"/>
      <c r="J198" s="160">
        <f>ROUND(I198*H198,2)</f>
        <v>0</v>
      </c>
      <c r="K198" s="161"/>
      <c r="L198" s="162"/>
      <c r="M198" s="163" t="s">
        <v>1</v>
      </c>
      <c r="N198" s="164" t="s">
        <v>39</v>
      </c>
      <c r="P198" s="150">
        <f>O198*H198</f>
        <v>0</v>
      </c>
      <c r="Q198" s="150">
        <v>1.1199999999999999E-3</v>
      </c>
      <c r="R198" s="150">
        <f>Q198*H198</f>
        <v>1.1199999999999999E-3</v>
      </c>
      <c r="S198" s="150">
        <v>0</v>
      </c>
      <c r="T198" s="151">
        <f>S198*H198</f>
        <v>0</v>
      </c>
      <c r="AR198" s="152" t="s">
        <v>1100</v>
      </c>
      <c r="AT198" s="152" t="s">
        <v>234</v>
      </c>
      <c r="AU198" s="152" t="s">
        <v>86</v>
      </c>
      <c r="AY198" s="13" t="s">
        <v>176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3" t="s">
        <v>86</v>
      </c>
      <c r="BK198" s="153">
        <f>ROUND(I198*H198,2)</f>
        <v>0</v>
      </c>
      <c r="BL198" s="13" t="s">
        <v>1100</v>
      </c>
      <c r="BM198" s="152" t="s">
        <v>3086</v>
      </c>
    </row>
    <row r="199" spans="2:65" s="1" customFormat="1" ht="24.15" customHeight="1">
      <c r="B199" s="139"/>
      <c r="C199" s="140" t="s">
        <v>640</v>
      </c>
      <c r="D199" s="140" t="s">
        <v>178</v>
      </c>
      <c r="E199" s="141" t="s">
        <v>3087</v>
      </c>
      <c r="F199" s="142" t="s">
        <v>3088</v>
      </c>
      <c r="G199" s="143" t="s">
        <v>285</v>
      </c>
      <c r="H199" s="144">
        <v>2</v>
      </c>
      <c r="I199" s="145"/>
      <c r="J199" s="146">
        <f>ROUND(I199*H199,2)</f>
        <v>0</v>
      </c>
      <c r="K199" s="147"/>
      <c r="L199" s="28"/>
      <c r="M199" s="148" t="s">
        <v>1</v>
      </c>
      <c r="N199" s="149" t="s">
        <v>39</v>
      </c>
      <c r="P199" s="150">
        <f>O199*H199</f>
        <v>0</v>
      </c>
      <c r="Q199" s="150">
        <v>7.9029999999999994E-5</v>
      </c>
      <c r="R199" s="150">
        <f>Q199*H199</f>
        <v>1.5805999999999999E-4</v>
      </c>
      <c r="S199" s="150">
        <v>0</v>
      </c>
      <c r="T199" s="151">
        <f>S199*H199</f>
        <v>0</v>
      </c>
      <c r="AR199" s="152" t="s">
        <v>456</v>
      </c>
      <c r="AT199" s="152" t="s">
        <v>178</v>
      </c>
      <c r="AU199" s="152" t="s">
        <v>86</v>
      </c>
      <c r="AY199" s="13" t="s">
        <v>176</v>
      </c>
      <c r="BE199" s="153">
        <f>IF(N199="základná",J199,0)</f>
        <v>0</v>
      </c>
      <c r="BF199" s="153">
        <f>IF(N199="znížená",J199,0)</f>
        <v>0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3" t="s">
        <v>86</v>
      </c>
      <c r="BK199" s="153">
        <f>ROUND(I199*H199,2)</f>
        <v>0</v>
      </c>
      <c r="BL199" s="13" t="s">
        <v>456</v>
      </c>
      <c r="BM199" s="152" t="s">
        <v>3089</v>
      </c>
    </row>
    <row r="200" spans="2:65" s="1" customFormat="1" ht="24.15" customHeight="1">
      <c r="B200" s="139"/>
      <c r="C200" s="154" t="s">
        <v>644</v>
      </c>
      <c r="D200" s="154" t="s">
        <v>234</v>
      </c>
      <c r="E200" s="155" t="s">
        <v>3090</v>
      </c>
      <c r="F200" s="156" t="s">
        <v>3091</v>
      </c>
      <c r="G200" s="157" t="s">
        <v>285</v>
      </c>
      <c r="H200" s="158">
        <v>2</v>
      </c>
      <c r="I200" s="159"/>
      <c r="J200" s="160">
        <f>ROUND(I200*H200,2)</f>
        <v>0</v>
      </c>
      <c r="K200" s="161"/>
      <c r="L200" s="162"/>
      <c r="M200" s="163" t="s">
        <v>1</v>
      </c>
      <c r="N200" s="164" t="s">
        <v>39</v>
      </c>
      <c r="P200" s="150">
        <f>O200*H200</f>
        <v>0</v>
      </c>
      <c r="Q200" s="150">
        <v>2.0999999999999999E-3</v>
      </c>
      <c r="R200" s="150">
        <f>Q200*H200</f>
        <v>4.1999999999999997E-3</v>
      </c>
      <c r="S200" s="150">
        <v>0</v>
      </c>
      <c r="T200" s="151">
        <f>S200*H200</f>
        <v>0</v>
      </c>
      <c r="AR200" s="152" t="s">
        <v>1100</v>
      </c>
      <c r="AT200" s="152" t="s">
        <v>234</v>
      </c>
      <c r="AU200" s="152" t="s">
        <v>86</v>
      </c>
      <c r="AY200" s="13" t="s">
        <v>176</v>
      </c>
      <c r="BE200" s="153">
        <f>IF(N200="základná",J200,0)</f>
        <v>0</v>
      </c>
      <c r="BF200" s="153">
        <f>IF(N200="znížená",J200,0)</f>
        <v>0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3" t="s">
        <v>86</v>
      </c>
      <c r="BK200" s="153">
        <f>ROUND(I200*H200,2)</f>
        <v>0</v>
      </c>
      <c r="BL200" s="13" t="s">
        <v>1100</v>
      </c>
      <c r="BM200" s="152" t="s">
        <v>3092</v>
      </c>
    </row>
    <row r="201" spans="2:65" s="1" customFormat="1" ht="37.75" customHeight="1">
      <c r="B201" s="139"/>
      <c r="C201" s="154" t="s">
        <v>651</v>
      </c>
      <c r="D201" s="154" t="s">
        <v>234</v>
      </c>
      <c r="E201" s="155" t="s">
        <v>3093</v>
      </c>
      <c r="F201" s="156" t="s">
        <v>3094</v>
      </c>
      <c r="G201" s="157" t="s">
        <v>285</v>
      </c>
      <c r="H201" s="158">
        <v>2</v>
      </c>
      <c r="I201" s="159"/>
      <c r="J201" s="160">
        <f>ROUND(I201*H201,2)</f>
        <v>0</v>
      </c>
      <c r="K201" s="161"/>
      <c r="L201" s="162"/>
      <c r="M201" s="163" t="s">
        <v>1</v>
      </c>
      <c r="N201" s="164" t="s">
        <v>39</v>
      </c>
      <c r="P201" s="150">
        <f>O201*H201</f>
        <v>0</v>
      </c>
      <c r="Q201" s="150">
        <v>8.0999999999999996E-4</v>
      </c>
      <c r="R201" s="150">
        <f>Q201*H201</f>
        <v>1.6199999999999999E-3</v>
      </c>
      <c r="S201" s="150">
        <v>0</v>
      </c>
      <c r="T201" s="151">
        <f>S201*H201</f>
        <v>0</v>
      </c>
      <c r="AR201" s="152" t="s">
        <v>1100</v>
      </c>
      <c r="AT201" s="152" t="s">
        <v>234</v>
      </c>
      <c r="AU201" s="152" t="s">
        <v>86</v>
      </c>
      <c r="AY201" s="13" t="s">
        <v>176</v>
      </c>
      <c r="BE201" s="153">
        <f>IF(N201="základná",J201,0)</f>
        <v>0</v>
      </c>
      <c r="BF201" s="153">
        <f>IF(N201="znížená",J201,0)</f>
        <v>0</v>
      </c>
      <c r="BG201" s="153">
        <f>IF(N201="zákl. prenesená",J201,0)</f>
        <v>0</v>
      </c>
      <c r="BH201" s="153">
        <f>IF(N201="zníž. prenesená",J201,0)</f>
        <v>0</v>
      </c>
      <c r="BI201" s="153">
        <f>IF(N201="nulová",J201,0)</f>
        <v>0</v>
      </c>
      <c r="BJ201" s="13" t="s">
        <v>86</v>
      </c>
      <c r="BK201" s="153">
        <f>ROUND(I201*H201,2)</f>
        <v>0</v>
      </c>
      <c r="BL201" s="13" t="s">
        <v>1100</v>
      </c>
      <c r="BM201" s="152" t="s">
        <v>3095</v>
      </c>
    </row>
    <row r="202" spans="2:65" s="11" customFormat="1" ht="25.9" customHeight="1">
      <c r="B202" s="127"/>
      <c r="D202" s="128" t="s">
        <v>72</v>
      </c>
      <c r="E202" s="129" t="s">
        <v>1502</v>
      </c>
      <c r="F202" s="129" t="s">
        <v>1503</v>
      </c>
      <c r="I202" s="130"/>
      <c r="J202" s="131">
        <f>BK202</f>
        <v>0</v>
      </c>
      <c r="L202" s="127"/>
      <c r="M202" s="132"/>
      <c r="P202" s="133">
        <f>P203</f>
        <v>0</v>
      </c>
      <c r="R202" s="133">
        <f>R203</f>
        <v>0</v>
      </c>
      <c r="T202" s="134">
        <f>T203</f>
        <v>0</v>
      </c>
      <c r="AR202" s="128" t="s">
        <v>182</v>
      </c>
      <c r="AT202" s="135" t="s">
        <v>72</v>
      </c>
      <c r="AU202" s="135" t="s">
        <v>73</v>
      </c>
      <c r="AY202" s="128" t="s">
        <v>176</v>
      </c>
      <c r="BK202" s="136">
        <f>BK203</f>
        <v>0</v>
      </c>
    </row>
    <row r="203" spans="2:65" s="1" customFormat="1" ht="37.75" customHeight="1">
      <c r="B203" s="139"/>
      <c r="C203" s="140" t="s">
        <v>332</v>
      </c>
      <c r="D203" s="140" t="s">
        <v>178</v>
      </c>
      <c r="E203" s="141" t="s">
        <v>1635</v>
      </c>
      <c r="F203" s="142" t="s">
        <v>3096</v>
      </c>
      <c r="G203" s="143" t="s">
        <v>1507</v>
      </c>
      <c r="H203" s="144">
        <v>16</v>
      </c>
      <c r="I203" s="145"/>
      <c r="J203" s="146">
        <f>ROUND(I203*H203,2)</f>
        <v>0</v>
      </c>
      <c r="K203" s="147"/>
      <c r="L203" s="28"/>
      <c r="M203" s="166" t="s">
        <v>1</v>
      </c>
      <c r="N203" s="167" t="s">
        <v>39</v>
      </c>
      <c r="O203" s="168"/>
      <c r="P203" s="169">
        <f>O203*H203</f>
        <v>0</v>
      </c>
      <c r="Q203" s="169">
        <v>0</v>
      </c>
      <c r="R203" s="169">
        <f>Q203*H203</f>
        <v>0</v>
      </c>
      <c r="S203" s="169">
        <v>0</v>
      </c>
      <c r="T203" s="170">
        <f>S203*H203</f>
        <v>0</v>
      </c>
      <c r="AR203" s="152" t="s">
        <v>1508</v>
      </c>
      <c r="AT203" s="152" t="s">
        <v>178</v>
      </c>
      <c r="AU203" s="152" t="s">
        <v>80</v>
      </c>
      <c r="AY203" s="13" t="s">
        <v>176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3" t="s">
        <v>86</v>
      </c>
      <c r="BK203" s="153">
        <f>ROUND(I203*H203,2)</f>
        <v>0</v>
      </c>
      <c r="BL203" s="13" t="s">
        <v>1508</v>
      </c>
      <c r="BM203" s="152" t="s">
        <v>3097</v>
      </c>
    </row>
    <row r="204" spans="2:65" s="1" customFormat="1" ht="7" customHeight="1">
      <c r="B204" s="43"/>
      <c r="C204" s="44"/>
      <c r="D204" s="44"/>
      <c r="E204" s="44"/>
      <c r="F204" s="44"/>
      <c r="G204" s="44"/>
      <c r="H204" s="44"/>
      <c r="I204" s="44"/>
      <c r="J204" s="44"/>
      <c r="K204" s="44"/>
      <c r="L204" s="28"/>
    </row>
  </sheetData>
  <autoFilter ref="C125:K203" xr:uid="{00000000-0009-0000-0000-00000B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54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1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120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5" customHeight="1">
      <c r="B4" s="16"/>
      <c r="D4" s="17" t="s">
        <v>124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DSS Červená Skala - výstavba nového objektu sociálnych služieb (podporované bývanie)</v>
      </c>
      <c r="F7" s="218"/>
      <c r="G7" s="218"/>
      <c r="H7" s="218"/>
      <c r="L7" s="16"/>
    </row>
    <row r="8" spans="2:46" s="1" customFormat="1" ht="12" customHeight="1">
      <c r="B8" s="28"/>
      <c r="D8" s="23" t="s">
        <v>125</v>
      </c>
      <c r="L8" s="28"/>
    </row>
    <row r="9" spans="2:46" s="1" customFormat="1" ht="16.5" customHeight="1">
      <c r="B9" s="28"/>
      <c r="E9" s="176" t="s">
        <v>3098</v>
      </c>
      <c r="F9" s="219"/>
      <c r="G9" s="219"/>
      <c r="H9" s="219"/>
      <c r="L9" s="28"/>
    </row>
    <row r="10" spans="2:46" s="1" customFormat="1" ht="10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45345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20" t="str">
        <f>'Rekapitulácia stavby'!E14</f>
        <v>Vyplň údaj</v>
      </c>
      <c r="F18" s="182"/>
      <c r="G18" s="182"/>
      <c r="H18" s="182"/>
      <c r="I18" s="23" t="s">
        <v>25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93"/>
      <c r="E27" s="187" t="s">
        <v>1</v>
      </c>
      <c r="F27" s="187"/>
      <c r="G27" s="187"/>
      <c r="H27" s="187"/>
      <c r="L27" s="93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4" customHeight="1">
      <c r="B30" s="28"/>
      <c r="D30" s="94" t="s">
        <v>33</v>
      </c>
      <c r="J30" s="65">
        <f>ROUND(J125,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" customHeight="1">
      <c r="B33" s="28"/>
      <c r="D33" s="54" t="s">
        <v>37</v>
      </c>
      <c r="E33" s="33" t="s">
        <v>38</v>
      </c>
      <c r="F33" s="95">
        <f>ROUND((SUM(BE125:BE153)),  2)</f>
        <v>0</v>
      </c>
      <c r="G33" s="96"/>
      <c r="H33" s="96"/>
      <c r="I33" s="97">
        <v>0.2</v>
      </c>
      <c r="J33" s="95">
        <f>ROUND(((SUM(BE125:BE153))*I33),  2)</f>
        <v>0</v>
      </c>
      <c r="L33" s="28"/>
    </row>
    <row r="34" spans="2:12" s="1" customFormat="1" ht="14.4" customHeight="1">
      <c r="B34" s="28"/>
      <c r="E34" s="33" t="s">
        <v>39</v>
      </c>
      <c r="F34" s="95">
        <f>ROUND((SUM(BF125:BF153)),  2)</f>
        <v>0</v>
      </c>
      <c r="G34" s="96"/>
      <c r="H34" s="96"/>
      <c r="I34" s="97">
        <v>0.2</v>
      </c>
      <c r="J34" s="95">
        <f>ROUND(((SUM(BF125:BF153))*I34),  2)</f>
        <v>0</v>
      </c>
      <c r="L34" s="28"/>
    </row>
    <row r="35" spans="2:12" s="1" customFormat="1" ht="14.4" hidden="1" customHeight="1">
      <c r="B35" s="28"/>
      <c r="E35" s="23" t="s">
        <v>40</v>
      </c>
      <c r="F35" s="85">
        <f>ROUND((SUM(BG125:BG153)),  2)</f>
        <v>0</v>
      </c>
      <c r="I35" s="98">
        <v>0.2</v>
      </c>
      <c r="J35" s="85">
        <f>0</f>
        <v>0</v>
      </c>
      <c r="L35" s="28"/>
    </row>
    <row r="36" spans="2:12" s="1" customFormat="1" ht="14.4" hidden="1" customHeight="1">
      <c r="B36" s="28"/>
      <c r="E36" s="23" t="s">
        <v>41</v>
      </c>
      <c r="F36" s="85">
        <f>ROUND((SUM(BH125:BH153)),  2)</f>
        <v>0</v>
      </c>
      <c r="I36" s="98">
        <v>0.2</v>
      </c>
      <c r="J36" s="85">
        <f>0</f>
        <v>0</v>
      </c>
      <c r="L36" s="28"/>
    </row>
    <row r="37" spans="2:12" s="1" customFormat="1" ht="14.4" hidden="1" customHeight="1">
      <c r="B37" s="28"/>
      <c r="E37" s="33" t="s">
        <v>42</v>
      </c>
      <c r="F37" s="95">
        <f>ROUND((SUM(BI125:BI153)),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99"/>
      <c r="D39" s="100" t="s">
        <v>43</v>
      </c>
      <c r="E39" s="56"/>
      <c r="F39" s="56"/>
      <c r="G39" s="101" t="s">
        <v>44</v>
      </c>
      <c r="H39" s="102" t="s">
        <v>45</v>
      </c>
      <c r="I39" s="56"/>
      <c r="J39" s="103">
        <f>SUM(J30:J37)</f>
        <v>0</v>
      </c>
      <c r="K39" s="10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0">
      <c r="B51" s="16"/>
      <c r="L51" s="16"/>
    </row>
    <row r="52" spans="2:12" ht="10">
      <c r="B52" s="16"/>
      <c r="L52" s="16"/>
    </row>
    <row r="53" spans="2:12" ht="10">
      <c r="B53" s="16"/>
      <c r="L53" s="16"/>
    </row>
    <row r="54" spans="2:12" ht="10">
      <c r="B54" s="16"/>
      <c r="L54" s="16"/>
    </row>
    <row r="55" spans="2:12" ht="10">
      <c r="B55" s="16"/>
      <c r="L55" s="16"/>
    </row>
    <row r="56" spans="2:12" ht="10">
      <c r="B56" s="16"/>
      <c r="L56" s="16"/>
    </row>
    <row r="57" spans="2:12" ht="10">
      <c r="B57" s="16"/>
      <c r="L57" s="16"/>
    </row>
    <row r="58" spans="2:12" ht="10">
      <c r="B58" s="16"/>
      <c r="L58" s="16"/>
    </row>
    <row r="59" spans="2:12" ht="10">
      <c r="B59" s="16"/>
      <c r="L59" s="16"/>
    </row>
    <row r="60" spans="2:12" ht="10">
      <c r="B60" s="16"/>
      <c r="L60" s="16"/>
    </row>
    <row r="61" spans="2:12" s="1" customFormat="1" ht="12.5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ht="10">
      <c r="B62" s="16"/>
      <c r="L62" s="16"/>
    </row>
    <row r="63" spans="2:12" ht="10">
      <c r="B63" s="16"/>
      <c r="L63" s="16"/>
    </row>
    <row r="64" spans="2:12" ht="10">
      <c r="B64" s="16"/>
      <c r="L64" s="16"/>
    </row>
    <row r="65" spans="2:12" s="1" customFormat="1" ht="13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0">
      <c r="B66" s="16"/>
      <c r="L66" s="16"/>
    </row>
    <row r="67" spans="2:12" ht="10">
      <c r="B67" s="16"/>
      <c r="L67" s="16"/>
    </row>
    <row r="68" spans="2:12" ht="10">
      <c r="B68" s="16"/>
      <c r="L68" s="16"/>
    </row>
    <row r="69" spans="2:12" ht="10">
      <c r="B69" s="16"/>
      <c r="L69" s="16"/>
    </row>
    <row r="70" spans="2:12" ht="10">
      <c r="B70" s="16"/>
      <c r="L70" s="16"/>
    </row>
    <row r="71" spans="2:12" ht="10">
      <c r="B71" s="16"/>
      <c r="L71" s="16"/>
    </row>
    <row r="72" spans="2:12" ht="10">
      <c r="B72" s="16"/>
      <c r="L72" s="16"/>
    </row>
    <row r="73" spans="2:12" ht="10">
      <c r="B73" s="16"/>
      <c r="L73" s="16"/>
    </row>
    <row r="74" spans="2:12" ht="10">
      <c r="B74" s="16"/>
      <c r="L74" s="16"/>
    </row>
    <row r="75" spans="2:12" ht="10">
      <c r="B75" s="16"/>
      <c r="L75" s="16"/>
    </row>
    <row r="76" spans="2:12" s="1" customFormat="1" ht="12.5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129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7" t="str">
        <f>E7</f>
        <v>DSS Červená Skala - výstavba nového objektu sociálnych služieb (podporované bývanie)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125</v>
      </c>
      <c r="L86" s="28"/>
    </row>
    <row r="87" spans="2:47" s="1" customFormat="1" ht="16.5" customHeight="1">
      <c r="B87" s="28"/>
      <c r="E87" s="176" t="str">
        <f>E9</f>
        <v>07 - Oplotenie</v>
      </c>
      <c r="F87" s="219"/>
      <c r="G87" s="219"/>
      <c r="H87" s="219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Šumiac, p.č. 5610</v>
      </c>
      <c r="I89" s="23" t="s">
        <v>21</v>
      </c>
      <c r="J89" s="51">
        <f>IF(J12="","",J12)</f>
        <v>45345</v>
      </c>
      <c r="L89" s="28"/>
    </row>
    <row r="90" spans="2:47" s="1" customFormat="1" ht="7" customHeight="1">
      <c r="B90" s="28"/>
      <c r="L90" s="28"/>
    </row>
    <row r="91" spans="2:47" s="1" customFormat="1" ht="15.15" customHeight="1">
      <c r="B91" s="28"/>
      <c r="C91" s="23" t="s">
        <v>22</v>
      </c>
      <c r="F91" s="21" t="str">
        <f>E15</f>
        <v>Domov sociálnych služieb, Pohorelá</v>
      </c>
      <c r="I91" s="23" t="s">
        <v>28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7" t="s">
        <v>130</v>
      </c>
      <c r="D94" s="99"/>
      <c r="E94" s="99"/>
      <c r="F94" s="99"/>
      <c r="G94" s="99"/>
      <c r="H94" s="99"/>
      <c r="I94" s="99"/>
      <c r="J94" s="108" t="s">
        <v>131</v>
      </c>
      <c r="K94" s="9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9" t="s">
        <v>132</v>
      </c>
      <c r="J96" s="65">
        <f>J125</f>
        <v>0</v>
      </c>
      <c r="L96" s="28"/>
      <c r="AU96" s="13" t="s">
        <v>133</v>
      </c>
    </row>
    <row r="97" spans="2:12" s="8" customFormat="1" ht="25" customHeight="1">
      <c r="B97" s="110"/>
      <c r="D97" s="111" t="s">
        <v>134</v>
      </c>
      <c r="E97" s="112"/>
      <c r="F97" s="112"/>
      <c r="G97" s="112"/>
      <c r="H97" s="112"/>
      <c r="I97" s="112"/>
      <c r="J97" s="113">
        <f>J126</f>
        <v>0</v>
      </c>
      <c r="L97" s="110"/>
    </row>
    <row r="98" spans="2:12" s="9" customFormat="1" ht="19.899999999999999" customHeight="1">
      <c r="B98" s="114"/>
      <c r="D98" s="115" t="s">
        <v>135</v>
      </c>
      <c r="E98" s="116"/>
      <c r="F98" s="116"/>
      <c r="G98" s="116"/>
      <c r="H98" s="116"/>
      <c r="I98" s="116"/>
      <c r="J98" s="117">
        <f>J127</f>
        <v>0</v>
      </c>
      <c r="L98" s="114"/>
    </row>
    <row r="99" spans="2:12" s="9" customFormat="1" ht="19.899999999999999" customHeight="1">
      <c r="B99" s="114"/>
      <c r="D99" s="115" t="s">
        <v>137</v>
      </c>
      <c r="E99" s="116"/>
      <c r="F99" s="116"/>
      <c r="G99" s="116"/>
      <c r="H99" s="116"/>
      <c r="I99" s="116"/>
      <c r="J99" s="117">
        <f>J130</f>
        <v>0</v>
      </c>
      <c r="L99" s="114"/>
    </row>
    <row r="100" spans="2:12" s="9" customFormat="1" ht="19.899999999999999" customHeight="1">
      <c r="B100" s="114"/>
      <c r="D100" s="115" t="s">
        <v>142</v>
      </c>
      <c r="E100" s="116"/>
      <c r="F100" s="116"/>
      <c r="G100" s="116"/>
      <c r="H100" s="116"/>
      <c r="I100" s="116"/>
      <c r="J100" s="117">
        <f>J135</f>
        <v>0</v>
      </c>
      <c r="L100" s="114"/>
    </row>
    <row r="101" spans="2:12" s="8" customFormat="1" ht="25" customHeight="1">
      <c r="B101" s="110"/>
      <c r="D101" s="111" t="s">
        <v>143</v>
      </c>
      <c r="E101" s="112"/>
      <c r="F101" s="112"/>
      <c r="G101" s="112"/>
      <c r="H101" s="112"/>
      <c r="I101" s="112"/>
      <c r="J101" s="113">
        <f>J137</f>
        <v>0</v>
      </c>
      <c r="L101" s="110"/>
    </row>
    <row r="102" spans="2:12" s="9" customFormat="1" ht="19.899999999999999" customHeight="1">
      <c r="B102" s="114"/>
      <c r="D102" s="115" t="s">
        <v>151</v>
      </c>
      <c r="E102" s="116"/>
      <c r="F102" s="116"/>
      <c r="G102" s="116"/>
      <c r="H102" s="116"/>
      <c r="I102" s="116"/>
      <c r="J102" s="117">
        <f>J138</f>
        <v>0</v>
      </c>
      <c r="L102" s="114"/>
    </row>
    <row r="103" spans="2:12" s="8" customFormat="1" ht="25" customHeight="1">
      <c r="B103" s="110"/>
      <c r="D103" s="111" t="s">
        <v>157</v>
      </c>
      <c r="E103" s="112"/>
      <c r="F103" s="112"/>
      <c r="G103" s="112"/>
      <c r="H103" s="112"/>
      <c r="I103" s="112"/>
      <c r="J103" s="113">
        <f>J144</f>
        <v>0</v>
      </c>
      <c r="L103" s="110"/>
    </row>
    <row r="104" spans="2:12" s="9" customFormat="1" ht="19.899999999999999" customHeight="1">
      <c r="B104" s="114"/>
      <c r="D104" s="115" t="s">
        <v>158</v>
      </c>
      <c r="E104" s="116"/>
      <c r="F104" s="116"/>
      <c r="G104" s="116"/>
      <c r="H104" s="116"/>
      <c r="I104" s="116"/>
      <c r="J104" s="117">
        <f>J145</f>
        <v>0</v>
      </c>
      <c r="L104" s="114"/>
    </row>
    <row r="105" spans="2:12" s="8" customFormat="1" ht="25" customHeight="1">
      <c r="B105" s="110"/>
      <c r="D105" s="111" t="s">
        <v>2454</v>
      </c>
      <c r="E105" s="112"/>
      <c r="F105" s="112"/>
      <c r="G105" s="112"/>
      <c r="H105" s="112"/>
      <c r="I105" s="112"/>
      <c r="J105" s="113">
        <f>J152</f>
        <v>0</v>
      </c>
      <c r="L105" s="110"/>
    </row>
    <row r="106" spans="2:12" s="1" customFormat="1" ht="21.75" customHeight="1">
      <c r="B106" s="28"/>
      <c r="L106" s="28"/>
    </row>
    <row r="107" spans="2:12" s="1" customFormat="1" ht="7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12" s="1" customFormat="1" ht="7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12" s="1" customFormat="1" ht="25" customHeight="1">
      <c r="B112" s="28"/>
      <c r="C112" s="17" t="s">
        <v>162</v>
      </c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15</v>
      </c>
      <c r="L114" s="28"/>
    </row>
    <row r="115" spans="2:65" s="1" customFormat="1" ht="26.25" customHeight="1">
      <c r="B115" s="28"/>
      <c r="E115" s="217" t="str">
        <f>E7</f>
        <v>DSS Červená Skala - výstavba nového objektu sociálnych služieb (podporované bývanie)</v>
      </c>
      <c r="F115" s="218"/>
      <c r="G115" s="218"/>
      <c r="H115" s="218"/>
      <c r="L115" s="28"/>
    </row>
    <row r="116" spans="2:65" s="1" customFormat="1" ht="12" customHeight="1">
      <c r="B116" s="28"/>
      <c r="C116" s="23" t="s">
        <v>125</v>
      </c>
      <c r="L116" s="28"/>
    </row>
    <row r="117" spans="2:65" s="1" customFormat="1" ht="16.5" customHeight="1">
      <c r="B117" s="28"/>
      <c r="E117" s="176" t="str">
        <f>E9</f>
        <v>07 - Oplotenie</v>
      </c>
      <c r="F117" s="219"/>
      <c r="G117" s="219"/>
      <c r="H117" s="219"/>
      <c r="L117" s="28"/>
    </row>
    <row r="118" spans="2:65" s="1" customFormat="1" ht="7" customHeight="1">
      <c r="B118" s="28"/>
      <c r="L118" s="28"/>
    </row>
    <row r="119" spans="2:65" s="1" customFormat="1" ht="12" customHeight="1">
      <c r="B119" s="28"/>
      <c r="C119" s="23" t="s">
        <v>19</v>
      </c>
      <c r="F119" s="21" t="str">
        <f>F12</f>
        <v>Šumiac, p.č. 5610</v>
      </c>
      <c r="I119" s="23" t="s">
        <v>21</v>
      </c>
      <c r="J119" s="51">
        <f>IF(J12="","",J12)</f>
        <v>45345</v>
      </c>
      <c r="L119" s="28"/>
    </row>
    <row r="120" spans="2:65" s="1" customFormat="1" ht="7" customHeight="1">
      <c r="B120" s="28"/>
      <c r="L120" s="28"/>
    </row>
    <row r="121" spans="2:65" s="1" customFormat="1" ht="15.15" customHeight="1">
      <c r="B121" s="28"/>
      <c r="C121" s="23" t="s">
        <v>22</v>
      </c>
      <c r="F121" s="21" t="str">
        <f>E15</f>
        <v>Domov sociálnych služieb, Pohorelá</v>
      </c>
      <c r="I121" s="23" t="s">
        <v>28</v>
      </c>
      <c r="J121" s="26" t="str">
        <f>E21</f>
        <v xml:space="preserve"> </v>
      </c>
      <c r="L121" s="28"/>
    </row>
    <row r="122" spans="2:65" s="1" customFormat="1" ht="15.15" customHeight="1">
      <c r="B122" s="28"/>
      <c r="C122" s="23" t="s">
        <v>26</v>
      </c>
      <c r="F122" s="21" t="str">
        <f>IF(E18="","",E18)</f>
        <v>Vyplň údaj</v>
      </c>
      <c r="I122" s="23" t="s">
        <v>31</v>
      </c>
      <c r="J122" s="26" t="str">
        <f>E24</f>
        <v xml:space="preserve"> </v>
      </c>
      <c r="L122" s="28"/>
    </row>
    <row r="123" spans="2:65" s="1" customFormat="1" ht="10.25" customHeight="1">
      <c r="B123" s="28"/>
      <c r="L123" s="28"/>
    </row>
    <row r="124" spans="2:65" s="10" customFormat="1" ht="29.25" customHeight="1">
      <c r="B124" s="118"/>
      <c r="C124" s="119" t="s">
        <v>163</v>
      </c>
      <c r="D124" s="120" t="s">
        <v>58</v>
      </c>
      <c r="E124" s="120" t="s">
        <v>54</v>
      </c>
      <c r="F124" s="120" t="s">
        <v>55</v>
      </c>
      <c r="G124" s="120" t="s">
        <v>164</v>
      </c>
      <c r="H124" s="120" t="s">
        <v>165</v>
      </c>
      <c r="I124" s="120" t="s">
        <v>166</v>
      </c>
      <c r="J124" s="121" t="s">
        <v>131</v>
      </c>
      <c r="K124" s="122" t="s">
        <v>167</v>
      </c>
      <c r="L124" s="118"/>
      <c r="M124" s="58" t="s">
        <v>1</v>
      </c>
      <c r="N124" s="59" t="s">
        <v>37</v>
      </c>
      <c r="O124" s="59" t="s">
        <v>168</v>
      </c>
      <c r="P124" s="59" t="s">
        <v>169</v>
      </c>
      <c r="Q124" s="59" t="s">
        <v>170</v>
      </c>
      <c r="R124" s="59" t="s">
        <v>171</v>
      </c>
      <c r="S124" s="59" t="s">
        <v>172</v>
      </c>
      <c r="T124" s="60" t="s">
        <v>173</v>
      </c>
    </row>
    <row r="125" spans="2:65" s="1" customFormat="1" ht="22.75" customHeight="1">
      <c r="B125" s="28"/>
      <c r="C125" s="63" t="s">
        <v>132</v>
      </c>
      <c r="J125" s="123">
        <f>BK125</f>
        <v>0</v>
      </c>
      <c r="L125" s="28"/>
      <c r="M125" s="61"/>
      <c r="N125" s="52"/>
      <c r="O125" s="52"/>
      <c r="P125" s="124">
        <f>P126+P137+P144+P152</f>
        <v>0</v>
      </c>
      <c r="Q125" s="52"/>
      <c r="R125" s="124">
        <f>R126+R137+R144+R152</f>
        <v>38.952579999999998</v>
      </c>
      <c r="S125" s="52"/>
      <c r="T125" s="125">
        <f>T126+T137+T144+T152</f>
        <v>0</v>
      </c>
      <c r="AT125" s="13" t="s">
        <v>72</v>
      </c>
      <c r="AU125" s="13" t="s">
        <v>133</v>
      </c>
      <c r="BK125" s="126">
        <f>BK126+BK137+BK144+BK152</f>
        <v>0</v>
      </c>
    </row>
    <row r="126" spans="2:65" s="11" customFormat="1" ht="25.9" customHeight="1">
      <c r="B126" s="127"/>
      <c r="D126" s="128" t="s">
        <v>72</v>
      </c>
      <c r="E126" s="129" t="s">
        <v>174</v>
      </c>
      <c r="F126" s="129" t="s">
        <v>175</v>
      </c>
      <c r="I126" s="130"/>
      <c r="J126" s="131">
        <f>BK126</f>
        <v>0</v>
      </c>
      <c r="L126" s="127"/>
      <c r="M126" s="132"/>
      <c r="P126" s="133">
        <f>P127+P130+P135</f>
        <v>0</v>
      </c>
      <c r="R126" s="133">
        <f>R127+R130+R135</f>
        <v>38.748509999999996</v>
      </c>
      <c r="T126" s="134">
        <f>T127+T130+T135</f>
        <v>0</v>
      </c>
      <c r="AR126" s="128" t="s">
        <v>80</v>
      </c>
      <c r="AT126" s="135" t="s">
        <v>72</v>
      </c>
      <c r="AU126" s="135" t="s">
        <v>73</v>
      </c>
      <c r="AY126" s="128" t="s">
        <v>176</v>
      </c>
      <c r="BK126" s="136">
        <f>BK127+BK130+BK135</f>
        <v>0</v>
      </c>
    </row>
    <row r="127" spans="2:65" s="11" customFormat="1" ht="22.75" customHeight="1">
      <c r="B127" s="127"/>
      <c r="D127" s="128" t="s">
        <v>72</v>
      </c>
      <c r="E127" s="137" t="s">
        <v>80</v>
      </c>
      <c r="F127" s="137" t="s">
        <v>177</v>
      </c>
      <c r="I127" s="130"/>
      <c r="J127" s="138">
        <f>BK127</f>
        <v>0</v>
      </c>
      <c r="L127" s="127"/>
      <c r="M127" s="132"/>
      <c r="P127" s="133">
        <f>SUM(P128:P129)</f>
        <v>0</v>
      </c>
      <c r="R127" s="133">
        <f>SUM(R128:R129)</f>
        <v>0</v>
      </c>
      <c r="T127" s="134">
        <f>SUM(T128:T129)</f>
        <v>0</v>
      </c>
      <c r="AR127" s="128" t="s">
        <v>80</v>
      </c>
      <c r="AT127" s="135" t="s">
        <v>72</v>
      </c>
      <c r="AU127" s="135" t="s">
        <v>80</v>
      </c>
      <c r="AY127" s="128" t="s">
        <v>176</v>
      </c>
      <c r="BK127" s="136">
        <f>SUM(BK128:BK129)</f>
        <v>0</v>
      </c>
    </row>
    <row r="128" spans="2:65" s="1" customFormat="1" ht="24.15" customHeight="1">
      <c r="B128" s="139"/>
      <c r="C128" s="140" t="s">
        <v>80</v>
      </c>
      <c r="D128" s="140" t="s">
        <v>178</v>
      </c>
      <c r="E128" s="141" t="s">
        <v>3099</v>
      </c>
      <c r="F128" s="142" t="s">
        <v>3100</v>
      </c>
      <c r="G128" s="143" t="s">
        <v>181</v>
      </c>
      <c r="H128" s="144">
        <v>13</v>
      </c>
      <c r="I128" s="145"/>
      <c r="J128" s="146">
        <f>ROUND(I128*H128,2)</f>
        <v>0</v>
      </c>
      <c r="K128" s="147"/>
      <c r="L128" s="28"/>
      <c r="M128" s="148" t="s">
        <v>1</v>
      </c>
      <c r="N128" s="149" t="s">
        <v>39</v>
      </c>
      <c r="P128" s="150">
        <f>O128*H128</f>
        <v>0</v>
      </c>
      <c r="Q128" s="150">
        <v>0</v>
      </c>
      <c r="R128" s="150">
        <f>Q128*H128</f>
        <v>0</v>
      </c>
      <c r="S128" s="150">
        <v>0</v>
      </c>
      <c r="T128" s="151">
        <f>S128*H128</f>
        <v>0</v>
      </c>
      <c r="AR128" s="152" t="s">
        <v>182</v>
      </c>
      <c r="AT128" s="152" t="s">
        <v>178</v>
      </c>
      <c r="AU128" s="152" t="s">
        <v>86</v>
      </c>
      <c r="AY128" s="13" t="s">
        <v>176</v>
      </c>
      <c r="BE128" s="153">
        <f>IF(N128="základná",J128,0)</f>
        <v>0</v>
      </c>
      <c r="BF128" s="153">
        <f>IF(N128="znížená",J128,0)</f>
        <v>0</v>
      </c>
      <c r="BG128" s="153">
        <f>IF(N128="zákl. prenesená",J128,0)</f>
        <v>0</v>
      </c>
      <c r="BH128" s="153">
        <f>IF(N128="zníž. prenesená",J128,0)</f>
        <v>0</v>
      </c>
      <c r="BI128" s="153">
        <f>IF(N128="nulová",J128,0)</f>
        <v>0</v>
      </c>
      <c r="BJ128" s="13" t="s">
        <v>86</v>
      </c>
      <c r="BK128" s="153">
        <f>ROUND(I128*H128,2)</f>
        <v>0</v>
      </c>
      <c r="BL128" s="13" t="s">
        <v>182</v>
      </c>
      <c r="BM128" s="152" t="s">
        <v>3101</v>
      </c>
    </row>
    <row r="129" spans="2:65" s="1" customFormat="1" ht="24.15" customHeight="1">
      <c r="B129" s="139"/>
      <c r="C129" s="140" t="s">
        <v>86</v>
      </c>
      <c r="D129" s="140" t="s">
        <v>178</v>
      </c>
      <c r="E129" s="141" t="s">
        <v>3102</v>
      </c>
      <c r="F129" s="142" t="s">
        <v>3103</v>
      </c>
      <c r="G129" s="143" t="s">
        <v>285</v>
      </c>
      <c r="H129" s="144">
        <v>65</v>
      </c>
      <c r="I129" s="145"/>
      <c r="J129" s="146">
        <f>ROUND(I129*H129,2)</f>
        <v>0</v>
      </c>
      <c r="K129" s="147"/>
      <c r="L129" s="28"/>
      <c r="M129" s="148" t="s">
        <v>1</v>
      </c>
      <c r="N129" s="149" t="s">
        <v>39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AR129" s="152" t="s">
        <v>182</v>
      </c>
      <c r="AT129" s="152" t="s">
        <v>178</v>
      </c>
      <c r="AU129" s="152" t="s">
        <v>86</v>
      </c>
      <c r="AY129" s="13" t="s">
        <v>176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3" t="s">
        <v>86</v>
      </c>
      <c r="BK129" s="153">
        <f>ROUND(I129*H129,2)</f>
        <v>0</v>
      </c>
      <c r="BL129" s="13" t="s">
        <v>182</v>
      </c>
      <c r="BM129" s="152" t="s">
        <v>3104</v>
      </c>
    </row>
    <row r="130" spans="2:65" s="11" customFormat="1" ht="22.75" customHeight="1">
      <c r="B130" s="127"/>
      <c r="D130" s="128" t="s">
        <v>72</v>
      </c>
      <c r="E130" s="137" t="s">
        <v>187</v>
      </c>
      <c r="F130" s="137" t="s">
        <v>291</v>
      </c>
      <c r="I130" s="130"/>
      <c r="J130" s="138">
        <f>BK130</f>
        <v>0</v>
      </c>
      <c r="L130" s="127"/>
      <c r="M130" s="132"/>
      <c r="P130" s="133">
        <f>SUM(P131:P134)</f>
        <v>0</v>
      </c>
      <c r="R130" s="133">
        <f>SUM(R131:R134)</f>
        <v>38.748509999999996</v>
      </c>
      <c r="T130" s="134">
        <f>SUM(T131:T134)</f>
        <v>0</v>
      </c>
      <c r="AR130" s="128" t="s">
        <v>80</v>
      </c>
      <c r="AT130" s="135" t="s">
        <v>72</v>
      </c>
      <c r="AU130" s="135" t="s">
        <v>80</v>
      </c>
      <c r="AY130" s="128" t="s">
        <v>176</v>
      </c>
      <c r="BK130" s="136">
        <f>SUM(BK131:BK134)</f>
        <v>0</v>
      </c>
    </row>
    <row r="131" spans="2:65" s="1" customFormat="1" ht="24.15" customHeight="1">
      <c r="B131" s="139"/>
      <c r="C131" s="140" t="s">
        <v>187</v>
      </c>
      <c r="D131" s="140" t="s">
        <v>178</v>
      </c>
      <c r="E131" s="141" t="s">
        <v>3105</v>
      </c>
      <c r="F131" s="142" t="s">
        <v>3106</v>
      </c>
      <c r="G131" s="143" t="s">
        <v>285</v>
      </c>
      <c r="H131" s="144">
        <v>65</v>
      </c>
      <c r="I131" s="145"/>
      <c r="J131" s="146">
        <f>ROUND(I131*H131,2)</f>
        <v>0</v>
      </c>
      <c r="K131" s="147"/>
      <c r="L131" s="28"/>
      <c r="M131" s="148" t="s">
        <v>1</v>
      </c>
      <c r="N131" s="149" t="s">
        <v>39</v>
      </c>
      <c r="P131" s="150">
        <f>O131*H131</f>
        <v>0</v>
      </c>
      <c r="Q131" s="150">
        <v>0.41593000000000002</v>
      </c>
      <c r="R131" s="150">
        <f>Q131*H131</f>
        <v>27.035450000000001</v>
      </c>
      <c r="S131" s="150">
        <v>0</v>
      </c>
      <c r="T131" s="151">
        <f>S131*H131</f>
        <v>0</v>
      </c>
      <c r="AR131" s="152" t="s">
        <v>182</v>
      </c>
      <c r="AT131" s="152" t="s">
        <v>178</v>
      </c>
      <c r="AU131" s="152" t="s">
        <v>86</v>
      </c>
      <c r="AY131" s="13" t="s">
        <v>176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3" t="s">
        <v>86</v>
      </c>
      <c r="BK131" s="153">
        <f>ROUND(I131*H131,2)</f>
        <v>0</v>
      </c>
      <c r="BL131" s="13" t="s">
        <v>182</v>
      </c>
      <c r="BM131" s="152" t="s">
        <v>3107</v>
      </c>
    </row>
    <row r="132" spans="2:65" s="1" customFormat="1" ht="24.15" customHeight="1">
      <c r="B132" s="139"/>
      <c r="C132" s="154" t="s">
        <v>182</v>
      </c>
      <c r="D132" s="154" t="s">
        <v>234</v>
      </c>
      <c r="E132" s="155" t="s">
        <v>3108</v>
      </c>
      <c r="F132" s="156" t="s">
        <v>3109</v>
      </c>
      <c r="G132" s="157" t="s">
        <v>285</v>
      </c>
      <c r="H132" s="158">
        <v>65.650000000000006</v>
      </c>
      <c r="I132" s="159"/>
      <c r="J132" s="160">
        <f>ROUND(I132*H132,2)</f>
        <v>0</v>
      </c>
      <c r="K132" s="161"/>
      <c r="L132" s="162"/>
      <c r="M132" s="163" t="s">
        <v>1</v>
      </c>
      <c r="N132" s="164" t="s">
        <v>39</v>
      </c>
      <c r="P132" s="150">
        <f>O132*H132</f>
        <v>0</v>
      </c>
      <c r="Q132" s="150">
        <v>7.0000000000000007E-2</v>
      </c>
      <c r="R132" s="150">
        <f>Q132*H132</f>
        <v>4.5955000000000013</v>
      </c>
      <c r="S132" s="150">
        <v>0</v>
      </c>
      <c r="T132" s="151">
        <f>S132*H132</f>
        <v>0</v>
      </c>
      <c r="AR132" s="152" t="s">
        <v>219</v>
      </c>
      <c r="AT132" s="152" t="s">
        <v>234</v>
      </c>
      <c r="AU132" s="152" t="s">
        <v>86</v>
      </c>
      <c r="AY132" s="13" t="s">
        <v>176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3" t="s">
        <v>86</v>
      </c>
      <c r="BK132" s="153">
        <f>ROUND(I132*H132,2)</f>
        <v>0</v>
      </c>
      <c r="BL132" s="13" t="s">
        <v>182</v>
      </c>
      <c r="BM132" s="152" t="s">
        <v>3110</v>
      </c>
    </row>
    <row r="133" spans="2:65" s="1" customFormat="1" ht="24.15" customHeight="1">
      <c r="B133" s="139"/>
      <c r="C133" s="140" t="s">
        <v>194</v>
      </c>
      <c r="D133" s="140" t="s">
        <v>178</v>
      </c>
      <c r="E133" s="141" t="s">
        <v>3111</v>
      </c>
      <c r="F133" s="142" t="s">
        <v>3112</v>
      </c>
      <c r="G133" s="143" t="s">
        <v>241</v>
      </c>
      <c r="H133" s="144">
        <v>153</v>
      </c>
      <c r="I133" s="145"/>
      <c r="J133" s="146">
        <f>ROUND(I133*H133,2)</f>
        <v>0</v>
      </c>
      <c r="K133" s="147"/>
      <c r="L133" s="28"/>
      <c r="M133" s="148" t="s">
        <v>1</v>
      </c>
      <c r="N133" s="149" t="s">
        <v>39</v>
      </c>
      <c r="P133" s="150">
        <f>O133*H133</f>
        <v>0</v>
      </c>
      <c r="Q133" s="150">
        <v>3.1370000000000002E-2</v>
      </c>
      <c r="R133" s="150">
        <f>Q133*H133</f>
        <v>4.7996100000000004</v>
      </c>
      <c r="S133" s="150">
        <v>0</v>
      </c>
      <c r="T133" s="151">
        <f>S133*H133</f>
        <v>0</v>
      </c>
      <c r="AR133" s="152" t="s">
        <v>182</v>
      </c>
      <c r="AT133" s="152" t="s">
        <v>178</v>
      </c>
      <c r="AU133" s="152" t="s">
        <v>86</v>
      </c>
      <c r="AY133" s="13" t="s">
        <v>176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3" t="s">
        <v>86</v>
      </c>
      <c r="BK133" s="153">
        <f>ROUND(I133*H133,2)</f>
        <v>0</v>
      </c>
      <c r="BL133" s="13" t="s">
        <v>182</v>
      </c>
      <c r="BM133" s="152" t="s">
        <v>3113</v>
      </c>
    </row>
    <row r="134" spans="2:65" s="1" customFormat="1" ht="24.15" customHeight="1">
      <c r="B134" s="139"/>
      <c r="C134" s="154" t="s">
        <v>398</v>
      </c>
      <c r="D134" s="154" t="s">
        <v>234</v>
      </c>
      <c r="E134" s="155" t="s">
        <v>3114</v>
      </c>
      <c r="F134" s="156" t="s">
        <v>3115</v>
      </c>
      <c r="G134" s="157" t="s">
        <v>285</v>
      </c>
      <c r="H134" s="158">
        <v>61.811999999999998</v>
      </c>
      <c r="I134" s="159"/>
      <c r="J134" s="160">
        <f>ROUND(I134*H134,2)</f>
        <v>0</v>
      </c>
      <c r="K134" s="161"/>
      <c r="L134" s="162"/>
      <c r="M134" s="163" t="s">
        <v>1</v>
      </c>
      <c r="N134" s="164" t="s">
        <v>39</v>
      </c>
      <c r="P134" s="150">
        <f>O134*H134</f>
        <v>0</v>
      </c>
      <c r="Q134" s="150">
        <v>3.7499999999999999E-2</v>
      </c>
      <c r="R134" s="150">
        <f>Q134*H134</f>
        <v>2.3179499999999997</v>
      </c>
      <c r="S134" s="150">
        <v>0</v>
      </c>
      <c r="T134" s="151">
        <f>S134*H134</f>
        <v>0</v>
      </c>
      <c r="AR134" s="152" t="s">
        <v>219</v>
      </c>
      <c r="AT134" s="152" t="s">
        <v>234</v>
      </c>
      <c r="AU134" s="152" t="s">
        <v>86</v>
      </c>
      <c r="AY134" s="13" t="s">
        <v>176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3" t="s">
        <v>86</v>
      </c>
      <c r="BK134" s="153">
        <f>ROUND(I134*H134,2)</f>
        <v>0</v>
      </c>
      <c r="BL134" s="13" t="s">
        <v>182</v>
      </c>
      <c r="BM134" s="152" t="s">
        <v>3116</v>
      </c>
    </row>
    <row r="135" spans="2:65" s="11" customFormat="1" ht="22.75" customHeight="1">
      <c r="B135" s="127"/>
      <c r="D135" s="128" t="s">
        <v>72</v>
      </c>
      <c r="E135" s="137" t="s">
        <v>589</v>
      </c>
      <c r="F135" s="137" t="s">
        <v>590</v>
      </c>
      <c r="I135" s="130"/>
      <c r="J135" s="138">
        <f>BK135</f>
        <v>0</v>
      </c>
      <c r="L135" s="127"/>
      <c r="M135" s="132"/>
      <c r="P135" s="133">
        <f>P136</f>
        <v>0</v>
      </c>
      <c r="R135" s="133">
        <f>R136</f>
        <v>0</v>
      </c>
      <c r="T135" s="134">
        <f>T136</f>
        <v>0</v>
      </c>
      <c r="AR135" s="128" t="s">
        <v>80</v>
      </c>
      <c r="AT135" s="135" t="s">
        <v>72</v>
      </c>
      <c r="AU135" s="135" t="s">
        <v>80</v>
      </c>
      <c r="AY135" s="128" t="s">
        <v>176</v>
      </c>
      <c r="BK135" s="136">
        <f>BK136</f>
        <v>0</v>
      </c>
    </row>
    <row r="136" spans="2:65" s="1" customFormat="1" ht="24.15" customHeight="1">
      <c r="B136" s="139"/>
      <c r="C136" s="140" t="s">
        <v>215</v>
      </c>
      <c r="D136" s="140" t="s">
        <v>178</v>
      </c>
      <c r="E136" s="141" t="s">
        <v>3117</v>
      </c>
      <c r="F136" s="142" t="s">
        <v>3118</v>
      </c>
      <c r="G136" s="143" t="s">
        <v>213</v>
      </c>
      <c r="H136" s="144">
        <v>38.749000000000002</v>
      </c>
      <c r="I136" s="145"/>
      <c r="J136" s="146">
        <f>ROUND(I136*H136,2)</f>
        <v>0</v>
      </c>
      <c r="K136" s="147"/>
      <c r="L136" s="28"/>
      <c r="M136" s="148" t="s">
        <v>1</v>
      </c>
      <c r="N136" s="149" t="s">
        <v>39</v>
      </c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AR136" s="152" t="s">
        <v>182</v>
      </c>
      <c r="AT136" s="152" t="s">
        <v>178</v>
      </c>
      <c r="AU136" s="152" t="s">
        <v>86</v>
      </c>
      <c r="AY136" s="13" t="s">
        <v>176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3" t="s">
        <v>86</v>
      </c>
      <c r="BK136" s="153">
        <f>ROUND(I136*H136,2)</f>
        <v>0</v>
      </c>
      <c r="BL136" s="13" t="s">
        <v>182</v>
      </c>
      <c r="BM136" s="152" t="s">
        <v>3119</v>
      </c>
    </row>
    <row r="137" spans="2:65" s="11" customFormat="1" ht="25.9" customHeight="1">
      <c r="B137" s="127"/>
      <c r="D137" s="128" t="s">
        <v>72</v>
      </c>
      <c r="E137" s="129" t="s">
        <v>594</v>
      </c>
      <c r="F137" s="129" t="s">
        <v>595</v>
      </c>
      <c r="I137" s="130"/>
      <c r="J137" s="131">
        <f>BK137</f>
        <v>0</v>
      </c>
      <c r="L137" s="127"/>
      <c r="M137" s="132"/>
      <c r="P137" s="133">
        <f>P138</f>
        <v>0</v>
      </c>
      <c r="R137" s="133">
        <f>R138</f>
        <v>0.1893</v>
      </c>
      <c r="T137" s="134">
        <f>T138</f>
        <v>0</v>
      </c>
      <c r="AR137" s="128" t="s">
        <v>86</v>
      </c>
      <c r="AT137" s="135" t="s">
        <v>72</v>
      </c>
      <c r="AU137" s="135" t="s">
        <v>73</v>
      </c>
      <c r="AY137" s="128" t="s">
        <v>176</v>
      </c>
      <c r="BK137" s="136">
        <f>BK138</f>
        <v>0</v>
      </c>
    </row>
    <row r="138" spans="2:65" s="11" customFormat="1" ht="22.75" customHeight="1">
      <c r="B138" s="127"/>
      <c r="D138" s="128" t="s">
        <v>72</v>
      </c>
      <c r="E138" s="137" t="s">
        <v>959</v>
      </c>
      <c r="F138" s="137" t="s">
        <v>960</v>
      </c>
      <c r="I138" s="130"/>
      <c r="J138" s="138">
        <f>BK138</f>
        <v>0</v>
      </c>
      <c r="L138" s="127"/>
      <c r="M138" s="132"/>
      <c r="P138" s="133">
        <f>SUM(P139:P143)</f>
        <v>0</v>
      </c>
      <c r="R138" s="133">
        <f>SUM(R139:R143)</f>
        <v>0.1893</v>
      </c>
      <c r="T138" s="134">
        <f>SUM(T139:T143)</f>
        <v>0</v>
      </c>
      <c r="AR138" s="128" t="s">
        <v>86</v>
      </c>
      <c r="AT138" s="135" t="s">
        <v>72</v>
      </c>
      <c r="AU138" s="135" t="s">
        <v>80</v>
      </c>
      <c r="AY138" s="128" t="s">
        <v>176</v>
      </c>
      <c r="BK138" s="136">
        <f>SUM(BK139:BK143)</f>
        <v>0</v>
      </c>
    </row>
    <row r="139" spans="2:65" s="1" customFormat="1" ht="33" customHeight="1">
      <c r="B139" s="139"/>
      <c r="C139" s="140" t="s">
        <v>219</v>
      </c>
      <c r="D139" s="140" t="s">
        <v>178</v>
      </c>
      <c r="E139" s="141" t="s">
        <v>3120</v>
      </c>
      <c r="F139" s="142" t="s">
        <v>3121</v>
      </c>
      <c r="G139" s="143" t="s">
        <v>285</v>
      </c>
      <c r="H139" s="144">
        <v>1</v>
      </c>
      <c r="I139" s="145"/>
      <c r="J139" s="146">
        <f>ROUND(I139*H139,2)</f>
        <v>0</v>
      </c>
      <c r="K139" s="147"/>
      <c r="L139" s="28"/>
      <c r="M139" s="148" t="s">
        <v>1</v>
      </c>
      <c r="N139" s="149" t="s">
        <v>39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52" t="s">
        <v>255</v>
      </c>
      <c r="AT139" s="152" t="s">
        <v>178</v>
      </c>
      <c r="AU139" s="152" t="s">
        <v>86</v>
      </c>
      <c r="AY139" s="13" t="s">
        <v>176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3" t="s">
        <v>86</v>
      </c>
      <c r="BK139" s="153">
        <f>ROUND(I139*H139,2)</f>
        <v>0</v>
      </c>
      <c r="BL139" s="13" t="s">
        <v>255</v>
      </c>
      <c r="BM139" s="152" t="s">
        <v>3122</v>
      </c>
    </row>
    <row r="140" spans="2:65" s="1" customFormat="1" ht="16.5" customHeight="1">
      <c r="B140" s="139"/>
      <c r="C140" s="154" t="s">
        <v>225</v>
      </c>
      <c r="D140" s="154" t="s">
        <v>234</v>
      </c>
      <c r="E140" s="155" t="s">
        <v>3123</v>
      </c>
      <c r="F140" s="156" t="s">
        <v>3124</v>
      </c>
      <c r="G140" s="157" t="s">
        <v>285</v>
      </c>
      <c r="H140" s="158">
        <v>1</v>
      </c>
      <c r="I140" s="159"/>
      <c r="J140" s="160">
        <f>ROUND(I140*H140,2)</f>
        <v>0</v>
      </c>
      <c r="K140" s="161"/>
      <c r="L140" s="162"/>
      <c r="M140" s="163" t="s">
        <v>1</v>
      </c>
      <c r="N140" s="164" t="s">
        <v>39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AR140" s="152" t="s">
        <v>320</v>
      </c>
      <c r="AT140" s="152" t="s">
        <v>234</v>
      </c>
      <c r="AU140" s="152" t="s">
        <v>86</v>
      </c>
      <c r="AY140" s="13" t="s">
        <v>176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3" t="s">
        <v>86</v>
      </c>
      <c r="BK140" s="153">
        <f>ROUND(I140*H140,2)</f>
        <v>0</v>
      </c>
      <c r="BL140" s="13" t="s">
        <v>255</v>
      </c>
      <c r="BM140" s="152" t="s">
        <v>3125</v>
      </c>
    </row>
    <row r="141" spans="2:65" s="1" customFormat="1" ht="24.15" customHeight="1">
      <c r="B141" s="139"/>
      <c r="C141" s="140" t="s">
        <v>229</v>
      </c>
      <c r="D141" s="140" t="s">
        <v>178</v>
      </c>
      <c r="E141" s="141" t="s">
        <v>3126</v>
      </c>
      <c r="F141" s="142" t="s">
        <v>3127</v>
      </c>
      <c r="G141" s="143" t="s">
        <v>285</v>
      </c>
      <c r="H141" s="144">
        <v>1</v>
      </c>
      <c r="I141" s="145"/>
      <c r="J141" s="146">
        <f>ROUND(I141*H141,2)</f>
        <v>0</v>
      </c>
      <c r="K141" s="147"/>
      <c r="L141" s="28"/>
      <c r="M141" s="148" t="s">
        <v>1</v>
      </c>
      <c r="N141" s="149" t="s">
        <v>39</v>
      </c>
      <c r="P141" s="150">
        <f>O141*H141</f>
        <v>0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AR141" s="152" t="s">
        <v>255</v>
      </c>
      <c r="AT141" s="152" t="s">
        <v>178</v>
      </c>
      <c r="AU141" s="152" t="s">
        <v>86</v>
      </c>
      <c r="AY141" s="13" t="s">
        <v>176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3" t="s">
        <v>86</v>
      </c>
      <c r="BK141" s="153">
        <f>ROUND(I141*H141,2)</f>
        <v>0</v>
      </c>
      <c r="BL141" s="13" t="s">
        <v>255</v>
      </c>
      <c r="BM141" s="152" t="s">
        <v>3128</v>
      </c>
    </row>
    <row r="142" spans="2:65" s="1" customFormat="1" ht="16.5" customHeight="1">
      <c r="B142" s="139"/>
      <c r="C142" s="154" t="s">
        <v>233</v>
      </c>
      <c r="D142" s="154" t="s">
        <v>234</v>
      </c>
      <c r="E142" s="155" t="s">
        <v>3129</v>
      </c>
      <c r="F142" s="156" t="s">
        <v>3130</v>
      </c>
      <c r="G142" s="157" t="s">
        <v>285</v>
      </c>
      <c r="H142" s="158">
        <v>1</v>
      </c>
      <c r="I142" s="159"/>
      <c r="J142" s="160">
        <f>ROUND(I142*H142,2)</f>
        <v>0</v>
      </c>
      <c r="K142" s="161"/>
      <c r="L142" s="162"/>
      <c r="M142" s="163" t="s">
        <v>1</v>
      </c>
      <c r="N142" s="164" t="s">
        <v>39</v>
      </c>
      <c r="P142" s="150">
        <f>O142*H142</f>
        <v>0</v>
      </c>
      <c r="Q142" s="150">
        <v>0.1893</v>
      </c>
      <c r="R142" s="150">
        <f>Q142*H142</f>
        <v>0.1893</v>
      </c>
      <c r="S142" s="150">
        <v>0</v>
      </c>
      <c r="T142" s="151">
        <f>S142*H142</f>
        <v>0</v>
      </c>
      <c r="AR142" s="152" t="s">
        <v>320</v>
      </c>
      <c r="AT142" s="152" t="s">
        <v>234</v>
      </c>
      <c r="AU142" s="152" t="s">
        <v>86</v>
      </c>
      <c r="AY142" s="13" t="s">
        <v>176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3" t="s">
        <v>86</v>
      </c>
      <c r="BK142" s="153">
        <f>ROUND(I142*H142,2)</f>
        <v>0</v>
      </c>
      <c r="BL142" s="13" t="s">
        <v>255</v>
      </c>
      <c r="BM142" s="152" t="s">
        <v>3131</v>
      </c>
    </row>
    <row r="143" spans="2:65" s="1" customFormat="1" ht="24.15" customHeight="1">
      <c r="B143" s="139"/>
      <c r="C143" s="140" t="s">
        <v>238</v>
      </c>
      <c r="D143" s="140" t="s">
        <v>178</v>
      </c>
      <c r="E143" s="141" t="s">
        <v>978</v>
      </c>
      <c r="F143" s="142" t="s">
        <v>979</v>
      </c>
      <c r="G143" s="143" t="s">
        <v>647</v>
      </c>
      <c r="H143" s="165"/>
      <c r="I143" s="145"/>
      <c r="J143" s="146">
        <f>ROUND(I143*H143,2)</f>
        <v>0</v>
      </c>
      <c r="K143" s="147"/>
      <c r="L143" s="28"/>
      <c r="M143" s="148" t="s">
        <v>1</v>
      </c>
      <c r="N143" s="149" t="s">
        <v>39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AR143" s="152" t="s">
        <v>255</v>
      </c>
      <c r="AT143" s="152" t="s">
        <v>178</v>
      </c>
      <c r="AU143" s="152" t="s">
        <v>86</v>
      </c>
      <c r="AY143" s="13" t="s">
        <v>176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3" t="s">
        <v>86</v>
      </c>
      <c r="BK143" s="153">
        <f>ROUND(I143*H143,2)</f>
        <v>0</v>
      </c>
      <c r="BL143" s="13" t="s">
        <v>255</v>
      </c>
      <c r="BM143" s="152" t="s">
        <v>3132</v>
      </c>
    </row>
    <row r="144" spans="2:65" s="11" customFormat="1" ht="25.9" customHeight="1">
      <c r="B144" s="127"/>
      <c r="D144" s="128" t="s">
        <v>72</v>
      </c>
      <c r="E144" s="129" t="s">
        <v>234</v>
      </c>
      <c r="F144" s="129" t="s">
        <v>1090</v>
      </c>
      <c r="I144" s="130"/>
      <c r="J144" s="131">
        <f>BK144</f>
        <v>0</v>
      </c>
      <c r="L144" s="127"/>
      <c r="M144" s="132"/>
      <c r="P144" s="133">
        <f>P145</f>
        <v>0</v>
      </c>
      <c r="R144" s="133">
        <f>R145</f>
        <v>1.4769999999999998E-2</v>
      </c>
      <c r="T144" s="134">
        <f>T145</f>
        <v>0</v>
      </c>
      <c r="AR144" s="128" t="s">
        <v>187</v>
      </c>
      <c r="AT144" s="135" t="s">
        <v>72</v>
      </c>
      <c r="AU144" s="135" t="s">
        <v>73</v>
      </c>
      <c r="AY144" s="128" t="s">
        <v>176</v>
      </c>
      <c r="BK144" s="136">
        <f>BK145</f>
        <v>0</v>
      </c>
    </row>
    <row r="145" spans="2:65" s="11" customFormat="1" ht="22.75" customHeight="1">
      <c r="B145" s="127"/>
      <c r="D145" s="128" t="s">
        <v>72</v>
      </c>
      <c r="E145" s="137" t="s">
        <v>1091</v>
      </c>
      <c r="F145" s="137" t="s">
        <v>1092</v>
      </c>
      <c r="I145" s="130"/>
      <c r="J145" s="138">
        <f>BK145</f>
        <v>0</v>
      </c>
      <c r="L145" s="127"/>
      <c r="M145" s="132"/>
      <c r="P145" s="133">
        <f>SUM(P146:P151)</f>
        <v>0</v>
      </c>
      <c r="R145" s="133">
        <f>SUM(R146:R151)</f>
        <v>1.4769999999999998E-2</v>
      </c>
      <c r="T145" s="134">
        <f>SUM(T146:T151)</f>
        <v>0</v>
      </c>
      <c r="AR145" s="128" t="s">
        <v>187</v>
      </c>
      <c r="AT145" s="135" t="s">
        <v>72</v>
      </c>
      <c r="AU145" s="135" t="s">
        <v>80</v>
      </c>
      <c r="AY145" s="128" t="s">
        <v>176</v>
      </c>
      <c r="BK145" s="136">
        <f>SUM(BK146:BK151)</f>
        <v>0</v>
      </c>
    </row>
    <row r="146" spans="2:65" s="1" customFormat="1" ht="16.5" customHeight="1">
      <c r="B146" s="139"/>
      <c r="C146" s="140" t="s">
        <v>243</v>
      </c>
      <c r="D146" s="140" t="s">
        <v>178</v>
      </c>
      <c r="E146" s="141" t="s">
        <v>3133</v>
      </c>
      <c r="F146" s="142" t="s">
        <v>3134</v>
      </c>
      <c r="G146" s="143" t="s">
        <v>285</v>
      </c>
      <c r="H146" s="144">
        <v>1</v>
      </c>
      <c r="I146" s="145"/>
      <c r="J146" s="146">
        <f t="shared" ref="J146:J151" si="0">ROUND(I146*H146,2)</f>
        <v>0</v>
      </c>
      <c r="K146" s="147"/>
      <c r="L146" s="28"/>
      <c r="M146" s="148" t="s">
        <v>1</v>
      </c>
      <c r="N146" s="149" t="s">
        <v>39</v>
      </c>
      <c r="P146" s="150">
        <f t="shared" ref="P146:P151" si="1">O146*H146</f>
        <v>0</v>
      </c>
      <c r="Q146" s="150">
        <v>0</v>
      </c>
      <c r="R146" s="150">
        <f t="shared" ref="R146:R151" si="2">Q146*H146</f>
        <v>0</v>
      </c>
      <c r="S146" s="150">
        <v>0</v>
      </c>
      <c r="T146" s="151">
        <f t="shared" ref="T146:T151" si="3">S146*H146</f>
        <v>0</v>
      </c>
      <c r="AR146" s="152" t="s">
        <v>456</v>
      </c>
      <c r="AT146" s="152" t="s">
        <v>178</v>
      </c>
      <c r="AU146" s="152" t="s">
        <v>86</v>
      </c>
      <c r="AY146" s="13" t="s">
        <v>176</v>
      </c>
      <c r="BE146" s="153">
        <f t="shared" ref="BE146:BE151" si="4">IF(N146="základná",J146,0)</f>
        <v>0</v>
      </c>
      <c r="BF146" s="153">
        <f t="shared" ref="BF146:BF151" si="5">IF(N146="znížená",J146,0)</f>
        <v>0</v>
      </c>
      <c r="BG146" s="153">
        <f t="shared" ref="BG146:BG151" si="6">IF(N146="zákl. prenesená",J146,0)</f>
        <v>0</v>
      </c>
      <c r="BH146" s="153">
        <f t="shared" ref="BH146:BH151" si="7">IF(N146="zníž. prenesená",J146,0)</f>
        <v>0</v>
      </c>
      <c r="BI146" s="153">
        <f t="shared" ref="BI146:BI151" si="8">IF(N146="nulová",J146,0)</f>
        <v>0</v>
      </c>
      <c r="BJ146" s="13" t="s">
        <v>86</v>
      </c>
      <c r="BK146" s="153">
        <f t="shared" ref="BK146:BK151" si="9">ROUND(I146*H146,2)</f>
        <v>0</v>
      </c>
      <c r="BL146" s="13" t="s">
        <v>456</v>
      </c>
      <c r="BM146" s="152" t="s">
        <v>3135</v>
      </c>
    </row>
    <row r="147" spans="2:65" s="1" customFormat="1" ht="16.5" customHeight="1">
      <c r="B147" s="139"/>
      <c r="C147" s="154" t="s">
        <v>247</v>
      </c>
      <c r="D147" s="154" t="s">
        <v>234</v>
      </c>
      <c r="E147" s="155" t="s">
        <v>3136</v>
      </c>
      <c r="F147" s="156" t="s">
        <v>3137</v>
      </c>
      <c r="G147" s="157" t="s">
        <v>285</v>
      </c>
      <c r="H147" s="158">
        <v>1</v>
      </c>
      <c r="I147" s="159"/>
      <c r="J147" s="160">
        <f t="shared" si="0"/>
        <v>0</v>
      </c>
      <c r="K147" s="161"/>
      <c r="L147" s="162"/>
      <c r="M147" s="163" t="s">
        <v>1</v>
      </c>
      <c r="N147" s="164" t="s">
        <v>39</v>
      </c>
      <c r="P147" s="150">
        <f t="shared" si="1"/>
        <v>0</v>
      </c>
      <c r="Q147" s="150">
        <v>2.7699999999999999E-3</v>
      </c>
      <c r="R147" s="150">
        <f t="shared" si="2"/>
        <v>2.7699999999999999E-3</v>
      </c>
      <c r="S147" s="150">
        <v>0</v>
      </c>
      <c r="T147" s="151">
        <f t="shared" si="3"/>
        <v>0</v>
      </c>
      <c r="AR147" s="152" t="s">
        <v>1100</v>
      </c>
      <c r="AT147" s="152" t="s">
        <v>234</v>
      </c>
      <c r="AU147" s="152" t="s">
        <v>86</v>
      </c>
      <c r="AY147" s="13" t="s">
        <v>176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86</v>
      </c>
      <c r="BK147" s="153">
        <f t="shared" si="9"/>
        <v>0</v>
      </c>
      <c r="BL147" s="13" t="s">
        <v>1100</v>
      </c>
      <c r="BM147" s="152" t="s">
        <v>3138</v>
      </c>
    </row>
    <row r="148" spans="2:65" s="1" customFormat="1" ht="16.5" customHeight="1">
      <c r="B148" s="139"/>
      <c r="C148" s="140" t="s">
        <v>251</v>
      </c>
      <c r="D148" s="140" t="s">
        <v>178</v>
      </c>
      <c r="E148" s="141" t="s">
        <v>3139</v>
      </c>
      <c r="F148" s="142" t="s">
        <v>3140</v>
      </c>
      <c r="G148" s="143" t="s">
        <v>285</v>
      </c>
      <c r="H148" s="144">
        <v>1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39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456</v>
      </c>
      <c r="AT148" s="152" t="s">
        <v>178</v>
      </c>
      <c r="AU148" s="152" t="s">
        <v>86</v>
      </c>
      <c r="AY148" s="13" t="s">
        <v>176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86</v>
      </c>
      <c r="BK148" s="153">
        <f t="shared" si="9"/>
        <v>0</v>
      </c>
      <c r="BL148" s="13" t="s">
        <v>456</v>
      </c>
      <c r="BM148" s="152" t="s">
        <v>3141</v>
      </c>
    </row>
    <row r="149" spans="2:65" s="1" customFormat="1" ht="16.5" customHeight="1">
      <c r="B149" s="139"/>
      <c r="C149" s="154" t="s">
        <v>255</v>
      </c>
      <c r="D149" s="154" t="s">
        <v>234</v>
      </c>
      <c r="E149" s="155" t="s">
        <v>3142</v>
      </c>
      <c r="F149" s="156" t="s">
        <v>3143</v>
      </c>
      <c r="G149" s="157" t="s">
        <v>1904</v>
      </c>
      <c r="H149" s="158">
        <v>1</v>
      </c>
      <c r="I149" s="159"/>
      <c r="J149" s="160">
        <f t="shared" si="0"/>
        <v>0</v>
      </c>
      <c r="K149" s="161"/>
      <c r="L149" s="162"/>
      <c r="M149" s="163" t="s">
        <v>1</v>
      </c>
      <c r="N149" s="164" t="s">
        <v>39</v>
      </c>
      <c r="P149" s="150">
        <f t="shared" si="1"/>
        <v>0</v>
      </c>
      <c r="Q149" s="150">
        <v>1.0999999999999999E-2</v>
      </c>
      <c r="R149" s="150">
        <f t="shared" si="2"/>
        <v>1.0999999999999999E-2</v>
      </c>
      <c r="S149" s="150">
        <v>0</v>
      </c>
      <c r="T149" s="151">
        <f t="shared" si="3"/>
        <v>0</v>
      </c>
      <c r="AR149" s="152" t="s">
        <v>1100</v>
      </c>
      <c r="AT149" s="152" t="s">
        <v>234</v>
      </c>
      <c r="AU149" s="152" t="s">
        <v>86</v>
      </c>
      <c r="AY149" s="13" t="s">
        <v>176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86</v>
      </c>
      <c r="BK149" s="153">
        <f t="shared" si="9"/>
        <v>0</v>
      </c>
      <c r="BL149" s="13" t="s">
        <v>1100</v>
      </c>
      <c r="BM149" s="152" t="s">
        <v>3144</v>
      </c>
    </row>
    <row r="150" spans="2:65" s="1" customFormat="1" ht="16.5" customHeight="1">
      <c r="B150" s="139"/>
      <c r="C150" s="154" t="s">
        <v>259</v>
      </c>
      <c r="D150" s="154" t="s">
        <v>234</v>
      </c>
      <c r="E150" s="155" t="s">
        <v>3145</v>
      </c>
      <c r="F150" s="156" t="s">
        <v>3146</v>
      </c>
      <c r="G150" s="157" t="s">
        <v>285</v>
      </c>
      <c r="H150" s="158">
        <v>1</v>
      </c>
      <c r="I150" s="159"/>
      <c r="J150" s="160">
        <f t="shared" si="0"/>
        <v>0</v>
      </c>
      <c r="K150" s="161"/>
      <c r="L150" s="162"/>
      <c r="M150" s="163" t="s">
        <v>1</v>
      </c>
      <c r="N150" s="164" t="s">
        <v>39</v>
      </c>
      <c r="P150" s="150">
        <f t="shared" si="1"/>
        <v>0</v>
      </c>
      <c r="Q150" s="150">
        <v>1E-3</v>
      </c>
      <c r="R150" s="150">
        <f t="shared" si="2"/>
        <v>1E-3</v>
      </c>
      <c r="S150" s="150">
        <v>0</v>
      </c>
      <c r="T150" s="151">
        <f t="shared" si="3"/>
        <v>0</v>
      </c>
      <c r="AR150" s="152" t="s">
        <v>1100</v>
      </c>
      <c r="AT150" s="152" t="s">
        <v>234</v>
      </c>
      <c r="AU150" s="152" t="s">
        <v>86</v>
      </c>
      <c r="AY150" s="13" t="s">
        <v>176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86</v>
      </c>
      <c r="BK150" s="153">
        <f t="shared" si="9"/>
        <v>0</v>
      </c>
      <c r="BL150" s="13" t="s">
        <v>1100</v>
      </c>
      <c r="BM150" s="152" t="s">
        <v>3147</v>
      </c>
    </row>
    <row r="151" spans="2:65" s="1" customFormat="1" ht="21.75" customHeight="1">
      <c r="B151" s="139"/>
      <c r="C151" s="140" t="s">
        <v>263</v>
      </c>
      <c r="D151" s="140" t="s">
        <v>178</v>
      </c>
      <c r="E151" s="141" t="s">
        <v>3148</v>
      </c>
      <c r="F151" s="142" t="s">
        <v>3149</v>
      </c>
      <c r="G151" s="143" t="s">
        <v>285</v>
      </c>
      <c r="H151" s="144">
        <v>1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39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456</v>
      </c>
      <c r="AT151" s="152" t="s">
        <v>178</v>
      </c>
      <c r="AU151" s="152" t="s">
        <v>86</v>
      </c>
      <c r="AY151" s="13" t="s">
        <v>176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86</v>
      </c>
      <c r="BK151" s="153">
        <f t="shared" si="9"/>
        <v>0</v>
      </c>
      <c r="BL151" s="13" t="s">
        <v>456</v>
      </c>
      <c r="BM151" s="152" t="s">
        <v>3150</v>
      </c>
    </row>
    <row r="152" spans="2:65" s="11" customFormat="1" ht="25.9" customHeight="1">
      <c r="B152" s="127"/>
      <c r="D152" s="128" t="s">
        <v>72</v>
      </c>
      <c r="E152" s="129" t="s">
        <v>2633</v>
      </c>
      <c r="F152" s="129" t="s">
        <v>2634</v>
      </c>
      <c r="I152" s="130"/>
      <c r="J152" s="131">
        <f>BK152</f>
        <v>0</v>
      </c>
      <c r="L152" s="127"/>
      <c r="M152" s="132"/>
      <c r="P152" s="133">
        <f>P153</f>
        <v>0</v>
      </c>
      <c r="R152" s="133">
        <f>R153</f>
        <v>0</v>
      </c>
      <c r="T152" s="134">
        <f>T153</f>
        <v>0</v>
      </c>
      <c r="AR152" s="128" t="s">
        <v>182</v>
      </c>
      <c r="AT152" s="135" t="s">
        <v>72</v>
      </c>
      <c r="AU152" s="135" t="s">
        <v>73</v>
      </c>
      <c r="AY152" s="128" t="s">
        <v>176</v>
      </c>
      <c r="BK152" s="136">
        <f>BK153</f>
        <v>0</v>
      </c>
    </row>
    <row r="153" spans="2:65" s="1" customFormat="1" ht="21.75" customHeight="1">
      <c r="B153" s="139"/>
      <c r="C153" s="140" t="s">
        <v>267</v>
      </c>
      <c r="D153" s="140" t="s">
        <v>178</v>
      </c>
      <c r="E153" s="141" t="s">
        <v>3151</v>
      </c>
      <c r="F153" s="142" t="s">
        <v>3152</v>
      </c>
      <c r="G153" s="143" t="s">
        <v>285</v>
      </c>
      <c r="H153" s="144">
        <v>6</v>
      </c>
      <c r="I153" s="145"/>
      <c r="J153" s="146">
        <f>ROUND(I153*H153,2)</f>
        <v>0</v>
      </c>
      <c r="K153" s="147"/>
      <c r="L153" s="28"/>
      <c r="M153" s="166" t="s">
        <v>1</v>
      </c>
      <c r="N153" s="167" t="s">
        <v>39</v>
      </c>
      <c r="O153" s="168"/>
      <c r="P153" s="169">
        <f>O153*H153</f>
        <v>0</v>
      </c>
      <c r="Q153" s="169">
        <v>0</v>
      </c>
      <c r="R153" s="169">
        <f>Q153*H153</f>
        <v>0</v>
      </c>
      <c r="S153" s="169">
        <v>0</v>
      </c>
      <c r="T153" s="170">
        <f>S153*H153</f>
        <v>0</v>
      </c>
      <c r="AR153" s="152" t="s">
        <v>1508</v>
      </c>
      <c r="AT153" s="152" t="s">
        <v>178</v>
      </c>
      <c r="AU153" s="152" t="s">
        <v>80</v>
      </c>
      <c r="AY153" s="13" t="s">
        <v>176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3" t="s">
        <v>86</v>
      </c>
      <c r="BK153" s="153">
        <f>ROUND(I153*H153,2)</f>
        <v>0</v>
      </c>
      <c r="BL153" s="13" t="s">
        <v>1508</v>
      </c>
      <c r="BM153" s="152" t="s">
        <v>3153</v>
      </c>
    </row>
    <row r="154" spans="2:65" s="1" customFormat="1" ht="7" customHeight="1">
      <c r="B154" s="43"/>
      <c r="C154" s="44"/>
      <c r="D154" s="44"/>
      <c r="E154" s="44"/>
      <c r="F154" s="44"/>
      <c r="G154" s="44"/>
      <c r="H154" s="44"/>
      <c r="I154" s="44"/>
      <c r="J154" s="44"/>
      <c r="K154" s="44"/>
      <c r="L154" s="28"/>
    </row>
  </sheetData>
  <autoFilter ref="C124:K153" xr:uid="{00000000-0009-0000-0000-00000C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53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1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123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5" customHeight="1">
      <c r="B4" s="16"/>
      <c r="D4" s="17" t="s">
        <v>124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DSS Červená Skala - výstavba nového objektu sociálnych služieb (podporované bývanie)</v>
      </c>
      <c r="F7" s="218"/>
      <c r="G7" s="218"/>
      <c r="H7" s="218"/>
      <c r="L7" s="16"/>
    </row>
    <row r="8" spans="2:46" s="1" customFormat="1" ht="12" customHeight="1">
      <c r="B8" s="28"/>
      <c r="D8" s="23" t="s">
        <v>125</v>
      </c>
      <c r="L8" s="28"/>
    </row>
    <row r="9" spans="2:46" s="1" customFormat="1" ht="16.5" customHeight="1">
      <c r="B9" s="28"/>
      <c r="E9" s="176" t="s">
        <v>3154</v>
      </c>
      <c r="F9" s="219"/>
      <c r="G9" s="219"/>
      <c r="H9" s="219"/>
      <c r="L9" s="28"/>
    </row>
    <row r="10" spans="2:46" s="1" customFormat="1" ht="10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45345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20" t="str">
        <f>'Rekapitulácia stavby'!E14</f>
        <v>Vyplň údaj</v>
      </c>
      <c r="F18" s="182"/>
      <c r="G18" s="182"/>
      <c r="H18" s="182"/>
      <c r="I18" s="23" t="s">
        <v>25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93"/>
      <c r="E27" s="187" t="s">
        <v>1</v>
      </c>
      <c r="F27" s="187"/>
      <c r="G27" s="187"/>
      <c r="H27" s="187"/>
      <c r="L27" s="93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4" customHeight="1">
      <c r="B30" s="28"/>
      <c r="D30" s="94" t="s">
        <v>33</v>
      </c>
      <c r="J30" s="65">
        <f>ROUND(J124,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" customHeight="1">
      <c r="B33" s="28"/>
      <c r="D33" s="54" t="s">
        <v>37</v>
      </c>
      <c r="E33" s="33" t="s">
        <v>38</v>
      </c>
      <c r="F33" s="95">
        <f>ROUND((SUM(BE124:BE152)),  2)</f>
        <v>0</v>
      </c>
      <c r="G33" s="96"/>
      <c r="H33" s="96"/>
      <c r="I33" s="97">
        <v>0.2</v>
      </c>
      <c r="J33" s="95">
        <f>ROUND(((SUM(BE124:BE152))*I33),  2)</f>
        <v>0</v>
      </c>
      <c r="L33" s="28"/>
    </row>
    <row r="34" spans="2:12" s="1" customFormat="1" ht="14.4" customHeight="1">
      <c r="B34" s="28"/>
      <c r="E34" s="33" t="s">
        <v>39</v>
      </c>
      <c r="F34" s="95">
        <f>ROUND((SUM(BF124:BF152)),  2)</f>
        <v>0</v>
      </c>
      <c r="G34" s="96"/>
      <c r="H34" s="96"/>
      <c r="I34" s="97">
        <v>0.2</v>
      </c>
      <c r="J34" s="95">
        <f>ROUND(((SUM(BF124:BF152))*I34),  2)</f>
        <v>0</v>
      </c>
      <c r="L34" s="28"/>
    </row>
    <row r="35" spans="2:12" s="1" customFormat="1" ht="14.4" hidden="1" customHeight="1">
      <c r="B35" s="28"/>
      <c r="E35" s="23" t="s">
        <v>40</v>
      </c>
      <c r="F35" s="85">
        <f>ROUND((SUM(BG124:BG152)),  2)</f>
        <v>0</v>
      </c>
      <c r="I35" s="98">
        <v>0.2</v>
      </c>
      <c r="J35" s="85">
        <f>0</f>
        <v>0</v>
      </c>
      <c r="L35" s="28"/>
    </row>
    <row r="36" spans="2:12" s="1" customFormat="1" ht="14.4" hidden="1" customHeight="1">
      <c r="B36" s="28"/>
      <c r="E36" s="23" t="s">
        <v>41</v>
      </c>
      <c r="F36" s="85">
        <f>ROUND((SUM(BH124:BH152)),  2)</f>
        <v>0</v>
      </c>
      <c r="I36" s="98">
        <v>0.2</v>
      </c>
      <c r="J36" s="85">
        <f>0</f>
        <v>0</v>
      </c>
      <c r="L36" s="28"/>
    </row>
    <row r="37" spans="2:12" s="1" customFormat="1" ht="14.4" hidden="1" customHeight="1">
      <c r="B37" s="28"/>
      <c r="E37" s="33" t="s">
        <v>42</v>
      </c>
      <c r="F37" s="95">
        <f>ROUND((SUM(BI124:BI152)),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99"/>
      <c r="D39" s="100" t="s">
        <v>43</v>
      </c>
      <c r="E39" s="56"/>
      <c r="F39" s="56"/>
      <c r="G39" s="101" t="s">
        <v>44</v>
      </c>
      <c r="H39" s="102" t="s">
        <v>45</v>
      </c>
      <c r="I39" s="56"/>
      <c r="J39" s="103">
        <f>SUM(J30:J37)</f>
        <v>0</v>
      </c>
      <c r="K39" s="10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0">
      <c r="B51" s="16"/>
      <c r="L51" s="16"/>
    </row>
    <row r="52" spans="2:12" ht="10">
      <c r="B52" s="16"/>
      <c r="L52" s="16"/>
    </row>
    <row r="53" spans="2:12" ht="10">
      <c r="B53" s="16"/>
      <c r="L53" s="16"/>
    </row>
    <row r="54" spans="2:12" ht="10">
      <c r="B54" s="16"/>
      <c r="L54" s="16"/>
    </row>
    <row r="55" spans="2:12" ht="10">
      <c r="B55" s="16"/>
      <c r="L55" s="16"/>
    </row>
    <row r="56" spans="2:12" ht="10">
      <c r="B56" s="16"/>
      <c r="L56" s="16"/>
    </row>
    <row r="57" spans="2:12" ht="10">
      <c r="B57" s="16"/>
      <c r="L57" s="16"/>
    </row>
    <row r="58" spans="2:12" ht="10">
      <c r="B58" s="16"/>
      <c r="L58" s="16"/>
    </row>
    <row r="59" spans="2:12" ht="10">
      <c r="B59" s="16"/>
      <c r="L59" s="16"/>
    </row>
    <row r="60" spans="2:12" ht="10">
      <c r="B60" s="16"/>
      <c r="L60" s="16"/>
    </row>
    <row r="61" spans="2:12" s="1" customFormat="1" ht="12.5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ht="10">
      <c r="B62" s="16"/>
      <c r="L62" s="16"/>
    </row>
    <row r="63" spans="2:12" ht="10">
      <c r="B63" s="16"/>
      <c r="L63" s="16"/>
    </row>
    <row r="64" spans="2:12" ht="10">
      <c r="B64" s="16"/>
      <c r="L64" s="16"/>
    </row>
    <row r="65" spans="2:12" s="1" customFormat="1" ht="13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0">
      <c r="B66" s="16"/>
      <c r="L66" s="16"/>
    </row>
    <row r="67" spans="2:12" ht="10">
      <c r="B67" s="16"/>
      <c r="L67" s="16"/>
    </row>
    <row r="68" spans="2:12" ht="10">
      <c r="B68" s="16"/>
      <c r="L68" s="16"/>
    </row>
    <row r="69" spans="2:12" ht="10">
      <c r="B69" s="16"/>
      <c r="L69" s="16"/>
    </row>
    <row r="70" spans="2:12" ht="10">
      <c r="B70" s="16"/>
      <c r="L70" s="16"/>
    </row>
    <row r="71" spans="2:12" ht="10">
      <c r="B71" s="16"/>
      <c r="L71" s="16"/>
    </row>
    <row r="72" spans="2:12" ht="10">
      <c r="B72" s="16"/>
      <c r="L72" s="16"/>
    </row>
    <row r="73" spans="2:12" ht="10">
      <c r="B73" s="16"/>
      <c r="L73" s="16"/>
    </row>
    <row r="74" spans="2:12" ht="10">
      <c r="B74" s="16"/>
      <c r="L74" s="16"/>
    </row>
    <row r="75" spans="2:12" ht="10">
      <c r="B75" s="16"/>
      <c r="L75" s="16"/>
    </row>
    <row r="76" spans="2:12" s="1" customFormat="1" ht="12.5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129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7" t="str">
        <f>E7</f>
        <v>DSS Červená Skala - výstavba nového objektu sociálnych služieb (podporované bývanie)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125</v>
      </c>
      <c r="L86" s="28"/>
    </row>
    <row r="87" spans="2:47" s="1" customFormat="1" ht="16.5" customHeight="1">
      <c r="B87" s="28"/>
      <c r="E87" s="176" t="str">
        <f>E9</f>
        <v>08 - Preložka vodovodu</v>
      </c>
      <c r="F87" s="219"/>
      <c r="G87" s="219"/>
      <c r="H87" s="219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Šumiac, p.č. 5610</v>
      </c>
      <c r="I89" s="23" t="s">
        <v>21</v>
      </c>
      <c r="J89" s="51">
        <f>IF(J12="","",J12)</f>
        <v>45345</v>
      </c>
      <c r="L89" s="28"/>
    </row>
    <row r="90" spans="2:47" s="1" customFormat="1" ht="7" customHeight="1">
      <c r="B90" s="28"/>
      <c r="L90" s="28"/>
    </row>
    <row r="91" spans="2:47" s="1" customFormat="1" ht="15.15" customHeight="1">
      <c r="B91" s="28"/>
      <c r="C91" s="23" t="s">
        <v>22</v>
      </c>
      <c r="F91" s="21" t="str">
        <f>E15</f>
        <v>Domov sociálnych služieb, Pohorelá</v>
      </c>
      <c r="I91" s="23" t="s">
        <v>28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7" t="s">
        <v>130</v>
      </c>
      <c r="D94" s="99"/>
      <c r="E94" s="99"/>
      <c r="F94" s="99"/>
      <c r="G94" s="99"/>
      <c r="H94" s="99"/>
      <c r="I94" s="99"/>
      <c r="J94" s="108" t="s">
        <v>131</v>
      </c>
      <c r="K94" s="9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9" t="s">
        <v>132</v>
      </c>
      <c r="J96" s="65">
        <f>J124</f>
        <v>0</v>
      </c>
      <c r="L96" s="28"/>
      <c r="AU96" s="13" t="s">
        <v>133</v>
      </c>
    </row>
    <row r="97" spans="2:12" s="8" customFormat="1" ht="25" customHeight="1">
      <c r="B97" s="110"/>
      <c r="D97" s="111" t="s">
        <v>134</v>
      </c>
      <c r="E97" s="112"/>
      <c r="F97" s="112"/>
      <c r="G97" s="112"/>
      <c r="H97" s="112"/>
      <c r="I97" s="112"/>
      <c r="J97" s="113">
        <f>J125</f>
        <v>0</v>
      </c>
      <c r="L97" s="110"/>
    </row>
    <row r="98" spans="2:12" s="9" customFormat="1" ht="19.899999999999999" customHeight="1">
      <c r="B98" s="114"/>
      <c r="D98" s="115" t="s">
        <v>135</v>
      </c>
      <c r="E98" s="116"/>
      <c r="F98" s="116"/>
      <c r="G98" s="116"/>
      <c r="H98" s="116"/>
      <c r="I98" s="116"/>
      <c r="J98" s="117">
        <f>J126</f>
        <v>0</v>
      </c>
      <c r="L98" s="114"/>
    </row>
    <row r="99" spans="2:12" s="9" customFormat="1" ht="19.899999999999999" customHeight="1">
      <c r="B99" s="114"/>
      <c r="D99" s="115" t="s">
        <v>138</v>
      </c>
      <c r="E99" s="116"/>
      <c r="F99" s="116"/>
      <c r="G99" s="116"/>
      <c r="H99" s="116"/>
      <c r="I99" s="116"/>
      <c r="J99" s="117">
        <f>J136</f>
        <v>0</v>
      </c>
      <c r="L99" s="114"/>
    </row>
    <row r="100" spans="2:12" s="9" customFormat="1" ht="19.899999999999999" customHeight="1">
      <c r="B100" s="114"/>
      <c r="D100" s="115" t="s">
        <v>2058</v>
      </c>
      <c r="E100" s="116"/>
      <c r="F100" s="116"/>
      <c r="G100" s="116"/>
      <c r="H100" s="116"/>
      <c r="I100" s="116"/>
      <c r="J100" s="117">
        <f>J138</f>
        <v>0</v>
      </c>
      <c r="L100" s="114"/>
    </row>
    <row r="101" spans="2:12" s="9" customFormat="1" ht="19.899999999999999" customHeight="1">
      <c r="B101" s="114"/>
      <c r="D101" s="115" t="s">
        <v>142</v>
      </c>
      <c r="E101" s="116"/>
      <c r="F101" s="116"/>
      <c r="G101" s="116"/>
      <c r="H101" s="116"/>
      <c r="I101" s="116"/>
      <c r="J101" s="117">
        <f>J143</f>
        <v>0</v>
      </c>
      <c r="L101" s="114"/>
    </row>
    <row r="102" spans="2:12" s="8" customFormat="1" ht="25" customHeight="1">
      <c r="B102" s="110"/>
      <c r="D102" s="111" t="s">
        <v>157</v>
      </c>
      <c r="E102" s="112"/>
      <c r="F102" s="112"/>
      <c r="G102" s="112"/>
      <c r="H102" s="112"/>
      <c r="I102" s="112"/>
      <c r="J102" s="113">
        <f>J145</f>
        <v>0</v>
      </c>
      <c r="L102" s="110"/>
    </row>
    <row r="103" spans="2:12" s="9" customFormat="1" ht="19.899999999999999" customHeight="1">
      <c r="B103" s="114"/>
      <c r="D103" s="115" t="s">
        <v>2060</v>
      </c>
      <c r="E103" s="116"/>
      <c r="F103" s="116"/>
      <c r="G103" s="116"/>
      <c r="H103" s="116"/>
      <c r="I103" s="116"/>
      <c r="J103" s="117">
        <f>J146</f>
        <v>0</v>
      </c>
      <c r="L103" s="114"/>
    </row>
    <row r="104" spans="2:12" s="8" customFormat="1" ht="25" customHeight="1">
      <c r="B104" s="110"/>
      <c r="D104" s="111" t="s">
        <v>161</v>
      </c>
      <c r="E104" s="112"/>
      <c r="F104" s="112"/>
      <c r="G104" s="112"/>
      <c r="H104" s="112"/>
      <c r="I104" s="112"/>
      <c r="J104" s="113">
        <f>J151</f>
        <v>0</v>
      </c>
      <c r="L104" s="110"/>
    </row>
    <row r="105" spans="2:12" s="1" customFormat="1" ht="21.75" customHeight="1">
      <c r="B105" s="28"/>
      <c r="L105" s="28"/>
    </row>
    <row r="106" spans="2:12" s="1" customFormat="1" ht="7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12" s="1" customFormat="1" ht="7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12" s="1" customFormat="1" ht="25" customHeight="1">
      <c r="B111" s="28"/>
      <c r="C111" s="17" t="s">
        <v>162</v>
      </c>
      <c r="L111" s="28"/>
    </row>
    <row r="112" spans="2:12" s="1" customFormat="1" ht="7" customHeight="1">
      <c r="B112" s="28"/>
      <c r="L112" s="28"/>
    </row>
    <row r="113" spans="2:65" s="1" customFormat="1" ht="12" customHeight="1">
      <c r="B113" s="28"/>
      <c r="C113" s="23" t="s">
        <v>15</v>
      </c>
      <c r="L113" s="28"/>
    </row>
    <row r="114" spans="2:65" s="1" customFormat="1" ht="26.25" customHeight="1">
      <c r="B114" s="28"/>
      <c r="E114" s="217" t="str">
        <f>E7</f>
        <v>DSS Červená Skala - výstavba nového objektu sociálnych služieb (podporované bývanie)</v>
      </c>
      <c r="F114" s="218"/>
      <c r="G114" s="218"/>
      <c r="H114" s="218"/>
      <c r="L114" s="28"/>
    </row>
    <row r="115" spans="2:65" s="1" customFormat="1" ht="12" customHeight="1">
      <c r="B115" s="28"/>
      <c r="C115" s="23" t="s">
        <v>125</v>
      </c>
      <c r="L115" s="28"/>
    </row>
    <row r="116" spans="2:65" s="1" customFormat="1" ht="16.5" customHeight="1">
      <c r="B116" s="28"/>
      <c r="E116" s="176" t="str">
        <f>E9</f>
        <v>08 - Preložka vodovodu</v>
      </c>
      <c r="F116" s="219"/>
      <c r="G116" s="219"/>
      <c r="H116" s="219"/>
      <c r="L116" s="28"/>
    </row>
    <row r="117" spans="2:65" s="1" customFormat="1" ht="7" customHeight="1">
      <c r="B117" s="28"/>
      <c r="L117" s="28"/>
    </row>
    <row r="118" spans="2:65" s="1" customFormat="1" ht="12" customHeight="1">
      <c r="B118" s="28"/>
      <c r="C118" s="23" t="s">
        <v>19</v>
      </c>
      <c r="F118" s="21" t="str">
        <f>F12</f>
        <v>Šumiac, p.č. 5610</v>
      </c>
      <c r="I118" s="23" t="s">
        <v>21</v>
      </c>
      <c r="J118" s="51">
        <f>IF(J12="","",J12)</f>
        <v>45345</v>
      </c>
      <c r="L118" s="28"/>
    </row>
    <row r="119" spans="2:65" s="1" customFormat="1" ht="7" customHeight="1">
      <c r="B119" s="28"/>
      <c r="L119" s="28"/>
    </row>
    <row r="120" spans="2:65" s="1" customFormat="1" ht="15.15" customHeight="1">
      <c r="B120" s="28"/>
      <c r="C120" s="23" t="s">
        <v>22</v>
      </c>
      <c r="F120" s="21" t="str">
        <f>E15</f>
        <v>Domov sociálnych služieb, Pohorelá</v>
      </c>
      <c r="I120" s="23" t="s">
        <v>28</v>
      </c>
      <c r="J120" s="26" t="str">
        <f>E21</f>
        <v xml:space="preserve"> </v>
      </c>
      <c r="L120" s="28"/>
    </row>
    <row r="121" spans="2:65" s="1" customFormat="1" ht="15.15" customHeight="1">
      <c r="B121" s="28"/>
      <c r="C121" s="23" t="s">
        <v>26</v>
      </c>
      <c r="F121" s="21" t="str">
        <f>IF(E18="","",E18)</f>
        <v>Vyplň údaj</v>
      </c>
      <c r="I121" s="23" t="s">
        <v>31</v>
      </c>
      <c r="J121" s="26" t="str">
        <f>E24</f>
        <v xml:space="preserve"> </v>
      </c>
      <c r="L121" s="28"/>
    </row>
    <row r="122" spans="2:65" s="1" customFormat="1" ht="10.25" customHeight="1">
      <c r="B122" s="28"/>
      <c r="L122" s="28"/>
    </row>
    <row r="123" spans="2:65" s="10" customFormat="1" ht="29.25" customHeight="1">
      <c r="B123" s="118"/>
      <c r="C123" s="119" t="s">
        <v>163</v>
      </c>
      <c r="D123" s="120" t="s">
        <v>58</v>
      </c>
      <c r="E123" s="120" t="s">
        <v>54</v>
      </c>
      <c r="F123" s="120" t="s">
        <v>55</v>
      </c>
      <c r="G123" s="120" t="s">
        <v>164</v>
      </c>
      <c r="H123" s="120" t="s">
        <v>165</v>
      </c>
      <c r="I123" s="120" t="s">
        <v>166</v>
      </c>
      <c r="J123" s="121" t="s">
        <v>131</v>
      </c>
      <c r="K123" s="122" t="s">
        <v>167</v>
      </c>
      <c r="L123" s="118"/>
      <c r="M123" s="58" t="s">
        <v>1</v>
      </c>
      <c r="N123" s="59" t="s">
        <v>37</v>
      </c>
      <c r="O123" s="59" t="s">
        <v>168</v>
      </c>
      <c r="P123" s="59" t="s">
        <v>169</v>
      </c>
      <c r="Q123" s="59" t="s">
        <v>170</v>
      </c>
      <c r="R123" s="59" t="s">
        <v>171</v>
      </c>
      <c r="S123" s="59" t="s">
        <v>172</v>
      </c>
      <c r="T123" s="60" t="s">
        <v>173</v>
      </c>
    </row>
    <row r="124" spans="2:65" s="1" customFormat="1" ht="22.75" customHeight="1">
      <c r="B124" s="28"/>
      <c r="C124" s="63" t="s">
        <v>132</v>
      </c>
      <c r="J124" s="123">
        <f>BK124</f>
        <v>0</v>
      </c>
      <c r="L124" s="28"/>
      <c r="M124" s="61"/>
      <c r="N124" s="52"/>
      <c r="O124" s="52"/>
      <c r="P124" s="124">
        <f>P125+P145+P151</f>
        <v>0</v>
      </c>
      <c r="Q124" s="52"/>
      <c r="R124" s="124">
        <f>R125+R145+R151</f>
        <v>21.057340589999999</v>
      </c>
      <c r="S124" s="52"/>
      <c r="T124" s="125">
        <f>T125+T145+T151</f>
        <v>0</v>
      </c>
      <c r="AT124" s="13" t="s">
        <v>72</v>
      </c>
      <c r="AU124" s="13" t="s">
        <v>133</v>
      </c>
      <c r="BK124" s="126">
        <f>BK125+BK145+BK151</f>
        <v>0</v>
      </c>
    </row>
    <row r="125" spans="2:65" s="11" customFormat="1" ht="25.9" customHeight="1">
      <c r="B125" s="127"/>
      <c r="D125" s="128" t="s">
        <v>72</v>
      </c>
      <c r="E125" s="129" t="s">
        <v>174</v>
      </c>
      <c r="F125" s="129" t="s">
        <v>175</v>
      </c>
      <c r="I125" s="130"/>
      <c r="J125" s="131">
        <f>BK125</f>
        <v>0</v>
      </c>
      <c r="L125" s="127"/>
      <c r="M125" s="132"/>
      <c r="P125" s="133">
        <f>P126+P136+P138+P143</f>
        <v>0</v>
      </c>
      <c r="R125" s="133">
        <f>R126+R136+R138+R143</f>
        <v>21.0512835</v>
      </c>
      <c r="T125" s="134">
        <f>T126+T136+T138+T143</f>
        <v>0</v>
      </c>
      <c r="AR125" s="128" t="s">
        <v>80</v>
      </c>
      <c r="AT125" s="135" t="s">
        <v>72</v>
      </c>
      <c r="AU125" s="135" t="s">
        <v>73</v>
      </c>
      <c r="AY125" s="128" t="s">
        <v>176</v>
      </c>
      <c r="BK125" s="136">
        <f>BK126+BK136+BK138+BK143</f>
        <v>0</v>
      </c>
    </row>
    <row r="126" spans="2:65" s="11" customFormat="1" ht="22.75" customHeight="1">
      <c r="B126" s="127"/>
      <c r="D126" s="128" t="s">
        <v>72</v>
      </c>
      <c r="E126" s="137" t="s">
        <v>80</v>
      </c>
      <c r="F126" s="137" t="s">
        <v>177</v>
      </c>
      <c r="I126" s="130"/>
      <c r="J126" s="138">
        <f>BK126</f>
        <v>0</v>
      </c>
      <c r="L126" s="127"/>
      <c r="M126" s="132"/>
      <c r="P126" s="133">
        <f>SUM(P127:P135)</f>
        <v>0</v>
      </c>
      <c r="R126" s="133">
        <f>SUM(R127:R135)</f>
        <v>13.365</v>
      </c>
      <c r="T126" s="134">
        <f>SUM(T127:T135)</f>
        <v>0</v>
      </c>
      <c r="AR126" s="128" t="s">
        <v>80</v>
      </c>
      <c r="AT126" s="135" t="s">
        <v>72</v>
      </c>
      <c r="AU126" s="135" t="s">
        <v>80</v>
      </c>
      <c r="AY126" s="128" t="s">
        <v>176</v>
      </c>
      <c r="BK126" s="136">
        <f>SUM(BK127:BK135)</f>
        <v>0</v>
      </c>
    </row>
    <row r="127" spans="2:65" s="1" customFormat="1" ht="21.75" customHeight="1">
      <c r="B127" s="139"/>
      <c r="C127" s="140" t="s">
        <v>80</v>
      </c>
      <c r="D127" s="140" t="s">
        <v>178</v>
      </c>
      <c r="E127" s="141" t="s">
        <v>188</v>
      </c>
      <c r="F127" s="142" t="s">
        <v>2912</v>
      </c>
      <c r="G127" s="143" t="s">
        <v>181</v>
      </c>
      <c r="H127" s="144">
        <v>32.4</v>
      </c>
      <c r="I127" s="145"/>
      <c r="J127" s="146">
        <f t="shared" ref="J127:J135" si="0">ROUND(I127*H127,2)</f>
        <v>0</v>
      </c>
      <c r="K127" s="147"/>
      <c r="L127" s="28"/>
      <c r="M127" s="148" t="s">
        <v>1</v>
      </c>
      <c r="N127" s="149" t="s">
        <v>39</v>
      </c>
      <c r="P127" s="150">
        <f t="shared" ref="P127:P135" si="1">O127*H127</f>
        <v>0</v>
      </c>
      <c r="Q127" s="150">
        <v>0</v>
      </c>
      <c r="R127" s="150">
        <f t="shared" ref="R127:R135" si="2">Q127*H127</f>
        <v>0</v>
      </c>
      <c r="S127" s="150">
        <v>0</v>
      </c>
      <c r="T127" s="151">
        <f t="shared" ref="T127:T135" si="3">S127*H127</f>
        <v>0</v>
      </c>
      <c r="AR127" s="152" t="s">
        <v>182</v>
      </c>
      <c r="AT127" s="152" t="s">
        <v>178</v>
      </c>
      <c r="AU127" s="152" t="s">
        <v>86</v>
      </c>
      <c r="AY127" s="13" t="s">
        <v>176</v>
      </c>
      <c r="BE127" s="153">
        <f t="shared" ref="BE127:BE135" si="4">IF(N127="základná",J127,0)</f>
        <v>0</v>
      </c>
      <c r="BF127" s="153">
        <f t="shared" ref="BF127:BF135" si="5">IF(N127="znížená",J127,0)</f>
        <v>0</v>
      </c>
      <c r="BG127" s="153">
        <f t="shared" ref="BG127:BG135" si="6">IF(N127="zákl. prenesená",J127,0)</f>
        <v>0</v>
      </c>
      <c r="BH127" s="153">
        <f t="shared" ref="BH127:BH135" si="7">IF(N127="zníž. prenesená",J127,0)</f>
        <v>0</v>
      </c>
      <c r="BI127" s="153">
        <f t="shared" ref="BI127:BI135" si="8">IF(N127="nulová",J127,0)</f>
        <v>0</v>
      </c>
      <c r="BJ127" s="13" t="s">
        <v>86</v>
      </c>
      <c r="BK127" s="153">
        <f t="shared" ref="BK127:BK135" si="9">ROUND(I127*H127,2)</f>
        <v>0</v>
      </c>
      <c r="BL127" s="13" t="s">
        <v>182</v>
      </c>
      <c r="BM127" s="152" t="s">
        <v>3155</v>
      </c>
    </row>
    <row r="128" spans="2:65" s="1" customFormat="1" ht="37.75" customHeight="1">
      <c r="B128" s="139"/>
      <c r="C128" s="140" t="s">
        <v>86</v>
      </c>
      <c r="D128" s="140" t="s">
        <v>178</v>
      </c>
      <c r="E128" s="141" t="s">
        <v>191</v>
      </c>
      <c r="F128" s="142" t="s">
        <v>2914</v>
      </c>
      <c r="G128" s="143" t="s">
        <v>181</v>
      </c>
      <c r="H128" s="144">
        <v>32.4</v>
      </c>
      <c r="I128" s="145"/>
      <c r="J128" s="146">
        <f t="shared" si="0"/>
        <v>0</v>
      </c>
      <c r="K128" s="147"/>
      <c r="L128" s="28"/>
      <c r="M128" s="148" t="s">
        <v>1</v>
      </c>
      <c r="N128" s="149" t="s">
        <v>39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182</v>
      </c>
      <c r="AT128" s="152" t="s">
        <v>178</v>
      </c>
      <c r="AU128" s="152" t="s">
        <v>86</v>
      </c>
      <c r="AY128" s="13" t="s">
        <v>176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86</v>
      </c>
      <c r="BK128" s="153">
        <f t="shared" si="9"/>
        <v>0</v>
      </c>
      <c r="BL128" s="13" t="s">
        <v>182</v>
      </c>
      <c r="BM128" s="152" t="s">
        <v>3156</v>
      </c>
    </row>
    <row r="129" spans="2:65" s="1" customFormat="1" ht="21.75" customHeight="1">
      <c r="B129" s="139"/>
      <c r="C129" s="140" t="s">
        <v>187</v>
      </c>
      <c r="D129" s="140" t="s">
        <v>178</v>
      </c>
      <c r="E129" s="141" t="s">
        <v>2916</v>
      </c>
      <c r="F129" s="142" t="s">
        <v>2917</v>
      </c>
      <c r="G129" s="143" t="s">
        <v>181</v>
      </c>
      <c r="H129" s="144">
        <v>32.4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39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182</v>
      </c>
      <c r="AT129" s="152" t="s">
        <v>178</v>
      </c>
      <c r="AU129" s="152" t="s">
        <v>86</v>
      </c>
      <c r="AY129" s="13" t="s">
        <v>176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86</v>
      </c>
      <c r="BK129" s="153">
        <f t="shared" si="9"/>
        <v>0</v>
      </c>
      <c r="BL129" s="13" t="s">
        <v>182</v>
      </c>
      <c r="BM129" s="152" t="s">
        <v>3157</v>
      </c>
    </row>
    <row r="130" spans="2:65" s="1" customFormat="1" ht="24.15" customHeight="1">
      <c r="B130" s="139"/>
      <c r="C130" s="140" t="s">
        <v>182</v>
      </c>
      <c r="D130" s="140" t="s">
        <v>178</v>
      </c>
      <c r="E130" s="141" t="s">
        <v>2919</v>
      </c>
      <c r="F130" s="142" t="s">
        <v>2920</v>
      </c>
      <c r="G130" s="143" t="s">
        <v>181</v>
      </c>
      <c r="H130" s="144">
        <v>32.4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39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182</v>
      </c>
      <c r="AT130" s="152" t="s">
        <v>178</v>
      </c>
      <c r="AU130" s="152" t="s">
        <v>86</v>
      </c>
      <c r="AY130" s="13" t="s">
        <v>176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86</v>
      </c>
      <c r="BK130" s="153">
        <f t="shared" si="9"/>
        <v>0</v>
      </c>
      <c r="BL130" s="13" t="s">
        <v>182</v>
      </c>
      <c r="BM130" s="152" t="s">
        <v>3158</v>
      </c>
    </row>
    <row r="131" spans="2:65" s="1" customFormat="1" ht="16.5" customHeight="1">
      <c r="B131" s="139"/>
      <c r="C131" s="140" t="s">
        <v>194</v>
      </c>
      <c r="D131" s="140" t="s">
        <v>178</v>
      </c>
      <c r="E131" s="141" t="s">
        <v>2922</v>
      </c>
      <c r="F131" s="142" t="s">
        <v>2923</v>
      </c>
      <c r="G131" s="143" t="s">
        <v>181</v>
      </c>
      <c r="H131" s="144">
        <v>32.4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39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182</v>
      </c>
      <c r="AT131" s="152" t="s">
        <v>178</v>
      </c>
      <c r="AU131" s="152" t="s">
        <v>86</v>
      </c>
      <c r="AY131" s="13" t="s">
        <v>176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86</v>
      </c>
      <c r="BK131" s="153">
        <f t="shared" si="9"/>
        <v>0</v>
      </c>
      <c r="BL131" s="13" t="s">
        <v>182</v>
      </c>
      <c r="BM131" s="152" t="s">
        <v>3159</v>
      </c>
    </row>
    <row r="132" spans="2:65" s="1" customFormat="1" ht="24.15" customHeight="1">
      <c r="B132" s="139"/>
      <c r="C132" s="140" t="s">
        <v>398</v>
      </c>
      <c r="D132" s="140" t="s">
        <v>178</v>
      </c>
      <c r="E132" s="141" t="s">
        <v>211</v>
      </c>
      <c r="F132" s="142" t="s">
        <v>2715</v>
      </c>
      <c r="G132" s="143" t="s">
        <v>213</v>
      </c>
      <c r="H132" s="144">
        <v>48.6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39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182</v>
      </c>
      <c r="AT132" s="152" t="s">
        <v>178</v>
      </c>
      <c r="AU132" s="152" t="s">
        <v>86</v>
      </c>
      <c r="AY132" s="13" t="s">
        <v>176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86</v>
      </c>
      <c r="BK132" s="153">
        <f t="shared" si="9"/>
        <v>0</v>
      </c>
      <c r="BL132" s="13" t="s">
        <v>182</v>
      </c>
      <c r="BM132" s="152" t="s">
        <v>3160</v>
      </c>
    </row>
    <row r="133" spans="2:65" s="1" customFormat="1" ht="24.15" customHeight="1">
      <c r="B133" s="139"/>
      <c r="C133" s="140" t="s">
        <v>215</v>
      </c>
      <c r="D133" s="140" t="s">
        <v>178</v>
      </c>
      <c r="E133" s="141" t="s">
        <v>2926</v>
      </c>
      <c r="F133" s="142" t="s">
        <v>2927</v>
      </c>
      <c r="G133" s="143" t="s">
        <v>181</v>
      </c>
      <c r="H133" s="144">
        <v>44.972999999999999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39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182</v>
      </c>
      <c r="AT133" s="152" t="s">
        <v>178</v>
      </c>
      <c r="AU133" s="152" t="s">
        <v>86</v>
      </c>
      <c r="AY133" s="13" t="s">
        <v>176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86</v>
      </c>
      <c r="BK133" s="153">
        <f t="shared" si="9"/>
        <v>0</v>
      </c>
      <c r="BL133" s="13" t="s">
        <v>182</v>
      </c>
      <c r="BM133" s="152" t="s">
        <v>3161</v>
      </c>
    </row>
    <row r="134" spans="2:65" s="1" customFormat="1" ht="24.15" customHeight="1">
      <c r="B134" s="139"/>
      <c r="C134" s="140" t="s">
        <v>219</v>
      </c>
      <c r="D134" s="140" t="s">
        <v>178</v>
      </c>
      <c r="E134" s="141" t="s">
        <v>2929</v>
      </c>
      <c r="F134" s="142" t="s">
        <v>2930</v>
      </c>
      <c r="G134" s="143" t="s">
        <v>181</v>
      </c>
      <c r="H134" s="144">
        <v>6.75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39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182</v>
      </c>
      <c r="AT134" s="152" t="s">
        <v>178</v>
      </c>
      <c r="AU134" s="152" t="s">
        <v>86</v>
      </c>
      <c r="AY134" s="13" t="s">
        <v>176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86</v>
      </c>
      <c r="BK134" s="153">
        <f t="shared" si="9"/>
        <v>0</v>
      </c>
      <c r="BL134" s="13" t="s">
        <v>182</v>
      </c>
      <c r="BM134" s="152" t="s">
        <v>3162</v>
      </c>
    </row>
    <row r="135" spans="2:65" s="1" customFormat="1" ht="16.5" customHeight="1">
      <c r="B135" s="139"/>
      <c r="C135" s="154" t="s">
        <v>225</v>
      </c>
      <c r="D135" s="154" t="s">
        <v>234</v>
      </c>
      <c r="E135" s="155" t="s">
        <v>2719</v>
      </c>
      <c r="F135" s="156" t="s">
        <v>2720</v>
      </c>
      <c r="G135" s="157" t="s">
        <v>213</v>
      </c>
      <c r="H135" s="158">
        <v>13.365</v>
      </c>
      <c r="I135" s="159"/>
      <c r="J135" s="160">
        <f t="shared" si="0"/>
        <v>0</v>
      </c>
      <c r="K135" s="161"/>
      <c r="L135" s="162"/>
      <c r="M135" s="163" t="s">
        <v>1</v>
      </c>
      <c r="N135" s="164" t="s">
        <v>39</v>
      </c>
      <c r="P135" s="150">
        <f t="shared" si="1"/>
        <v>0</v>
      </c>
      <c r="Q135" s="150">
        <v>1</v>
      </c>
      <c r="R135" s="150">
        <f t="shared" si="2"/>
        <v>13.365</v>
      </c>
      <c r="S135" s="150">
        <v>0</v>
      </c>
      <c r="T135" s="151">
        <f t="shared" si="3"/>
        <v>0</v>
      </c>
      <c r="AR135" s="152" t="s">
        <v>219</v>
      </c>
      <c r="AT135" s="152" t="s">
        <v>234</v>
      </c>
      <c r="AU135" s="152" t="s">
        <v>86</v>
      </c>
      <c r="AY135" s="13" t="s">
        <v>176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86</v>
      </c>
      <c r="BK135" s="153">
        <f t="shared" si="9"/>
        <v>0</v>
      </c>
      <c r="BL135" s="13" t="s">
        <v>182</v>
      </c>
      <c r="BM135" s="152" t="s">
        <v>3163</v>
      </c>
    </row>
    <row r="136" spans="2:65" s="11" customFormat="1" ht="22.75" customHeight="1">
      <c r="B136" s="127"/>
      <c r="D136" s="128" t="s">
        <v>72</v>
      </c>
      <c r="E136" s="137" t="s">
        <v>182</v>
      </c>
      <c r="F136" s="137" t="s">
        <v>344</v>
      </c>
      <c r="I136" s="130"/>
      <c r="J136" s="138">
        <f>BK136</f>
        <v>0</v>
      </c>
      <c r="L136" s="127"/>
      <c r="M136" s="132"/>
      <c r="P136" s="133">
        <f>P137</f>
        <v>0</v>
      </c>
      <c r="R136" s="133">
        <f>R137</f>
        <v>7.6576184999999999</v>
      </c>
      <c r="T136" s="134">
        <f>T137</f>
        <v>0</v>
      </c>
      <c r="AR136" s="128" t="s">
        <v>80</v>
      </c>
      <c r="AT136" s="135" t="s">
        <v>72</v>
      </c>
      <c r="AU136" s="135" t="s">
        <v>80</v>
      </c>
      <c r="AY136" s="128" t="s">
        <v>176</v>
      </c>
      <c r="BK136" s="136">
        <f>BK137</f>
        <v>0</v>
      </c>
    </row>
    <row r="137" spans="2:65" s="1" customFormat="1" ht="33" customHeight="1">
      <c r="B137" s="139"/>
      <c r="C137" s="140" t="s">
        <v>229</v>
      </c>
      <c r="D137" s="140" t="s">
        <v>178</v>
      </c>
      <c r="E137" s="141" t="s">
        <v>2933</v>
      </c>
      <c r="F137" s="142" t="s">
        <v>2934</v>
      </c>
      <c r="G137" s="143" t="s">
        <v>181</v>
      </c>
      <c r="H137" s="144">
        <v>4.05</v>
      </c>
      <c r="I137" s="145"/>
      <c r="J137" s="146">
        <f>ROUND(I137*H137,2)</f>
        <v>0</v>
      </c>
      <c r="K137" s="147"/>
      <c r="L137" s="28"/>
      <c r="M137" s="148" t="s">
        <v>1</v>
      </c>
      <c r="N137" s="149" t="s">
        <v>39</v>
      </c>
      <c r="P137" s="150">
        <f>O137*H137</f>
        <v>0</v>
      </c>
      <c r="Q137" s="150">
        <v>1.8907700000000001</v>
      </c>
      <c r="R137" s="150">
        <f>Q137*H137</f>
        <v>7.6576184999999999</v>
      </c>
      <c r="S137" s="150">
        <v>0</v>
      </c>
      <c r="T137" s="151">
        <f>S137*H137</f>
        <v>0</v>
      </c>
      <c r="AR137" s="152" t="s">
        <v>182</v>
      </c>
      <c r="AT137" s="152" t="s">
        <v>178</v>
      </c>
      <c r="AU137" s="152" t="s">
        <v>86</v>
      </c>
      <c r="AY137" s="13" t="s">
        <v>176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3" t="s">
        <v>86</v>
      </c>
      <c r="BK137" s="153">
        <f>ROUND(I137*H137,2)</f>
        <v>0</v>
      </c>
      <c r="BL137" s="13" t="s">
        <v>182</v>
      </c>
      <c r="BM137" s="152" t="s">
        <v>3164</v>
      </c>
    </row>
    <row r="138" spans="2:65" s="11" customFormat="1" ht="22.75" customHeight="1">
      <c r="B138" s="127"/>
      <c r="D138" s="128" t="s">
        <v>72</v>
      </c>
      <c r="E138" s="137" t="s">
        <v>219</v>
      </c>
      <c r="F138" s="137" t="s">
        <v>2084</v>
      </c>
      <c r="I138" s="130"/>
      <c r="J138" s="138">
        <f>BK138</f>
        <v>0</v>
      </c>
      <c r="L138" s="127"/>
      <c r="M138" s="132"/>
      <c r="P138" s="133">
        <f>SUM(P139:P142)</f>
        <v>0</v>
      </c>
      <c r="R138" s="133">
        <f>SUM(R139:R142)</f>
        <v>2.8665E-2</v>
      </c>
      <c r="T138" s="134">
        <f>SUM(T139:T142)</f>
        <v>0</v>
      </c>
      <c r="AR138" s="128" t="s">
        <v>80</v>
      </c>
      <c r="AT138" s="135" t="s">
        <v>72</v>
      </c>
      <c r="AU138" s="135" t="s">
        <v>80</v>
      </c>
      <c r="AY138" s="128" t="s">
        <v>176</v>
      </c>
      <c r="BK138" s="136">
        <f>SUM(BK139:BK142)</f>
        <v>0</v>
      </c>
    </row>
    <row r="139" spans="2:65" s="1" customFormat="1" ht="37.75" customHeight="1">
      <c r="B139" s="139"/>
      <c r="C139" s="140" t="s">
        <v>233</v>
      </c>
      <c r="D139" s="140" t="s">
        <v>178</v>
      </c>
      <c r="E139" s="141" t="s">
        <v>2953</v>
      </c>
      <c r="F139" s="142" t="s">
        <v>2954</v>
      </c>
      <c r="G139" s="143" t="s">
        <v>241</v>
      </c>
      <c r="H139" s="144">
        <v>45</v>
      </c>
      <c r="I139" s="145"/>
      <c r="J139" s="146">
        <f>ROUND(I139*H139,2)</f>
        <v>0</v>
      </c>
      <c r="K139" s="147"/>
      <c r="L139" s="28"/>
      <c r="M139" s="148" t="s">
        <v>1</v>
      </c>
      <c r="N139" s="149" t="s">
        <v>39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52" t="s">
        <v>182</v>
      </c>
      <c r="AT139" s="152" t="s">
        <v>178</v>
      </c>
      <c r="AU139" s="152" t="s">
        <v>86</v>
      </c>
      <c r="AY139" s="13" t="s">
        <v>176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3" t="s">
        <v>86</v>
      </c>
      <c r="BK139" s="153">
        <f>ROUND(I139*H139,2)</f>
        <v>0</v>
      </c>
      <c r="BL139" s="13" t="s">
        <v>182</v>
      </c>
      <c r="BM139" s="152" t="s">
        <v>3165</v>
      </c>
    </row>
    <row r="140" spans="2:65" s="1" customFormat="1" ht="24.15" customHeight="1">
      <c r="B140" s="139"/>
      <c r="C140" s="154" t="s">
        <v>238</v>
      </c>
      <c r="D140" s="154" t="s">
        <v>234</v>
      </c>
      <c r="E140" s="155" t="s">
        <v>2956</v>
      </c>
      <c r="F140" s="156" t="s">
        <v>2957</v>
      </c>
      <c r="G140" s="157" t="s">
        <v>241</v>
      </c>
      <c r="H140" s="158">
        <v>45</v>
      </c>
      <c r="I140" s="159"/>
      <c r="J140" s="160">
        <f>ROUND(I140*H140,2)</f>
        <v>0</v>
      </c>
      <c r="K140" s="161"/>
      <c r="L140" s="162"/>
      <c r="M140" s="163" t="s">
        <v>1</v>
      </c>
      <c r="N140" s="164" t="s">
        <v>39</v>
      </c>
      <c r="P140" s="150">
        <f>O140*H140</f>
        <v>0</v>
      </c>
      <c r="Q140" s="150">
        <v>4.4999999999999999E-4</v>
      </c>
      <c r="R140" s="150">
        <f>Q140*H140</f>
        <v>2.0250000000000001E-2</v>
      </c>
      <c r="S140" s="150">
        <v>0</v>
      </c>
      <c r="T140" s="151">
        <f>S140*H140</f>
        <v>0</v>
      </c>
      <c r="AR140" s="152" t="s">
        <v>219</v>
      </c>
      <c r="AT140" s="152" t="s">
        <v>234</v>
      </c>
      <c r="AU140" s="152" t="s">
        <v>86</v>
      </c>
      <c r="AY140" s="13" t="s">
        <v>176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3" t="s">
        <v>86</v>
      </c>
      <c r="BK140" s="153">
        <f>ROUND(I140*H140,2)</f>
        <v>0</v>
      </c>
      <c r="BL140" s="13" t="s">
        <v>182</v>
      </c>
      <c r="BM140" s="152" t="s">
        <v>3166</v>
      </c>
    </row>
    <row r="141" spans="2:65" s="1" customFormat="1" ht="21.75" customHeight="1">
      <c r="B141" s="139"/>
      <c r="C141" s="140" t="s">
        <v>243</v>
      </c>
      <c r="D141" s="140" t="s">
        <v>178</v>
      </c>
      <c r="E141" s="141" t="s">
        <v>3016</v>
      </c>
      <c r="F141" s="142" t="s">
        <v>3017</v>
      </c>
      <c r="G141" s="143" t="s">
        <v>241</v>
      </c>
      <c r="H141" s="144">
        <v>45</v>
      </c>
      <c r="I141" s="145"/>
      <c r="J141" s="146">
        <f>ROUND(I141*H141,2)</f>
        <v>0</v>
      </c>
      <c r="K141" s="147"/>
      <c r="L141" s="28"/>
      <c r="M141" s="148" t="s">
        <v>1</v>
      </c>
      <c r="N141" s="149" t="s">
        <v>39</v>
      </c>
      <c r="P141" s="150">
        <f>O141*H141</f>
        <v>0</v>
      </c>
      <c r="Q141" s="150">
        <v>8.7000000000000001E-5</v>
      </c>
      <c r="R141" s="150">
        <f>Q141*H141</f>
        <v>3.9150000000000001E-3</v>
      </c>
      <c r="S141" s="150">
        <v>0</v>
      </c>
      <c r="T141" s="151">
        <f>S141*H141</f>
        <v>0</v>
      </c>
      <c r="AR141" s="152" t="s">
        <v>182</v>
      </c>
      <c r="AT141" s="152" t="s">
        <v>178</v>
      </c>
      <c r="AU141" s="152" t="s">
        <v>86</v>
      </c>
      <c r="AY141" s="13" t="s">
        <v>176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3" t="s">
        <v>86</v>
      </c>
      <c r="BK141" s="153">
        <f>ROUND(I141*H141,2)</f>
        <v>0</v>
      </c>
      <c r="BL141" s="13" t="s">
        <v>182</v>
      </c>
      <c r="BM141" s="152" t="s">
        <v>3167</v>
      </c>
    </row>
    <row r="142" spans="2:65" s="1" customFormat="1" ht="24.15" customHeight="1">
      <c r="B142" s="139"/>
      <c r="C142" s="140" t="s">
        <v>247</v>
      </c>
      <c r="D142" s="140" t="s">
        <v>178</v>
      </c>
      <c r="E142" s="141" t="s">
        <v>3019</v>
      </c>
      <c r="F142" s="142" t="s">
        <v>3020</v>
      </c>
      <c r="G142" s="143" t="s">
        <v>241</v>
      </c>
      <c r="H142" s="144">
        <v>45</v>
      </c>
      <c r="I142" s="145"/>
      <c r="J142" s="146">
        <f>ROUND(I142*H142,2)</f>
        <v>0</v>
      </c>
      <c r="K142" s="147"/>
      <c r="L142" s="28"/>
      <c r="M142" s="148" t="s">
        <v>1</v>
      </c>
      <c r="N142" s="149" t="s">
        <v>39</v>
      </c>
      <c r="P142" s="150">
        <f>O142*H142</f>
        <v>0</v>
      </c>
      <c r="Q142" s="150">
        <v>1E-4</v>
      </c>
      <c r="R142" s="150">
        <f>Q142*H142</f>
        <v>4.5000000000000005E-3</v>
      </c>
      <c r="S142" s="150">
        <v>0</v>
      </c>
      <c r="T142" s="151">
        <f>S142*H142</f>
        <v>0</v>
      </c>
      <c r="AR142" s="152" t="s">
        <v>182</v>
      </c>
      <c r="AT142" s="152" t="s">
        <v>178</v>
      </c>
      <c r="AU142" s="152" t="s">
        <v>86</v>
      </c>
      <c r="AY142" s="13" t="s">
        <v>176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3" t="s">
        <v>86</v>
      </c>
      <c r="BK142" s="153">
        <f>ROUND(I142*H142,2)</f>
        <v>0</v>
      </c>
      <c r="BL142" s="13" t="s">
        <v>182</v>
      </c>
      <c r="BM142" s="152" t="s">
        <v>3168</v>
      </c>
    </row>
    <row r="143" spans="2:65" s="11" customFormat="1" ht="22.75" customHeight="1">
      <c r="B143" s="127"/>
      <c r="D143" s="128" t="s">
        <v>72</v>
      </c>
      <c r="E143" s="137" t="s">
        <v>589</v>
      </c>
      <c r="F143" s="137" t="s">
        <v>590</v>
      </c>
      <c r="I143" s="130"/>
      <c r="J143" s="138">
        <f>BK143</f>
        <v>0</v>
      </c>
      <c r="L143" s="127"/>
      <c r="M143" s="132"/>
      <c r="P143" s="133">
        <f>P144</f>
        <v>0</v>
      </c>
      <c r="R143" s="133">
        <f>R144</f>
        <v>0</v>
      </c>
      <c r="T143" s="134">
        <f>T144</f>
        <v>0</v>
      </c>
      <c r="AR143" s="128" t="s">
        <v>80</v>
      </c>
      <c r="AT143" s="135" t="s">
        <v>72</v>
      </c>
      <c r="AU143" s="135" t="s">
        <v>80</v>
      </c>
      <c r="AY143" s="128" t="s">
        <v>176</v>
      </c>
      <c r="BK143" s="136">
        <f>BK144</f>
        <v>0</v>
      </c>
    </row>
    <row r="144" spans="2:65" s="1" customFormat="1" ht="33" customHeight="1">
      <c r="B144" s="139"/>
      <c r="C144" s="140" t="s">
        <v>251</v>
      </c>
      <c r="D144" s="140" t="s">
        <v>178</v>
      </c>
      <c r="E144" s="141" t="s">
        <v>2749</v>
      </c>
      <c r="F144" s="142" t="s">
        <v>2750</v>
      </c>
      <c r="G144" s="143" t="s">
        <v>213</v>
      </c>
      <c r="H144" s="144">
        <v>21.056999999999999</v>
      </c>
      <c r="I144" s="145"/>
      <c r="J144" s="146">
        <f>ROUND(I144*H144,2)</f>
        <v>0</v>
      </c>
      <c r="K144" s="147"/>
      <c r="L144" s="28"/>
      <c r="M144" s="148" t="s">
        <v>1</v>
      </c>
      <c r="N144" s="149" t="s">
        <v>39</v>
      </c>
      <c r="P144" s="150">
        <f>O144*H144</f>
        <v>0</v>
      </c>
      <c r="Q144" s="150">
        <v>0</v>
      </c>
      <c r="R144" s="150">
        <f>Q144*H144</f>
        <v>0</v>
      </c>
      <c r="S144" s="150">
        <v>0</v>
      </c>
      <c r="T144" s="151">
        <f>S144*H144</f>
        <v>0</v>
      </c>
      <c r="AR144" s="152" t="s">
        <v>182</v>
      </c>
      <c r="AT144" s="152" t="s">
        <v>178</v>
      </c>
      <c r="AU144" s="152" t="s">
        <v>86</v>
      </c>
      <c r="AY144" s="13" t="s">
        <v>176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3" t="s">
        <v>86</v>
      </c>
      <c r="BK144" s="153">
        <f>ROUND(I144*H144,2)</f>
        <v>0</v>
      </c>
      <c r="BL144" s="13" t="s">
        <v>182</v>
      </c>
      <c r="BM144" s="152" t="s">
        <v>3169</v>
      </c>
    </row>
    <row r="145" spans="2:65" s="11" customFormat="1" ht="25.9" customHeight="1">
      <c r="B145" s="127"/>
      <c r="D145" s="128" t="s">
        <v>72</v>
      </c>
      <c r="E145" s="129" t="s">
        <v>234</v>
      </c>
      <c r="F145" s="129" t="s">
        <v>1090</v>
      </c>
      <c r="I145" s="130"/>
      <c r="J145" s="131">
        <f>BK145</f>
        <v>0</v>
      </c>
      <c r="L145" s="127"/>
      <c r="M145" s="132"/>
      <c r="P145" s="133">
        <f>P146</f>
        <v>0</v>
      </c>
      <c r="R145" s="133">
        <f>R146</f>
        <v>6.0570899999999993E-3</v>
      </c>
      <c r="T145" s="134">
        <f>T146</f>
        <v>0</v>
      </c>
      <c r="AR145" s="128" t="s">
        <v>187</v>
      </c>
      <c r="AT145" s="135" t="s">
        <v>72</v>
      </c>
      <c r="AU145" s="135" t="s">
        <v>73</v>
      </c>
      <c r="AY145" s="128" t="s">
        <v>176</v>
      </c>
      <c r="BK145" s="136">
        <f>BK146</f>
        <v>0</v>
      </c>
    </row>
    <row r="146" spans="2:65" s="11" customFormat="1" ht="22.75" customHeight="1">
      <c r="B146" s="127"/>
      <c r="D146" s="128" t="s">
        <v>72</v>
      </c>
      <c r="E146" s="137" t="s">
        <v>2162</v>
      </c>
      <c r="F146" s="137" t="s">
        <v>2163</v>
      </c>
      <c r="I146" s="130"/>
      <c r="J146" s="138">
        <f>BK146</f>
        <v>0</v>
      </c>
      <c r="L146" s="127"/>
      <c r="M146" s="132"/>
      <c r="P146" s="133">
        <f>SUM(P147:P150)</f>
        <v>0</v>
      </c>
      <c r="R146" s="133">
        <f>SUM(R147:R150)</f>
        <v>6.0570899999999993E-3</v>
      </c>
      <c r="T146" s="134">
        <f>SUM(T147:T150)</f>
        <v>0</v>
      </c>
      <c r="AR146" s="128" t="s">
        <v>187</v>
      </c>
      <c r="AT146" s="135" t="s">
        <v>72</v>
      </c>
      <c r="AU146" s="135" t="s">
        <v>80</v>
      </c>
      <c r="AY146" s="128" t="s">
        <v>176</v>
      </c>
      <c r="BK146" s="136">
        <f>SUM(BK147:BK150)</f>
        <v>0</v>
      </c>
    </row>
    <row r="147" spans="2:65" s="1" customFormat="1" ht="24.15" customHeight="1">
      <c r="B147" s="139"/>
      <c r="C147" s="140" t="s">
        <v>255</v>
      </c>
      <c r="D147" s="140" t="s">
        <v>178</v>
      </c>
      <c r="E147" s="141" t="s">
        <v>3087</v>
      </c>
      <c r="F147" s="142" t="s">
        <v>3088</v>
      </c>
      <c r="G147" s="143" t="s">
        <v>285</v>
      </c>
      <c r="H147" s="144">
        <v>2</v>
      </c>
      <c r="I147" s="145"/>
      <c r="J147" s="146">
        <f>ROUND(I147*H147,2)</f>
        <v>0</v>
      </c>
      <c r="K147" s="147"/>
      <c r="L147" s="28"/>
      <c r="M147" s="148" t="s">
        <v>1</v>
      </c>
      <c r="N147" s="149" t="s">
        <v>39</v>
      </c>
      <c r="P147" s="150">
        <f>O147*H147</f>
        <v>0</v>
      </c>
      <c r="Q147" s="150">
        <v>7.9029999999999994E-5</v>
      </c>
      <c r="R147" s="150">
        <f>Q147*H147</f>
        <v>1.5805999999999999E-4</v>
      </c>
      <c r="S147" s="150">
        <v>0</v>
      </c>
      <c r="T147" s="151">
        <f>S147*H147</f>
        <v>0</v>
      </c>
      <c r="AR147" s="152" t="s">
        <v>456</v>
      </c>
      <c r="AT147" s="152" t="s">
        <v>178</v>
      </c>
      <c r="AU147" s="152" t="s">
        <v>86</v>
      </c>
      <c r="AY147" s="13" t="s">
        <v>176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3" t="s">
        <v>86</v>
      </c>
      <c r="BK147" s="153">
        <f>ROUND(I147*H147,2)</f>
        <v>0</v>
      </c>
      <c r="BL147" s="13" t="s">
        <v>456</v>
      </c>
      <c r="BM147" s="152" t="s">
        <v>3170</v>
      </c>
    </row>
    <row r="148" spans="2:65" s="1" customFormat="1" ht="24.15" customHeight="1">
      <c r="B148" s="139"/>
      <c r="C148" s="154" t="s">
        <v>259</v>
      </c>
      <c r="D148" s="154" t="s">
        <v>234</v>
      </c>
      <c r="E148" s="155" t="s">
        <v>3090</v>
      </c>
      <c r="F148" s="156" t="s">
        <v>3091</v>
      </c>
      <c r="G148" s="157" t="s">
        <v>285</v>
      </c>
      <c r="H148" s="158">
        <v>2</v>
      </c>
      <c r="I148" s="159"/>
      <c r="J148" s="160">
        <f>ROUND(I148*H148,2)</f>
        <v>0</v>
      </c>
      <c r="K148" s="161"/>
      <c r="L148" s="162"/>
      <c r="M148" s="163" t="s">
        <v>1</v>
      </c>
      <c r="N148" s="164" t="s">
        <v>39</v>
      </c>
      <c r="P148" s="150">
        <f>O148*H148</f>
        <v>0</v>
      </c>
      <c r="Q148" s="150">
        <v>2.0999999999999999E-3</v>
      </c>
      <c r="R148" s="150">
        <f>Q148*H148</f>
        <v>4.1999999999999997E-3</v>
      </c>
      <c r="S148" s="150">
        <v>0</v>
      </c>
      <c r="T148" s="151">
        <f>S148*H148</f>
        <v>0</v>
      </c>
      <c r="AR148" s="152" t="s">
        <v>1100</v>
      </c>
      <c r="AT148" s="152" t="s">
        <v>234</v>
      </c>
      <c r="AU148" s="152" t="s">
        <v>86</v>
      </c>
      <c r="AY148" s="13" t="s">
        <v>176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3" t="s">
        <v>86</v>
      </c>
      <c r="BK148" s="153">
        <f>ROUND(I148*H148,2)</f>
        <v>0</v>
      </c>
      <c r="BL148" s="13" t="s">
        <v>1100</v>
      </c>
      <c r="BM148" s="152" t="s">
        <v>3171</v>
      </c>
    </row>
    <row r="149" spans="2:65" s="1" customFormat="1" ht="37.75" customHeight="1">
      <c r="B149" s="139"/>
      <c r="C149" s="154" t="s">
        <v>263</v>
      </c>
      <c r="D149" s="154" t="s">
        <v>234</v>
      </c>
      <c r="E149" s="155" t="s">
        <v>3093</v>
      </c>
      <c r="F149" s="156" t="s">
        <v>3094</v>
      </c>
      <c r="G149" s="157" t="s">
        <v>285</v>
      </c>
      <c r="H149" s="158">
        <v>2</v>
      </c>
      <c r="I149" s="159"/>
      <c r="J149" s="160">
        <f>ROUND(I149*H149,2)</f>
        <v>0</v>
      </c>
      <c r="K149" s="161"/>
      <c r="L149" s="162"/>
      <c r="M149" s="163" t="s">
        <v>1</v>
      </c>
      <c r="N149" s="164" t="s">
        <v>39</v>
      </c>
      <c r="P149" s="150">
        <f>O149*H149</f>
        <v>0</v>
      </c>
      <c r="Q149" s="150">
        <v>8.0999999999999996E-4</v>
      </c>
      <c r="R149" s="150">
        <f>Q149*H149</f>
        <v>1.6199999999999999E-3</v>
      </c>
      <c r="S149" s="150">
        <v>0</v>
      </c>
      <c r="T149" s="151">
        <f>S149*H149</f>
        <v>0</v>
      </c>
      <c r="AR149" s="152" t="s">
        <v>1100</v>
      </c>
      <c r="AT149" s="152" t="s">
        <v>234</v>
      </c>
      <c r="AU149" s="152" t="s">
        <v>86</v>
      </c>
      <c r="AY149" s="13" t="s">
        <v>176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3" t="s">
        <v>86</v>
      </c>
      <c r="BK149" s="153">
        <f>ROUND(I149*H149,2)</f>
        <v>0</v>
      </c>
      <c r="BL149" s="13" t="s">
        <v>1100</v>
      </c>
      <c r="BM149" s="152" t="s">
        <v>3172</v>
      </c>
    </row>
    <row r="150" spans="2:65" s="1" customFormat="1" ht="16.5" customHeight="1">
      <c r="B150" s="139"/>
      <c r="C150" s="140" t="s">
        <v>267</v>
      </c>
      <c r="D150" s="140" t="s">
        <v>178</v>
      </c>
      <c r="E150" s="141" t="s">
        <v>3173</v>
      </c>
      <c r="F150" s="142" t="s">
        <v>3174</v>
      </c>
      <c r="G150" s="143" t="s">
        <v>285</v>
      </c>
      <c r="H150" s="144">
        <v>1</v>
      </c>
      <c r="I150" s="145"/>
      <c r="J150" s="146">
        <f>ROUND(I150*H150,2)</f>
        <v>0</v>
      </c>
      <c r="K150" s="147"/>
      <c r="L150" s="28"/>
      <c r="M150" s="148" t="s">
        <v>1</v>
      </c>
      <c r="N150" s="149" t="s">
        <v>39</v>
      </c>
      <c r="P150" s="150">
        <f>O150*H150</f>
        <v>0</v>
      </c>
      <c r="Q150" s="150">
        <v>7.9029999999999994E-5</v>
      </c>
      <c r="R150" s="150">
        <f>Q150*H150</f>
        <v>7.9029999999999994E-5</v>
      </c>
      <c r="S150" s="150">
        <v>0</v>
      </c>
      <c r="T150" s="151">
        <f>S150*H150</f>
        <v>0</v>
      </c>
      <c r="AR150" s="152" t="s">
        <v>456</v>
      </c>
      <c r="AT150" s="152" t="s">
        <v>178</v>
      </c>
      <c r="AU150" s="152" t="s">
        <v>86</v>
      </c>
      <c r="AY150" s="13" t="s">
        <v>176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3" t="s">
        <v>86</v>
      </c>
      <c r="BK150" s="153">
        <f>ROUND(I150*H150,2)</f>
        <v>0</v>
      </c>
      <c r="BL150" s="13" t="s">
        <v>456</v>
      </c>
      <c r="BM150" s="152" t="s">
        <v>3175</v>
      </c>
    </row>
    <row r="151" spans="2:65" s="11" customFormat="1" ht="25.9" customHeight="1">
      <c r="B151" s="127"/>
      <c r="D151" s="128" t="s">
        <v>72</v>
      </c>
      <c r="E151" s="129" t="s">
        <v>1502</v>
      </c>
      <c r="F151" s="129" t="s">
        <v>1503</v>
      </c>
      <c r="I151" s="130"/>
      <c r="J151" s="131">
        <f>BK151</f>
        <v>0</v>
      </c>
      <c r="L151" s="127"/>
      <c r="M151" s="132"/>
      <c r="P151" s="133">
        <f>P152</f>
        <v>0</v>
      </c>
      <c r="R151" s="133">
        <f>R152</f>
        <v>0</v>
      </c>
      <c r="T151" s="134">
        <f>T152</f>
        <v>0</v>
      </c>
      <c r="AR151" s="128" t="s">
        <v>182</v>
      </c>
      <c r="AT151" s="135" t="s">
        <v>72</v>
      </c>
      <c r="AU151" s="135" t="s">
        <v>73</v>
      </c>
      <c r="AY151" s="128" t="s">
        <v>176</v>
      </c>
      <c r="BK151" s="136">
        <f>BK152</f>
        <v>0</v>
      </c>
    </row>
    <row r="152" spans="2:65" s="1" customFormat="1" ht="37.75" customHeight="1">
      <c r="B152" s="139"/>
      <c r="C152" s="140" t="s">
        <v>7</v>
      </c>
      <c r="D152" s="140" t="s">
        <v>178</v>
      </c>
      <c r="E152" s="141" t="s">
        <v>1635</v>
      </c>
      <c r="F152" s="142" t="s">
        <v>3096</v>
      </c>
      <c r="G152" s="143" t="s">
        <v>1507</v>
      </c>
      <c r="H152" s="144">
        <v>16</v>
      </c>
      <c r="I152" s="145"/>
      <c r="J152" s="146">
        <f>ROUND(I152*H152,2)</f>
        <v>0</v>
      </c>
      <c r="K152" s="147"/>
      <c r="L152" s="28"/>
      <c r="M152" s="166" t="s">
        <v>1</v>
      </c>
      <c r="N152" s="167" t="s">
        <v>39</v>
      </c>
      <c r="O152" s="168"/>
      <c r="P152" s="169">
        <f>O152*H152</f>
        <v>0</v>
      </c>
      <c r="Q152" s="169">
        <v>0</v>
      </c>
      <c r="R152" s="169">
        <f>Q152*H152</f>
        <v>0</v>
      </c>
      <c r="S152" s="169">
        <v>0</v>
      </c>
      <c r="T152" s="170">
        <f>S152*H152</f>
        <v>0</v>
      </c>
      <c r="AR152" s="152" t="s">
        <v>1508</v>
      </c>
      <c r="AT152" s="152" t="s">
        <v>178</v>
      </c>
      <c r="AU152" s="152" t="s">
        <v>80</v>
      </c>
      <c r="AY152" s="13" t="s">
        <v>176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3" t="s">
        <v>86</v>
      </c>
      <c r="BK152" s="153">
        <f>ROUND(I152*H152,2)</f>
        <v>0</v>
      </c>
      <c r="BL152" s="13" t="s">
        <v>1508</v>
      </c>
      <c r="BM152" s="152" t="s">
        <v>3176</v>
      </c>
    </row>
    <row r="153" spans="2:65" s="1" customFormat="1" ht="7" customHeight="1">
      <c r="B153" s="43"/>
      <c r="C153" s="44"/>
      <c r="D153" s="44"/>
      <c r="E153" s="44"/>
      <c r="F153" s="44"/>
      <c r="G153" s="44"/>
      <c r="H153" s="44"/>
      <c r="I153" s="44"/>
      <c r="J153" s="44"/>
      <c r="K153" s="44"/>
      <c r="L153" s="28"/>
    </row>
  </sheetData>
  <autoFilter ref="C123:K152" xr:uid="{00000000-0009-0000-0000-00000D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03"/>
  <sheetViews>
    <sheetView showGridLines="0" topLeftCell="A370" workbookViewId="0">
      <selection activeCell="Y376" sqref="Y376"/>
    </sheetView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1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87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5" customHeight="1">
      <c r="B4" s="16"/>
      <c r="D4" s="17" t="s">
        <v>124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DSS Červená Skala - výstavba nového objektu sociálnych služieb (podporované bývanie)</v>
      </c>
      <c r="F7" s="218"/>
      <c r="G7" s="218"/>
      <c r="H7" s="218"/>
      <c r="L7" s="16"/>
    </row>
    <row r="8" spans="2:46" ht="12" customHeight="1">
      <c r="B8" s="16"/>
      <c r="D8" s="23" t="s">
        <v>125</v>
      </c>
      <c r="L8" s="16"/>
    </row>
    <row r="9" spans="2:46" s="1" customFormat="1" ht="16.5" customHeight="1">
      <c r="B9" s="28"/>
      <c r="E9" s="217" t="s">
        <v>126</v>
      </c>
      <c r="F9" s="219"/>
      <c r="G9" s="219"/>
      <c r="H9" s="219"/>
      <c r="L9" s="28"/>
    </row>
    <row r="10" spans="2:46" s="1" customFormat="1" ht="12" customHeight="1">
      <c r="B10" s="28"/>
      <c r="D10" s="23" t="s">
        <v>127</v>
      </c>
      <c r="L10" s="28"/>
    </row>
    <row r="11" spans="2:46" s="1" customFormat="1" ht="16.5" customHeight="1">
      <c r="B11" s="28"/>
      <c r="E11" s="176" t="s">
        <v>128</v>
      </c>
      <c r="F11" s="219"/>
      <c r="G11" s="219"/>
      <c r="H11" s="219"/>
      <c r="L11" s="28"/>
    </row>
    <row r="12" spans="2:46" s="1" customFormat="1" ht="10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>
        <f>'Rekapitulácia stavby'!AN8</f>
        <v>45345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0" t="str">
        <f>'Rekapitulácia stavby'!E14</f>
        <v>Vyplň údaj</v>
      </c>
      <c r="F20" s="182"/>
      <c r="G20" s="182"/>
      <c r="H20" s="182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tr">
        <f>IF('Rekapitulácia stavby'!AN16="","",'Rekapitulácia stavby'!AN16)</f>
        <v/>
      </c>
      <c r="L22" s="28"/>
    </row>
    <row r="23" spans="2:12" s="1" customFormat="1" ht="18" customHeight="1">
      <c r="B23" s="28"/>
      <c r="E23" s="21" t="str">
        <f>IF('Rekapitulácia stavby'!E17="","",'Rekapitulácia stavby'!E17)</f>
        <v xml:space="preserve"> </v>
      </c>
      <c r="I23" s="23" t="s">
        <v>25</v>
      </c>
      <c r="J23" s="21" t="str">
        <f>IF('Rekapitulácia stavby'!AN17="","",'Rekapitulácia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93"/>
      <c r="E29" s="187" t="s">
        <v>1</v>
      </c>
      <c r="F29" s="187"/>
      <c r="G29" s="187"/>
      <c r="H29" s="187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33</v>
      </c>
      <c r="J32" s="65">
        <f>ROUND(J148,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>
      <c r="B34" s="28"/>
      <c r="F34" s="31" t="s">
        <v>35</v>
      </c>
      <c r="I34" s="31" t="s">
        <v>34</v>
      </c>
      <c r="J34" s="31" t="s">
        <v>36</v>
      </c>
      <c r="L34" s="28"/>
    </row>
    <row r="35" spans="2:12" s="1" customFormat="1" ht="14.4" customHeight="1">
      <c r="B35" s="28"/>
      <c r="D35" s="54" t="s">
        <v>37</v>
      </c>
      <c r="E35" s="33" t="s">
        <v>38</v>
      </c>
      <c r="F35" s="95">
        <f>ROUND((SUM(BE148:BE502)),  2)</f>
        <v>0</v>
      </c>
      <c r="G35" s="96"/>
      <c r="H35" s="96"/>
      <c r="I35" s="97">
        <v>0.2</v>
      </c>
      <c r="J35" s="95">
        <f>ROUND(((SUM(BE148:BE502))*I35),  2)</f>
        <v>0</v>
      </c>
      <c r="L35" s="28"/>
    </row>
    <row r="36" spans="2:12" s="1" customFormat="1" ht="14.4" customHeight="1">
      <c r="B36" s="28"/>
      <c r="E36" s="33" t="s">
        <v>39</v>
      </c>
      <c r="F36" s="95">
        <f>ROUND((SUM(BF148:BF502)),  2)</f>
        <v>0</v>
      </c>
      <c r="G36" s="96"/>
      <c r="H36" s="96"/>
      <c r="I36" s="97">
        <v>0.2</v>
      </c>
      <c r="J36" s="95">
        <f>ROUND(((SUM(BF148:BF502))*I36),  2)</f>
        <v>0</v>
      </c>
      <c r="L36" s="28"/>
    </row>
    <row r="37" spans="2:12" s="1" customFormat="1" ht="14.4" hidden="1" customHeight="1">
      <c r="B37" s="28"/>
      <c r="E37" s="23" t="s">
        <v>40</v>
      </c>
      <c r="F37" s="85">
        <f>ROUND((SUM(BG148:BG502)),  2)</f>
        <v>0</v>
      </c>
      <c r="I37" s="98">
        <v>0.2</v>
      </c>
      <c r="J37" s="85">
        <f>0</f>
        <v>0</v>
      </c>
      <c r="L37" s="28"/>
    </row>
    <row r="38" spans="2:12" s="1" customFormat="1" ht="14.4" hidden="1" customHeight="1">
      <c r="B38" s="28"/>
      <c r="E38" s="23" t="s">
        <v>41</v>
      </c>
      <c r="F38" s="85">
        <f>ROUND((SUM(BH148:BH502)),  2)</f>
        <v>0</v>
      </c>
      <c r="I38" s="98">
        <v>0.2</v>
      </c>
      <c r="J38" s="85">
        <f>0</f>
        <v>0</v>
      </c>
      <c r="L38" s="28"/>
    </row>
    <row r="39" spans="2:12" s="1" customFormat="1" ht="14.4" hidden="1" customHeight="1">
      <c r="B39" s="28"/>
      <c r="E39" s="33" t="s">
        <v>42</v>
      </c>
      <c r="F39" s="95">
        <f>ROUND((SUM(BI148:BI502)),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43</v>
      </c>
      <c r="E41" s="56"/>
      <c r="F41" s="56"/>
      <c r="G41" s="101" t="s">
        <v>44</v>
      </c>
      <c r="H41" s="102" t="s">
        <v>45</v>
      </c>
      <c r="I41" s="56"/>
      <c r="J41" s="103">
        <f>SUM(J32:J39)</f>
        <v>0</v>
      </c>
      <c r="K41" s="104"/>
      <c r="L41" s="28"/>
    </row>
    <row r="42" spans="2:12" s="1" customFormat="1" ht="14.4" customHeight="1">
      <c r="B42" s="28"/>
      <c r="L42" s="28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0">
      <c r="B51" s="16"/>
      <c r="L51" s="16"/>
    </row>
    <row r="52" spans="2:12" ht="10">
      <c r="B52" s="16"/>
      <c r="L52" s="16"/>
    </row>
    <row r="53" spans="2:12" ht="10">
      <c r="B53" s="16"/>
      <c r="L53" s="16"/>
    </row>
    <row r="54" spans="2:12" ht="10">
      <c r="B54" s="16"/>
      <c r="L54" s="16"/>
    </row>
    <row r="55" spans="2:12" ht="10">
      <c r="B55" s="16"/>
      <c r="L55" s="16"/>
    </row>
    <row r="56" spans="2:12" ht="10">
      <c r="B56" s="16"/>
      <c r="L56" s="16"/>
    </row>
    <row r="57" spans="2:12" ht="10">
      <c r="B57" s="16"/>
      <c r="L57" s="16"/>
    </row>
    <row r="58" spans="2:12" ht="10">
      <c r="B58" s="16"/>
      <c r="L58" s="16"/>
    </row>
    <row r="59" spans="2:12" ht="10">
      <c r="B59" s="16"/>
      <c r="L59" s="16"/>
    </row>
    <row r="60" spans="2:12" ht="10">
      <c r="B60" s="16"/>
      <c r="L60" s="16"/>
    </row>
    <row r="61" spans="2:12" s="1" customFormat="1" ht="12.5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ht="10">
      <c r="B62" s="16"/>
      <c r="L62" s="16"/>
    </row>
    <row r="63" spans="2:12" ht="10">
      <c r="B63" s="16"/>
      <c r="L63" s="16"/>
    </row>
    <row r="64" spans="2:12" ht="10">
      <c r="B64" s="16"/>
      <c r="L64" s="16"/>
    </row>
    <row r="65" spans="2:12" s="1" customFormat="1" ht="13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0">
      <c r="B66" s="16"/>
      <c r="L66" s="16"/>
    </row>
    <row r="67" spans="2:12" ht="10">
      <c r="B67" s="16"/>
      <c r="L67" s="16"/>
    </row>
    <row r="68" spans="2:12" ht="10">
      <c r="B68" s="16"/>
      <c r="L68" s="16"/>
    </row>
    <row r="69" spans="2:12" ht="10">
      <c r="B69" s="16"/>
      <c r="L69" s="16"/>
    </row>
    <row r="70" spans="2:12" ht="10">
      <c r="B70" s="16"/>
      <c r="L70" s="16"/>
    </row>
    <row r="71" spans="2:12" ht="10">
      <c r="B71" s="16"/>
      <c r="L71" s="16"/>
    </row>
    <row r="72" spans="2:12" ht="10">
      <c r="B72" s="16"/>
      <c r="L72" s="16"/>
    </row>
    <row r="73" spans="2:12" ht="10">
      <c r="B73" s="16"/>
      <c r="L73" s="16"/>
    </row>
    <row r="74" spans="2:12" ht="10">
      <c r="B74" s="16"/>
      <c r="L74" s="16"/>
    </row>
    <row r="75" spans="2:12" ht="10">
      <c r="B75" s="16"/>
      <c r="L75" s="16"/>
    </row>
    <row r="76" spans="2:12" s="1" customFormat="1" ht="12.5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129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7" t="str">
        <f>E7</f>
        <v>DSS Červená Skala - výstavba nového objektu sociálnych služieb (podporované bývanie)</v>
      </c>
      <c r="F85" s="218"/>
      <c r="G85" s="218"/>
      <c r="H85" s="218"/>
      <c r="L85" s="28"/>
    </row>
    <row r="86" spans="2:12" ht="12" customHeight="1">
      <c r="B86" s="16"/>
      <c r="C86" s="23" t="s">
        <v>125</v>
      </c>
      <c r="L86" s="16"/>
    </row>
    <row r="87" spans="2:12" s="1" customFormat="1" ht="16.5" customHeight="1">
      <c r="B87" s="28"/>
      <c r="E87" s="217" t="s">
        <v>126</v>
      </c>
      <c r="F87" s="219"/>
      <c r="G87" s="219"/>
      <c r="H87" s="219"/>
      <c r="L87" s="28"/>
    </row>
    <row r="88" spans="2:12" s="1" customFormat="1" ht="12" customHeight="1">
      <c r="B88" s="28"/>
      <c r="C88" s="23" t="s">
        <v>127</v>
      </c>
      <c r="L88" s="28"/>
    </row>
    <row r="89" spans="2:12" s="1" customFormat="1" ht="16.5" customHeight="1">
      <c r="B89" s="28"/>
      <c r="E89" s="176" t="str">
        <f>E11</f>
        <v>01.1 - Architektúra</v>
      </c>
      <c r="F89" s="219"/>
      <c r="G89" s="219"/>
      <c r="H89" s="219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>Šumiac, p.č. 5610</v>
      </c>
      <c r="I91" s="23" t="s">
        <v>21</v>
      </c>
      <c r="J91" s="51">
        <f>IF(J14="","",J14)</f>
        <v>45345</v>
      </c>
      <c r="L91" s="28"/>
    </row>
    <row r="92" spans="2:12" s="1" customFormat="1" ht="7" customHeight="1">
      <c r="B92" s="28"/>
      <c r="L92" s="28"/>
    </row>
    <row r="93" spans="2:12" s="1" customFormat="1" ht="15.15" customHeight="1">
      <c r="B93" s="28"/>
      <c r="C93" s="23" t="s">
        <v>22</v>
      </c>
      <c r="F93" s="21" t="str">
        <f>E17</f>
        <v>Domov sociálnych služieb, Pohorelá</v>
      </c>
      <c r="I93" s="23" t="s">
        <v>28</v>
      </c>
      <c r="J93" s="26" t="str">
        <f>E23</f>
        <v xml:space="preserve"> </v>
      </c>
      <c r="L93" s="28"/>
    </row>
    <row r="94" spans="2:12" s="1" customFormat="1" ht="15.1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7" t="s">
        <v>130</v>
      </c>
      <c r="D96" s="99"/>
      <c r="E96" s="99"/>
      <c r="F96" s="99"/>
      <c r="G96" s="99"/>
      <c r="H96" s="99"/>
      <c r="I96" s="99"/>
      <c r="J96" s="108" t="s">
        <v>131</v>
      </c>
      <c r="K96" s="99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9" t="s">
        <v>132</v>
      </c>
      <c r="J98" s="65">
        <f>J148</f>
        <v>0</v>
      </c>
      <c r="L98" s="28"/>
      <c r="AU98" s="13" t="s">
        <v>133</v>
      </c>
    </row>
    <row r="99" spans="2:47" s="8" customFormat="1" ht="25" customHeight="1">
      <c r="B99" s="110"/>
      <c r="D99" s="111" t="s">
        <v>134</v>
      </c>
      <c r="E99" s="112"/>
      <c r="F99" s="112"/>
      <c r="G99" s="112"/>
      <c r="H99" s="112"/>
      <c r="I99" s="112"/>
      <c r="J99" s="113">
        <f>J149</f>
        <v>0</v>
      </c>
      <c r="L99" s="110"/>
    </row>
    <row r="100" spans="2:47" s="9" customFormat="1" ht="19.899999999999999" customHeight="1">
      <c r="B100" s="114"/>
      <c r="D100" s="115" t="s">
        <v>135</v>
      </c>
      <c r="E100" s="116"/>
      <c r="F100" s="116"/>
      <c r="G100" s="116"/>
      <c r="H100" s="116"/>
      <c r="I100" s="116"/>
      <c r="J100" s="117">
        <f>J150</f>
        <v>0</v>
      </c>
      <c r="L100" s="114"/>
    </row>
    <row r="101" spans="2:47" s="9" customFormat="1" ht="19.899999999999999" customHeight="1">
      <c r="B101" s="114"/>
      <c r="D101" s="115" t="s">
        <v>136</v>
      </c>
      <c r="E101" s="116"/>
      <c r="F101" s="116"/>
      <c r="G101" s="116"/>
      <c r="H101" s="116"/>
      <c r="I101" s="116"/>
      <c r="J101" s="117">
        <f>J162</f>
        <v>0</v>
      </c>
      <c r="L101" s="114"/>
    </row>
    <row r="102" spans="2:47" s="9" customFormat="1" ht="19.899999999999999" customHeight="1">
      <c r="B102" s="114"/>
      <c r="D102" s="115" t="s">
        <v>137</v>
      </c>
      <c r="E102" s="116"/>
      <c r="F102" s="116"/>
      <c r="G102" s="116"/>
      <c r="H102" s="116"/>
      <c r="I102" s="116"/>
      <c r="J102" s="117">
        <f>J179</f>
        <v>0</v>
      </c>
      <c r="L102" s="114"/>
    </row>
    <row r="103" spans="2:47" s="9" customFormat="1" ht="19.899999999999999" customHeight="1">
      <c r="B103" s="114"/>
      <c r="D103" s="115" t="s">
        <v>138</v>
      </c>
      <c r="E103" s="116"/>
      <c r="F103" s="116"/>
      <c r="G103" s="116"/>
      <c r="H103" s="116"/>
      <c r="I103" s="116"/>
      <c r="J103" s="117">
        <f>J193</f>
        <v>0</v>
      </c>
      <c r="L103" s="114"/>
    </row>
    <row r="104" spans="2:47" s="9" customFormat="1" ht="19.899999999999999" customHeight="1">
      <c r="B104" s="114"/>
      <c r="D104" s="115" t="s">
        <v>139</v>
      </c>
      <c r="E104" s="116"/>
      <c r="F104" s="116"/>
      <c r="G104" s="116"/>
      <c r="H104" s="116"/>
      <c r="I104" s="116"/>
      <c r="J104" s="117">
        <f>J201</f>
        <v>0</v>
      </c>
      <c r="L104" s="114"/>
    </row>
    <row r="105" spans="2:47" s="9" customFormat="1" ht="19.899999999999999" customHeight="1">
      <c r="B105" s="114"/>
      <c r="D105" s="115" t="s">
        <v>140</v>
      </c>
      <c r="E105" s="116"/>
      <c r="F105" s="116"/>
      <c r="G105" s="116"/>
      <c r="H105" s="116"/>
      <c r="I105" s="116"/>
      <c r="J105" s="117">
        <f>J208</f>
        <v>0</v>
      </c>
      <c r="L105" s="114"/>
    </row>
    <row r="106" spans="2:47" s="9" customFormat="1" ht="19.899999999999999" customHeight="1">
      <c r="B106" s="114"/>
      <c r="D106" s="115" t="s">
        <v>141</v>
      </c>
      <c r="E106" s="116"/>
      <c r="F106" s="116"/>
      <c r="G106" s="116"/>
      <c r="H106" s="116"/>
      <c r="I106" s="116"/>
      <c r="J106" s="117">
        <f>J231</f>
        <v>0</v>
      </c>
      <c r="L106" s="114"/>
    </row>
    <row r="107" spans="2:47" s="9" customFormat="1" ht="19.899999999999999" customHeight="1">
      <c r="B107" s="114"/>
      <c r="D107" s="115" t="s">
        <v>142</v>
      </c>
      <c r="E107" s="116"/>
      <c r="F107" s="116"/>
      <c r="G107" s="116"/>
      <c r="H107" s="116"/>
      <c r="I107" s="116"/>
      <c r="J107" s="117">
        <f>J257</f>
        <v>0</v>
      </c>
      <c r="L107" s="114"/>
    </row>
    <row r="108" spans="2:47" s="8" customFormat="1" ht="25" customHeight="1">
      <c r="B108" s="110"/>
      <c r="D108" s="111" t="s">
        <v>143</v>
      </c>
      <c r="E108" s="112"/>
      <c r="F108" s="112"/>
      <c r="G108" s="112"/>
      <c r="H108" s="112"/>
      <c r="I108" s="112"/>
      <c r="J108" s="113">
        <f>J259</f>
        <v>0</v>
      </c>
      <c r="L108" s="110"/>
    </row>
    <row r="109" spans="2:47" s="9" customFormat="1" ht="19.899999999999999" customHeight="1">
      <c r="B109" s="114"/>
      <c r="D109" s="115" t="s">
        <v>144</v>
      </c>
      <c r="E109" s="116"/>
      <c r="F109" s="116"/>
      <c r="G109" s="116"/>
      <c r="H109" s="116"/>
      <c r="I109" s="116"/>
      <c r="J109" s="117">
        <f>J260</f>
        <v>0</v>
      </c>
      <c r="L109" s="114"/>
    </row>
    <row r="110" spans="2:47" s="9" customFormat="1" ht="19.899999999999999" customHeight="1">
      <c r="B110" s="114"/>
      <c r="D110" s="115" t="s">
        <v>145</v>
      </c>
      <c r="E110" s="116"/>
      <c r="F110" s="116"/>
      <c r="G110" s="116"/>
      <c r="H110" s="116"/>
      <c r="I110" s="116"/>
      <c r="J110" s="117">
        <f>J274</f>
        <v>0</v>
      </c>
      <c r="L110" s="114"/>
    </row>
    <row r="111" spans="2:47" s="9" customFormat="1" ht="19.899999999999999" customHeight="1">
      <c r="B111" s="114"/>
      <c r="D111" s="115" t="s">
        <v>146</v>
      </c>
      <c r="E111" s="116"/>
      <c r="F111" s="116"/>
      <c r="G111" s="116"/>
      <c r="H111" s="116"/>
      <c r="I111" s="116"/>
      <c r="J111" s="117">
        <f>J285</f>
        <v>0</v>
      </c>
      <c r="L111" s="114"/>
    </row>
    <row r="112" spans="2:47" s="9" customFormat="1" ht="19.899999999999999" customHeight="1">
      <c r="B112" s="114"/>
      <c r="D112" s="115" t="s">
        <v>147</v>
      </c>
      <c r="E112" s="116"/>
      <c r="F112" s="116"/>
      <c r="G112" s="116"/>
      <c r="H112" s="116"/>
      <c r="I112" s="116"/>
      <c r="J112" s="117">
        <f>J297</f>
        <v>0</v>
      </c>
      <c r="L112" s="114"/>
    </row>
    <row r="113" spans="2:12" s="9" customFormat="1" ht="19.899999999999999" customHeight="1">
      <c r="B113" s="114"/>
      <c r="D113" s="115" t="s">
        <v>148</v>
      </c>
      <c r="E113" s="116"/>
      <c r="F113" s="116"/>
      <c r="G113" s="116"/>
      <c r="H113" s="116"/>
      <c r="I113" s="116"/>
      <c r="J113" s="117">
        <f>J305</f>
        <v>0</v>
      </c>
      <c r="L113" s="114"/>
    </row>
    <row r="114" spans="2:12" s="9" customFormat="1" ht="19.899999999999999" customHeight="1">
      <c r="B114" s="114"/>
      <c r="D114" s="115" t="s">
        <v>149</v>
      </c>
      <c r="E114" s="116"/>
      <c r="F114" s="116"/>
      <c r="G114" s="116"/>
      <c r="H114" s="116"/>
      <c r="I114" s="116"/>
      <c r="J114" s="117">
        <f>J311</f>
        <v>0</v>
      </c>
      <c r="L114" s="114"/>
    </row>
    <row r="115" spans="2:12" s="9" customFormat="1" ht="19.899999999999999" customHeight="1">
      <c r="B115" s="114"/>
      <c r="D115" s="115" t="s">
        <v>150</v>
      </c>
      <c r="E115" s="116"/>
      <c r="F115" s="116"/>
      <c r="G115" s="116"/>
      <c r="H115" s="116"/>
      <c r="I115" s="116"/>
      <c r="J115" s="117">
        <f>J324</f>
        <v>0</v>
      </c>
      <c r="L115" s="114"/>
    </row>
    <row r="116" spans="2:12" s="9" customFormat="1" ht="19.899999999999999" customHeight="1">
      <c r="B116" s="114"/>
      <c r="D116" s="115" t="s">
        <v>151</v>
      </c>
      <c r="E116" s="116"/>
      <c r="F116" s="116"/>
      <c r="G116" s="116"/>
      <c r="H116" s="116"/>
      <c r="I116" s="116"/>
      <c r="J116" s="117">
        <f>J357</f>
        <v>0</v>
      </c>
      <c r="L116" s="114"/>
    </row>
    <row r="117" spans="2:12" s="9" customFormat="1" ht="19.899999999999999" customHeight="1">
      <c r="B117" s="114"/>
      <c r="D117" s="115" t="s">
        <v>152</v>
      </c>
      <c r="E117" s="116"/>
      <c r="F117" s="116"/>
      <c r="G117" s="116"/>
      <c r="H117" s="116"/>
      <c r="I117" s="116"/>
      <c r="J117" s="117">
        <f>J363</f>
        <v>0</v>
      </c>
      <c r="L117" s="114"/>
    </row>
    <row r="118" spans="2:12" s="9" customFormat="1" ht="19.899999999999999" customHeight="1">
      <c r="B118" s="114"/>
      <c r="D118" s="115" t="s">
        <v>153</v>
      </c>
      <c r="E118" s="116"/>
      <c r="F118" s="116"/>
      <c r="G118" s="116"/>
      <c r="H118" s="116"/>
      <c r="I118" s="116"/>
      <c r="J118" s="117">
        <f>J369</f>
        <v>0</v>
      </c>
      <c r="L118" s="114"/>
    </row>
    <row r="119" spans="2:12" s="9" customFormat="1" ht="19.899999999999999" customHeight="1">
      <c r="B119" s="114"/>
      <c r="D119" s="115" t="s">
        <v>154</v>
      </c>
      <c r="E119" s="116"/>
      <c r="F119" s="116"/>
      <c r="G119" s="116"/>
      <c r="H119" s="116"/>
      <c r="I119" s="116"/>
      <c r="J119" s="117">
        <f>J377</f>
        <v>0</v>
      </c>
      <c r="L119" s="114"/>
    </row>
    <row r="120" spans="2:12" s="9" customFormat="1" ht="19.899999999999999" customHeight="1">
      <c r="B120" s="114"/>
      <c r="D120" s="115" t="s">
        <v>155</v>
      </c>
      <c r="E120" s="116"/>
      <c r="F120" s="116"/>
      <c r="G120" s="116"/>
      <c r="H120" s="116"/>
      <c r="I120" s="116"/>
      <c r="J120" s="117">
        <f>J387</f>
        <v>0</v>
      </c>
      <c r="L120" s="114"/>
    </row>
    <row r="121" spans="2:12" s="9" customFormat="1" ht="19.899999999999999" customHeight="1">
      <c r="B121" s="114"/>
      <c r="D121" s="115" t="s">
        <v>156</v>
      </c>
      <c r="E121" s="116"/>
      <c r="F121" s="116"/>
      <c r="G121" s="116"/>
      <c r="H121" s="116"/>
      <c r="I121" s="116"/>
      <c r="J121" s="117">
        <f>J389</f>
        <v>0</v>
      </c>
      <c r="L121" s="114"/>
    </row>
    <row r="122" spans="2:12" s="8" customFormat="1" ht="25" customHeight="1">
      <c r="B122" s="110"/>
      <c r="D122" s="111" t="s">
        <v>157</v>
      </c>
      <c r="E122" s="112"/>
      <c r="F122" s="112"/>
      <c r="G122" s="112"/>
      <c r="H122" s="112"/>
      <c r="I122" s="112"/>
      <c r="J122" s="113">
        <f>J393</f>
        <v>0</v>
      </c>
      <c r="L122" s="110"/>
    </row>
    <row r="123" spans="2:12" s="9" customFormat="1" ht="19.899999999999999" customHeight="1">
      <c r="B123" s="114"/>
      <c r="D123" s="115" t="s">
        <v>158</v>
      </c>
      <c r="E123" s="116"/>
      <c r="F123" s="116"/>
      <c r="G123" s="116"/>
      <c r="H123" s="116"/>
      <c r="I123" s="116"/>
      <c r="J123" s="117">
        <f>J394</f>
        <v>0</v>
      </c>
      <c r="L123" s="114"/>
    </row>
    <row r="124" spans="2:12" s="9" customFormat="1" ht="19.899999999999999" customHeight="1">
      <c r="B124" s="114"/>
      <c r="D124" s="115" t="s">
        <v>159</v>
      </c>
      <c r="E124" s="116"/>
      <c r="F124" s="116"/>
      <c r="G124" s="116"/>
      <c r="H124" s="116"/>
      <c r="I124" s="116"/>
      <c r="J124" s="117">
        <f>J486</f>
        <v>0</v>
      </c>
      <c r="L124" s="114"/>
    </row>
    <row r="125" spans="2:12" s="9" customFormat="1" ht="19.899999999999999" customHeight="1">
      <c r="B125" s="114"/>
      <c r="D125" s="115" t="s">
        <v>160</v>
      </c>
      <c r="E125" s="116"/>
      <c r="F125" s="116"/>
      <c r="G125" s="116"/>
      <c r="H125" s="116"/>
      <c r="I125" s="116"/>
      <c r="J125" s="117">
        <f>J496</f>
        <v>0</v>
      </c>
      <c r="L125" s="114"/>
    </row>
    <row r="126" spans="2:12" s="8" customFormat="1" ht="25" customHeight="1">
      <c r="B126" s="110"/>
      <c r="D126" s="111" t="s">
        <v>161</v>
      </c>
      <c r="E126" s="112"/>
      <c r="F126" s="112"/>
      <c r="G126" s="112"/>
      <c r="H126" s="112"/>
      <c r="I126" s="112"/>
      <c r="J126" s="113">
        <f>J500</f>
        <v>0</v>
      </c>
      <c r="L126" s="110"/>
    </row>
    <row r="127" spans="2:12" s="1" customFormat="1" ht="21.75" customHeight="1">
      <c r="B127" s="28"/>
      <c r="L127" s="28"/>
    </row>
    <row r="128" spans="2:12" s="1" customFormat="1" ht="7" customHeight="1">
      <c r="B128" s="43"/>
      <c r="C128" s="44"/>
      <c r="D128" s="44"/>
      <c r="E128" s="44"/>
      <c r="F128" s="44"/>
      <c r="G128" s="44"/>
      <c r="H128" s="44"/>
      <c r="I128" s="44"/>
      <c r="J128" s="44"/>
      <c r="K128" s="44"/>
      <c r="L128" s="28"/>
    </row>
    <row r="132" spans="2:12" s="1" customFormat="1" ht="7" customHeight="1">
      <c r="B132" s="45"/>
      <c r="C132" s="46"/>
      <c r="D132" s="46"/>
      <c r="E132" s="46"/>
      <c r="F132" s="46"/>
      <c r="G132" s="46"/>
      <c r="H132" s="46"/>
      <c r="I132" s="46"/>
      <c r="J132" s="46"/>
      <c r="K132" s="46"/>
      <c r="L132" s="28"/>
    </row>
    <row r="133" spans="2:12" s="1" customFormat="1" ht="25" customHeight="1">
      <c r="B133" s="28"/>
      <c r="C133" s="17" t="s">
        <v>162</v>
      </c>
      <c r="L133" s="28"/>
    </row>
    <row r="134" spans="2:12" s="1" customFormat="1" ht="7" customHeight="1">
      <c r="B134" s="28"/>
      <c r="L134" s="28"/>
    </row>
    <row r="135" spans="2:12" s="1" customFormat="1" ht="12" customHeight="1">
      <c r="B135" s="28"/>
      <c r="C135" s="23" t="s">
        <v>15</v>
      </c>
      <c r="L135" s="28"/>
    </row>
    <row r="136" spans="2:12" s="1" customFormat="1" ht="26.25" customHeight="1">
      <c r="B136" s="28"/>
      <c r="E136" s="217" t="str">
        <f>E7</f>
        <v>DSS Červená Skala - výstavba nového objektu sociálnych služieb (podporované bývanie)</v>
      </c>
      <c r="F136" s="218"/>
      <c r="G136" s="218"/>
      <c r="H136" s="218"/>
      <c r="L136" s="28"/>
    </row>
    <row r="137" spans="2:12" ht="12" customHeight="1">
      <c r="B137" s="16"/>
      <c r="C137" s="23" t="s">
        <v>125</v>
      </c>
      <c r="L137" s="16"/>
    </row>
    <row r="138" spans="2:12" s="1" customFormat="1" ht="16.5" customHeight="1">
      <c r="B138" s="28"/>
      <c r="E138" s="217" t="s">
        <v>126</v>
      </c>
      <c r="F138" s="219"/>
      <c r="G138" s="219"/>
      <c r="H138" s="219"/>
      <c r="L138" s="28"/>
    </row>
    <row r="139" spans="2:12" s="1" customFormat="1" ht="12" customHeight="1">
      <c r="B139" s="28"/>
      <c r="C139" s="23" t="s">
        <v>127</v>
      </c>
      <c r="L139" s="28"/>
    </row>
    <row r="140" spans="2:12" s="1" customFormat="1" ht="16.5" customHeight="1">
      <c r="B140" s="28"/>
      <c r="E140" s="176" t="str">
        <f>E11</f>
        <v>01.1 - Architektúra</v>
      </c>
      <c r="F140" s="219"/>
      <c r="G140" s="219"/>
      <c r="H140" s="219"/>
      <c r="L140" s="28"/>
    </row>
    <row r="141" spans="2:12" s="1" customFormat="1" ht="7" customHeight="1">
      <c r="B141" s="28"/>
      <c r="L141" s="28"/>
    </row>
    <row r="142" spans="2:12" s="1" customFormat="1" ht="12" customHeight="1">
      <c r="B142" s="28"/>
      <c r="C142" s="23" t="s">
        <v>19</v>
      </c>
      <c r="F142" s="21" t="str">
        <f>F14</f>
        <v>Šumiac, p.č. 5610</v>
      </c>
      <c r="I142" s="23" t="s">
        <v>21</v>
      </c>
      <c r="J142" s="51">
        <f>IF(J14="","",J14)</f>
        <v>45345</v>
      </c>
      <c r="L142" s="28"/>
    </row>
    <row r="143" spans="2:12" s="1" customFormat="1" ht="7" customHeight="1">
      <c r="B143" s="28"/>
      <c r="L143" s="28"/>
    </row>
    <row r="144" spans="2:12" s="1" customFormat="1" ht="15.15" customHeight="1">
      <c r="B144" s="28"/>
      <c r="C144" s="23" t="s">
        <v>22</v>
      </c>
      <c r="F144" s="21" t="str">
        <f>E17</f>
        <v>Domov sociálnych služieb, Pohorelá</v>
      </c>
      <c r="I144" s="23" t="s">
        <v>28</v>
      </c>
      <c r="J144" s="26" t="str">
        <f>E23</f>
        <v xml:space="preserve"> </v>
      </c>
      <c r="L144" s="28"/>
    </row>
    <row r="145" spans="2:65" s="1" customFormat="1" ht="15.15" customHeight="1">
      <c r="B145" s="28"/>
      <c r="C145" s="23" t="s">
        <v>26</v>
      </c>
      <c r="F145" s="21" t="str">
        <f>IF(E20="","",E20)</f>
        <v>Vyplň údaj</v>
      </c>
      <c r="I145" s="23" t="s">
        <v>31</v>
      </c>
      <c r="J145" s="26" t="str">
        <f>E26</f>
        <v xml:space="preserve"> </v>
      </c>
      <c r="L145" s="28"/>
    </row>
    <row r="146" spans="2:65" s="1" customFormat="1" ht="10.25" customHeight="1">
      <c r="B146" s="28"/>
      <c r="L146" s="28"/>
    </row>
    <row r="147" spans="2:65" s="10" customFormat="1" ht="29.25" customHeight="1">
      <c r="B147" s="118"/>
      <c r="C147" s="119" t="s">
        <v>163</v>
      </c>
      <c r="D147" s="120" t="s">
        <v>58</v>
      </c>
      <c r="E147" s="120" t="s">
        <v>54</v>
      </c>
      <c r="F147" s="120" t="s">
        <v>55</v>
      </c>
      <c r="G147" s="120" t="s">
        <v>164</v>
      </c>
      <c r="H147" s="120" t="s">
        <v>165</v>
      </c>
      <c r="I147" s="120" t="s">
        <v>166</v>
      </c>
      <c r="J147" s="121" t="s">
        <v>131</v>
      </c>
      <c r="K147" s="122" t="s">
        <v>167</v>
      </c>
      <c r="L147" s="118"/>
      <c r="M147" s="58" t="s">
        <v>1</v>
      </c>
      <c r="N147" s="59" t="s">
        <v>37</v>
      </c>
      <c r="O147" s="59" t="s">
        <v>168</v>
      </c>
      <c r="P147" s="59" t="s">
        <v>169</v>
      </c>
      <c r="Q147" s="59" t="s">
        <v>170</v>
      </c>
      <c r="R147" s="59" t="s">
        <v>171</v>
      </c>
      <c r="S147" s="59" t="s">
        <v>172</v>
      </c>
      <c r="T147" s="60" t="s">
        <v>173</v>
      </c>
    </row>
    <row r="148" spans="2:65" s="1" customFormat="1" ht="22.75" customHeight="1">
      <c r="B148" s="28"/>
      <c r="C148" s="63" t="s">
        <v>132</v>
      </c>
      <c r="J148" s="123">
        <f>BK148</f>
        <v>0</v>
      </c>
      <c r="L148" s="28"/>
      <c r="M148" s="61"/>
      <c r="N148" s="52"/>
      <c r="O148" s="52"/>
      <c r="P148" s="124">
        <f>P149+P259+P393+P500</f>
        <v>0</v>
      </c>
      <c r="Q148" s="52"/>
      <c r="R148" s="124">
        <f>R149+R259+R393+R500</f>
        <v>1557.1430760999999</v>
      </c>
      <c r="S148" s="52"/>
      <c r="T148" s="125">
        <f>T149+T259+T393+T500</f>
        <v>3.48</v>
      </c>
      <c r="AT148" s="13" t="s">
        <v>72</v>
      </c>
      <c r="AU148" s="13" t="s">
        <v>133</v>
      </c>
      <c r="BK148" s="126">
        <f>BK149+BK259+BK393+BK500</f>
        <v>0</v>
      </c>
    </row>
    <row r="149" spans="2:65" s="11" customFormat="1" ht="25.9" customHeight="1">
      <c r="B149" s="127"/>
      <c r="D149" s="128" t="s">
        <v>72</v>
      </c>
      <c r="E149" s="129" t="s">
        <v>174</v>
      </c>
      <c r="F149" s="129" t="s">
        <v>175</v>
      </c>
      <c r="I149" s="130"/>
      <c r="J149" s="131">
        <f>BK149</f>
        <v>0</v>
      </c>
      <c r="L149" s="127"/>
      <c r="M149" s="132"/>
      <c r="P149" s="133">
        <f>P150+P162+P179+P193+P201+P208+P231+P257</f>
        <v>0</v>
      </c>
      <c r="R149" s="133">
        <f>R150+R162+R179+R193+R201+R208+R231+R257</f>
        <v>1468.7255329299999</v>
      </c>
      <c r="T149" s="134">
        <f>T150+T162+T179+T193+T201+T208+T231+T257</f>
        <v>3.48</v>
      </c>
      <c r="AR149" s="128" t="s">
        <v>80</v>
      </c>
      <c r="AT149" s="135" t="s">
        <v>72</v>
      </c>
      <c r="AU149" s="135" t="s">
        <v>73</v>
      </c>
      <c r="AY149" s="128" t="s">
        <v>176</v>
      </c>
      <c r="BK149" s="136">
        <f>BK150+BK162+BK179+BK193+BK201+BK208+BK231+BK257</f>
        <v>0</v>
      </c>
    </row>
    <row r="150" spans="2:65" s="11" customFormat="1" ht="22.75" customHeight="1">
      <c r="B150" s="127"/>
      <c r="D150" s="128" t="s">
        <v>72</v>
      </c>
      <c r="E150" s="137" t="s">
        <v>80</v>
      </c>
      <c r="F150" s="137" t="s">
        <v>177</v>
      </c>
      <c r="I150" s="130"/>
      <c r="J150" s="138">
        <f>BK150</f>
        <v>0</v>
      </c>
      <c r="L150" s="127"/>
      <c r="M150" s="132"/>
      <c r="P150" s="133">
        <f>SUM(P151:P161)</f>
        <v>0</v>
      </c>
      <c r="R150" s="133">
        <f>SUM(R151:R161)</f>
        <v>0</v>
      </c>
      <c r="T150" s="134">
        <f>SUM(T151:T161)</f>
        <v>0</v>
      </c>
      <c r="AR150" s="128" t="s">
        <v>80</v>
      </c>
      <c r="AT150" s="135" t="s">
        <v>72</v>
      </c>
      <c r="AU150" s="135" t="s">
        <v>80</v>
      </c>
      <c r="AY150" s="128" t="s">
        <v>176</v>
      </c>
      <c r="BK150" s="136">
        <f>SUM(BK151:BK161)</f>
        <v>0</v>
      </c>
    </row>
    <row r="151" spans="2:65" s="1" customFormat="1" ht="21.75" customHeight="1">
      <c r="B151" s="139"/>
      <c r="C151" s="140" t="s">
        <v>80</v>
      </c>
      <c r="D151" s="140" t="s">
        <v>178</v>
      </c>
      <c r="E151" s="141" t="s">
        <v>179</v>
      </c>
      <c r="F151" s="142" t="s">
        <v>180</v>
      </c>
      <c r="G151" s="143" t="s">
        <v>181</v>
      </c>
      <c r="H151" s="144">
        <v>298.428</v>
      </c>
      <c r="I151" s="145"/>
      <c r="J151" s="146">
        <f t="shared" ref="J151:J161" si="0">ROUND(I151*H151,2)</f>
        <v>0</v>
      </c>
      <c r="K151" s="147"/>
      <c r="L151" s="28"/>
      <c r="M151" s="148" t="s">
        <v>1</v>
      </c>
      <c r="N151" s="149" t="s">
        <v>39</v>
      </c>
      <c r="P151" s="150">
        <f t="shared" ref="P151:P161" si="1">O151*H151</f>
        <v>0</v>
      </c>
      <c r="Q151" s="150">
        <v>0</v>
      </c>
      <c r="R151" s="150">
        <f t="shared" ref="R151:R161" si="2">Q151*H151</f>
        <v>0</v>
      </c>
      <c r="S151" s="150">
        <v>0</v>
      </c>
      <c r="T151" s="151">
        <f t="shared" ref="T151:T161" si="3">S151*H151</f>
        <v>0</v>
      </c>
      <c r="AR151" s="152" t="s">
        <v>182</v>
      </c>
      <c r="AT151" s="152" t="s">
        <v>178</v>
      </c>
      <c r="AU151" s="152" t="s">
        <v>86</v>
      </c>
      <c r="AY151" s="13" t="s">
        <v>176</v>
      </c>
      <c r="BE151" s="153">
        <f t="shared" ref="BE151:BE161" si="4">IF(N151="základná",J151,0)</f>
        <v>0</v>
      </c>
      <c r="BF151" s="153">
        <f t="shared" ref="BF151:BF161" si="5">IF(N151="znížená",J151,0)</f>
        <v>0</v>
      </c>
      <c r="BG151" s="153">
        <f t="shared" ref="BG151:BG161" si="6">IF(N151="zákl. prenesená",J151,0)</f>
        <v>0</v>
      </c>
      <c r="BH151" s="153">
        <f t="shared" ref="BH151:BH161" si="7">IF(N151="zníž. prenesená",J151,0)</f>
        <v>0</v>
      </c>
      <c r="BI151" s="153">
        <f t="shared" ref="BI151:BI161" si="8">IF(N151="nulová",J151,0)</f>
        <v>0</v>
      </c>
      <c r="BJ151" s="13" t="s">
        <v>86</v>
      </c>
      <c r="BK151" s="153">
        <f t="shared" ref="BK151:BK161" si="9">ROUND(I151*H151,2)</f>
        <v>0</v>
      </c>
      <c r="BL151" s="13" t="s">
        <v>182</v>
      </c>
      <c r="BM151" s="152" t="s">
        <v>183</v>
      </c>
    </row>
    <row r="152" spans="2:65" s="1" customFormat="1" ht="24.15" customHeight="1">
      <c r="B152" s="139"/>
      <c r="C152" s="140" t="s">
        <v>86</v>
      </c>
      <c r="D152" s="140" t="s">
        <v>178</v>
      </c>
      <c r="E152" s="141" t="s">
        <v>184</v>
      </c>
      <c r="F152" s="142" t="s">
        <v>185</v>
      </c>
      <c r="G152" s="143" t="s">
        <v>181</v>
      </c>
      <c r="H152" s="144">
        <v>149.214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39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182</v>
      </c>
      <c r="AT152" s="152" t="s">
        <v>178</v>
      </c>
      <c r="AU152" s="152" t="s">
        <v>86</v>
      </c>
      <c r="AY152" s="13" t="s">
        <v>176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86</v>
      </c>
      <c r="BK152" s="153">
        <f t="shared" si="9"/>
        <v>0</v>
      </c>
      <c r="BL152" s="13" t="s">
        <v>182</v>
      </c>
      <c r="BM152" s="152" t="s">
        <v>186</v>
      </c>
    </row>
    <row r="153" spans="2:65" s="1" customFormat="1" ht="16.5" customHeight="1">
      <c r="B153" s="139"/>
      <c r="C153" s="140" t="s">
        <v>187</v>
      </c>
      <c r="D153" s="140" t="s">
        <v>178</v>
      </c>
      <c r="E153" s="141" t="s">
        <v>188</v>
      </c>
      <c r="F153" s="142" t="s">
        <v>189</v>
      </c>
      <c r="G153" s="143" t="s">
        <v>181</v>
      </c>
      <c r="H153" s="144">
        <v>111.768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39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182</v>
      </c>
      <c r="AT153" s="152" t="s">
        <v>178</v>
      </c>
      <c r="AU153" s="152" t="s">
        <v>86</v>
      </c>
      <c r="AY153" s="13" t="s">
        <v>176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86</v>
      </c>
      <c r="BK153" s="153">
        <f t="shared" si="9"/>
        <v>0</v>
      </c>
      <c r="BL153" s="13" t="s">
        <v>182</v>
      </c>
      <c r="BM153" s="152" t="s">
        <v>190</v>
      </c>
    </row>
    <row r="154" spans="2:65" s="1" customFormat="1" ht="37.75" customHeight="1">
      <c r="B154" s="139"/>
      <c r="C154" s="140" t="s">
        <v>182</v>
      </c>
      <c r="D154" s="140" t="s">
        <v>178</v>
      </c>
      <c r="E154" s="141" t="s">
        <v>191</v>
      </c>
      <c r="F154" s="142" t="s">
        <v>192</v>
      </c>
      <c r="G154" s="143" t="s">
        <v>181</v>
      </c>
      <c r="H154" s="144">
        <v>55.884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39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182</v>
      </c>
      <c r="AT154" s="152" t="s">
        <v>178</v>
      </c>
      <c r="AU154" s="152" t="s">
        <v>86</v>
      </c>
      <c r="AY154" s="13" t="s">
        <v>176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86</v>
      </c>
      <c r="BK154" s="153">
        <f t="shared" si="9"/>
        <v>0</v>
      </c>
      <c r="BL154" s="13" t="s">
        <v>182</v>
      </c>
      <c r="BM154" s="152" t="s">
        <v>193</v>
      </c>
    </row>
    <row r="155" spans="2:65" s="1" customFormat="1" ht="33" customHeight="1">
      <c r="B155" s="139"/>
      <c r="C155" s="140" t="s">
        <v>194</v>
      </c>
      <c r="D155" s="140" t="s">
        <v>178</v>
      </c>
      <c r="E155" s="141" t="s">
        <v>195</v>
      </c>
      <c r="F155" s="142" t="s">
        <v>196</v>
      </c>
      <c r="G155" s="143" t="s">
        <v>181</v>
      </c>
      <c r="H155" s="144">
        <v>230.268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39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182</v>
      </c>
      <c r="AT155" s="152" t="s">
        <v>178</v>
      </c>
      <c r="AU155" s="152" t="s">
        <v>86</v>
      </c>
      <c r="AY155" s="13" t="s">
        <v>176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86</v>
      </c>
      <c r="BK155" s="153">
        <f t="shared" si="9"/>
        <v>0</v>
      </c>
      <c r="BL155" s="13" t="s">
        <v>182</v>
      </c>
      <c r="BM155" s="152" t="s">
        <v>197</v>
      </c>
    </row>
    <row r="156" spans="2:65" s="222" customFormat="1" ht="37.75" customHeight="1">
      <c r="B156" s="223"/>
      <c r="C156" s="224" t="s">
        <v>198</v>
      </c>
      <c r="D156" s="224" t="s">
        <v>178</v>
      </c>
      <c r="E156" s="225" t="s">
        <v>199</v>
      </c>
      <c r="F156" s="226" t="s">
        <v>200</v>
      </c>
      <c r="G156" s="227" t="s">
        <v>181</v>
      </c>
      <c r="H156" s="228">
        <v>3914.556</v>
      </c>
      <c r="I156" s="229"/>
      <c r="J156" s="229">
        <f t="shared" si="0"/>
        <v>0</v>
      </c>
      <c r="K156" s="230"/>
      <c r="L156" s="231"/>
      <c r="M156" s="232" t="s">
        <v>1</v>
      </c>
      <c r="N156" s="233" t="s">
        <v>39</v>
      </c>
      <c r="P156" s="234">
        <f t="shared" si="1"/>
        <v>0</v>
      </c>
      <c r="Q156" s="234">
        <v>0</v>
      </c>
      <c r="R156" s="234">
        <f t="shared" si="2"/>
        <v>0</v>
      </c>
      <c r="S156" s="234">
        <v>0</v>
      </c>
      <c r="T156" s="235">
        <f t="shared" si="3"/>
        <v>0</v>
      </c>
      <c r="AR156" s="236" t="s">
        <v>182</v>
      </c>
      <c r="AT156" s="236" t="s">
        <v>178</v>
      </c>
      <c r="AU156" s="236" t="s">
        <v>86</v>
      </c>
      <c r="AY156" s="237" t="s">
        <v>176</v>
      </c>
      <c r="BE156" s="238">
        <f t="shared" si="4"/>
        <v>0</v>
      </c>
      <c r="BF156" s="238">
        <f t="shared" si="5"/>
        <v>0</v>
      </c>
      <c r="BG156" s="238">
        <f t="shared" si="6"/>
        <v>0</v>
      </c>
      <c r="BH156" s="238">
        <f t="shared" si="7"/>
        <v>0</v>
      </c>
      <c r="BI156" s="238">
        <f t="shared" si="8"/>
        <v>0</v>
      </c>
      <c r="BJ156" s="237" t="s">
        <v>86</v>
      </c>
      <c r="BK156" s="238">
        <f t="shared" si="9"/>
        <v>0</v>
      </c>
      <c r="BL156" s="237" t="s">
        <v>182</v>
      </c>
      <c r="BM156" s="236" t="s">
        <v>201</v>
      </c>
    </row>
    <row r="157" spans="2:65" s="222" customFormat="1" ht="24.15" customHeight="1">
      <c r="B157" s="223"/>
      <c r="C157" s="224" t="s">
        <v>202</v>
      </c>
      <c r="D157" s="224" t="s">
        <v>178</v>
      </c>
      <c r="E157" s="225" t="s">
        <v>203</v>
      </c>
      <c r="F157" s="226" t="s">
        <v>204</v>
      </c>
      <c r="G157" s="227" t="s">
        <v>181</v>
      </c>
      <c r="H157" s="228">
        <v>410.19600000000003</v>
      </c>
      <c r="I157" s="229"/>
      <c r="J157" s="229">
        <f t="shared" si="0"/>
        <v>0</v>
      </c>
      <c r="K157" s="230"/>
      <c r="L157" s="231"/>
      <c r="M157" s="232" t="s">
        <v>1</v>
      </c>
      <c r="N157" s="233" t="s">
        <v>39</v>
      </c>
      <c r="P157" s="234">
        <f t="shared" si="1"/>
        <v>0</v>
      </c>
      <c r="Q157" s="234">
        <v>0</v>
      </c>
      <c r="R157" s="234">
        <f t="shared" si="2"/>
        <v>0</v>
      </c>
      <c r="S157" s="234">
        <v>0</v>
      </c>
      <c r="T157" s="235">
        <f t="shared" si="3"/>
        <v>0</v>
      </c>
      <c r="AR157" s="236" t="s">
        <v>182</v>
      </c>
      <c r="AT157" s="236" t="s">
        <v>178</v>
      </c>
      <c r="AU157" s="236" t="s">
        <v>86</v>
      </c>
      <c r="AY157" s="237" t="s">
        <v>176</v>
      </c>
      <c r="BE157" s="238">
        <f t="shared" si="4"/>
        <v>0</v>
      </c>
      <c r="BF157" s="238">
        <f t="shared" si="5"/>
        <v>0</v>
      </c>
      <c r="BG157" s="238">
        <f t="shared" si="6"/>
        <v>0</v>
      </c>
      <c r="BH157" s="238">
        <f t="shared" si="7"/>
        <v>0</v>
      </c>
      <c r="BI157" s="238">
        <f t="shared" si="8"/>
        <v>0</v>
      </c>
      <c r="BJ157" s="237" t="s">
        <v>86</v>
      </c>
      <c r="BK157" s="238">
        <f t="shared" si="9"/>
        <v>0</v>
      </c>
      <c r="BL157" s="237" t="s">
        <v>182</v>
      </c>
      <c r="BM157" s="236" t="s">
        <v>205</v>
      </c>
    </row>
    <row r="158" spans="2:65" s="222" customFormat="1" ht="21.75" customHeight="1">
      <c r="B158" s="223"/>
      <c r="C158" s="224" t="s">
        <v>206</v>
      </c>
      <c r="D158" s="224" t="s">
        <v>178</v>
      </c>
      <c r="E158" s="225" t="s">
        <v>207</v>
      </c>
      <c r="F158" s="226" t="s">
        <v>208</v>
      </c>
      <c r="G158" s="227" t="s">
        <v>181</v>
      </c>
      <c r="H158" s="228">
        <v>230.268</v>
      </c>
      <c r="I158" s="229"/>
      <c r="J158" s="229">
        <f t="shared" si="0"/>
        <v>0</v>
      </c>
      <c r="K158" s="230"/>
      <c r="L158" s="231"/>
      <c r="M158" s="232" t="s">
        <v>1</v>
      </c>
      <c r="N158" s="233" t="s">
        <v>39</v>
      </c>
      <c r="P158" s="234">
        <f t="shared" si="1"/>
        <v>0</v>
      </c>
      <c r="Q158" s="234">
        <v>0</v>
      </c>
      <c r="R158" s="234">
        <f t="shared" si="2"/>
        <v>0</v>
      </c>
      <c r="S158" s="234">
        <v>0</v>
      </c>
      <c r="T158" s="235">
        <f t="shared" si="3"/>
        <v>0</v>
      </c>
      <c r="AR158" s="236" t="s">
        <v>182</v>
      </c>
      <c r="AT158" s="236" t="s">
        <v>178</v>
      </c>
      <c r="AU158" s="236" t="s">
        <v>86</v>
      </c>
      <c r="AY158" s="237" t="s">
        <v>176</v>
      </c>
      <c r="BE158" s="238">
        <f t="shared" si="4"/>
        <v>0</v>
      </c>
      <c r="BF158" s="238">
        <f t="shared" si="5"/>
        <v>0</v>
      </c>
      <c r="BG158" s="238">
        <f t="shared" si="6"/>
        <v>0</v>
      </c>
      <c r="BH158" s="238">
        <f t="shared" si="7"/>
        <v>0</v>
      </c>
      <c r="BI158" s="238">
        <f t="shared" si="8"/>
        <v>0</v>
      </c>
      <c r="BJ158" s="237" t="s">
        <v>86</v>
      </c>
      <c r="BK158" s="238">
        <f t="shared" si="9"/>
        <v>0</v>
      </c>
      <c r="BL158" s="237" t="s">
        <v>182</v>
      </c>
      <c r="BM158" s="236" t="s">
        <v>209</v>
      </c>
    </row>
    <row r="159" spans="2:65" s="222" customFormat="1" ht="24.15" customHeight="1">
      <c r="B159" s="223"/>
      <c r="C159" s="224" t="s">
        <v>210</v>
      </c>
      <c r="D159" s="224" t="s">
        <v>178</v>
      </c>
      <c r="E159" s="225" t="s">
        <v>211</v>
      </c>
      <c r="F159" s="226" t="s">
        <v>212</v>
      </c>
      <c r="G159" s="227" t="s">
        <v>213</v>
      </c>
      <c r="H159" s="228">
        <v>345.40199999999999</v>
      </c>
      <c r="I159" s="229"/>
      <c r="J159" s="229">
        <f t="shared" si="0"/>
        <v>0</v>
      </c>
      <c r="K159" s="230"/>
      <c r="L159" s="231"/>
      <c r="M159" s="232" t="s">
        <v>1</v>
      </c>
      <c r="N159" s="233" t="s">
        <v>39</v>
      </c>
      <c r="P159" s="234">
        <f t="shared" si="1"/>
        <v>0</v>
      </c>
      <c r="Q159" s="234">
        <v>0</v>
      </c>
      <c r="R159" s="234">
        <f t="shared" si="2"/>
        <v>0</v>
      </c>
      <c r="S159" s="234">
        <v>0</v>
      </c>
      <c r="T159" s="235">
        <f t="shared" si="3"/>
        <v>0</v>
      </c>
      <c r="AR159" s="236" t="s">
        <v>182</v>
      </c>
      <c r="AT159" s="236" t="s">
        <v>178</v>
      </c>
      <c r="AU159" s="236" t="s">
        <v>86</v>
      </c>
      <c r="AY159" s="237" t="s">
        <v>176</v>
      </c>
      <c r="BE159" s="238">
        <f t="shared" si="4"/>
        <v>0</v>
      </c>
      <c r="BF159" s="238">
        <f t="shared" si="5"/>
        <v>0</v>
      </c>
      <c r="BG159" s="238">
        <f t="shared" si="6"/>
        <v>0</v>
      </c>
      <c r="BH159" s="238">
        <f t="shared" si="7"/>
        <v>0</v>
      </c>
      <c r="BI159" s="238">
        <f t="shared" si="8"/>
        <v>0</v>
      </c>
      <c r="BJ159" s="237" t="s">
        <v>86</v>
      </c>
      <c r="BK159" s="238">
        <f t="shared" si="9"/>
        <v>0</v>
      </c>
      <c r="BL159" s="237" t="s">
        <v>182</v>
      </c>
      <c r="BM159" s="236" t="s">
        <v>214</v>
      </c>
    </row>
    <row r="160" spans="2:65" s="1" customFormat="1" ht="37.75" customHeight="1">
      <c r="B160" s="139"/>
      <c r="C160" s="140" t="s">
        <v>215</v>
      </c>
      <c r="D160" s="140" t="s">
        <v>178</v>
      </c>
      <c r="E160" s="141" t="s">
        <v>216</v>
      </c>
      <c r="F160" s="142" t="s">
        <v>217</v>
      </c>
      <c r="G160" s="143" t="s">
        <v>181</v>
      </c>
      <c r="H160" s="144">
        <v>179.928</v>
      </c>
      <c r="I160" s="145"/>
      <c r="J160" s="146">
        <f t="shared" si="0"/>
        <v>0</v>
      </c>
      <c r="K160" s="147"/>
      <c r="L160" s="28"/>
      <c r="M160" s="148" t="s">
        <v>1</v>
      </c>
      <c r="N160" s="149" t="s">
        <v>39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182</v>
      </c>
      <c r="AT160" s="152" t="s">
        <v>178</v>
      </c>
      <c r="AU160" s="152" t="s">
        <v>86</v>
      </c>
      <c r="AY160" s="13" t="s">
        <v>176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86</v>
      </c>
      <c r="BK160" s="153">
        <f t="shared" si="9"/>
        <v>0</v>
      </c>
      <c r="BL160" s="13" t="s">
        <v>182</v>
      </c>
      <c r="BM160" s="152" t="s">
        <v>218</v>
      </c>
    </row>
    <row r="161" spans="2:65" s="1" customFormat="1" ht="21.75" customHeight="1">
      <c r="B161" s="139"/>
      <c r="C161" s="140" t="s">
        <v>219</v>
      </c>
      <c r="D161" s="140" t="s">
        <v>178</v>
      </c>
      <c r="E161" s="141" t="s">
        <v>220</v>
      </c>
      <c r="F161" s="142" t="s">
        <v>221</v>
      </c>
      <c r="G161" s="143" t="s">
        <v>222</v>
      </c>
      <c r="H161" s="144">
        <v>994.76</v>
      </c>
      <c r="I161" s="145"/>
      <c r="J161" s="146">
        <f t="shared" si="0"/>
        <v>0</v>
      </c>
      <c r="K161" s="147"/>
      <c r="L161" s="28"/>
      <c r="M161" s="148" t="s">
        <v>1</v>
      </c>
      <c r="N161" s="149" t="s">
        <v>39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182</v>
      </c>
      <c r="AT161" s="152" t="s">
        <v>178</v>
      </c>
      <c r="AU161" s="152" t="s">
        <v>86</v>
      </c>
      <c r="AY161" s="13" t="s">
        <v>176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86</v>
      </c>
      <c r="BK161" s="153">
        <f t="shared" si="9"/>
        <v>0</v>
      </c>
      <c r="BL161" s="13" t="s">
        <v>182</v>
      </c>
      <c r="BM161" s="152" t="s">
        <v>223</v>
      </c>
    </row>
    <row r="162" spans="2:65" s="11" customFormat="1" ht="22.75" customHeight="1">
      <c r="B162" s="127"/>
      <c r="D162" s="128" t="s">
        <v>72</v>
      </c>
      <c r="E162" s="137" t="s">
        <v>86</v>
      </c>
      <c r="F162" s="137" t="s">
        <v>224</v>
      </c>
      <c r="I162" s="130"/>
      <c r="J162" s="138">
        <f>BK162</f>
        <v>0</v>
      </c>
      <c r="L162" s="127"/>
      <c r="M162" s="132"/>
      <c r="P162" s="133">
        <f>SUM(P163:P178)</f>
        <v>0</v>
      </c>
      <c r="R162" s="133">
        <f>SUM(R163:R178)</f>
        <v>705.01284414999986</v>
      </c>
      <c r="T162" s="134">
        <f>SUM(T163:T178)</f>
        <v>0</v>
      </c>
      <c r="AR162" s="128" t="s">
        <v>80</v>
      </c>
      <c r="AT162" s="135" t="s">
        <v>72</v>
      </c>
      <c r="AU162" s="135" t="s">
        <v>80</v>
      </c>
      <c r="AY162" s="128" t="s">
        <v>176</v>
      </c>
      <c r="BK162" s="136">
        <f>SUM(BK163:BK178)</f>
        <v>0</v>
      </c>
    </row>
    <row r="163" spans="2:65" s="1" customFormat="1" ht="24.15" customHeight="1">
      <c r="B163" s="139"/>
      <c r="C163" s="140" t="s">
        <v>225</v>
      </c>
      <c r="D163" s="140" t="s">
        <v>178</v>
      </c>
      <c r="E163" s="141" t="s">
        <v>226</v>
      </c>
      <c r="F163" s="142" t="s">
        <v>227</v>
      </c>
      <c r="G163" s="143" t="s">
        <v>181</v>
      </c>
      <c r="H163" s="144">
        <v>40</v>
      </c>
      <c r="I163" s="145"/>
      <c r="J163" s="146">
        <f t="shared" ref="J163:J178" si="10">ROUND(I163*H163,2)</f>
        <v>0</v>
      </c>
      <c r="K163" s="147"/>
      <c r="L163" s="28"/>
      <c r="M163" s="148" t="s">
        <v>1</v>
      </c>
      <c r="N163" s="149" t="s">
        <v>39</v>
      </c>
      <c r="P163" s="150">
        <f t="shared" ref="P163:P178" si="11">O163*H163</f>
        <v>0</v>
      </c>
      <c r="Q163" s="150">
        <v>1.63</v>
      </c>
      <c r="R163" s="150">
        <f t="shared" ref="R163:R178" si="12">Q163*H163</f>
        <v>65.199999999999989</v>
      </c>
      <c r="S163" s="150">
        <v>0</v>
      </c>
      <c r="T163" s="151">
        <f t="shared" ref="T163:T178" si="13">S163*H163</f>
        <v>0</v>
      </c>
      <c r="AR163" s="152" t="s">
        <v>182</v>
      </c>
      <c r="AT163" s="152" t="s">
        <v>178</v>
      </c>
      <c r="AU163" s="152" t="s">
        <v>86</v>
      </c>
      <c r="AY163" s="13" t="s">
        <v>176</v>
      </c>
      <c r="BE163" s="153">
        <f t="shared" ref="BE163:BE178" si="14">IF(N163="základná",J163,0)</f>
        <v>0</v>
      </c>
      <c r="BF163" s="153">
        <f t="shared" ref="BF163:BF178" si="15">IF(N163="znížená",J163,0)</f>
        <v>0</v>
      </c>
      <c r="BG163" s="153">
        <f t="shared" ref="BG163:BG178" si="16">IF(N163="zákl. prenesená",J163,0)</f>
        <v>0</v>
      </c>
      <c r="BH163" s="153">
        <f t="shared" ref="BH163:BH178" si="17">IF(N163="zníž. prenesená",J163,0)</f>
        <v>0</v>
      </c>
      <c r="BI163" s="153">
        <f t="shared" ref="BI163:BI178" si="18">IF(N163="nulová",J163,0)</f>
        <v>0</v>
      </c>
      <c r="BJ163" s="13" t="s">
        <v>86</v>
      </c>
      <c r="BK163" s="153">
        <f t="shared" ref="BK163:BK178" si="19">ROUND(I163*H163,2)</f>
        <v>0</v>
      </c>
      <c r="BL163" s="13" t="s">
        <v>182</v>
      </c>
      <c r="BM163" s="152" t="s">
        <v>228</v>
      </c>
    </row>
    <row r="164" spans="2:65" s="1" customFormat="1" ht="33" customHeight="1">
      <c r="B164" s="139"/>
      <c r="C164" s="140" t="s">
        <v>229</v>
      </c>
      <c r="D164" s="140" t="s">
        <v>178</v>
      </c>
      <c r="E164" s="141" t="s">
        <v>230</v>
      </c>
      <c r="F164" s="142" t="s">
        <v>231</v>
      </c>
      <c r="G164" s="143" t="s">
        <v>222</v>
      </c>
      <c r="H164" s="144">
        <v>260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39</v>
      </c>
      <c r="P164" s="150">
        <f t="shared" si="11"/>
        <v>0</v>
      </c>
      <c r="Q164" s="150">
        <v>1.8000000000000001E-4</v>
      </c>
      <c r="R164" s="150">
        <f t="shared" si="12"/>
        <v>4.6800000000000001E-2</v>
      </c>
      <c r="S164" s="150">
        <v>0</v>
      </c>
      <c r="T164" s="151">
        <f t="shared" si="13"/>
        <v>0</v>
      </c>
      <c r="AR164" s="152" t="s">
        <v>182</v>
      </c>
      <c r="AT164" s="152" t="s">
        <v>178</v>
      </c>
      <c r="AU164" s="152" t="s">
        <v>86</v>
      </c>
      <c r="AY164" s="13" t="s">
        <v>176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86</v>
      </c>
      <c r="BK164" s="153">
        <f t="shared" si="19"/>
        <v>0</v>
      </c>
      <c r="BL164" s="13" t="s">
        <v>182</v>
      </c>
      <c r="BM164" s="152" t="s">
        <v>232</v>
      </c>
    </row>
    <row r="165" spans="2:65" s="1" customFormat="1" ht="16.5" customHeight="1">
      <c r="B165" s="139"/>
      <c r="C165" s="154" t="s">
        <v>233</v>
      </c>
      <c r="D165" s="154" t="s">
        <v>234</v>
      </c>
      <c r="E165" s="155" t="s">
        <v>235</v>
      </c>
      <c r="F165" s="156" t="s">
        <v>236</v>
      </c>
      <c r="G165" s="157" t="s">
        <v>222</v>
      </c>
      <c r="H165" s="158">
        <v>265.2</v>
      </c>
      <c r="I165" s="159"/>
      <c r="J165" s="160">
        <f t="shared" si="10"/>
        <v>0</v>
      </c>
      <c r="K165" s="161"/>
      <c r="L165" s="162"/>
      <c r="M165" s="163" t="s">
        <v>1</v>
      </c>
      <c r="N165" s="164" t="s">
        <v>39</v>
      </c>
      <c r="P165" s="150">
        <f t="shared" si="11"/>
        <v>0</v>
      </c>
      <c r="Q165" s="150">
        <v>2.0000000000000001E-4</v>
      </c>
      <c r="R165" s="150">
        <f t="shared" si="12"/>
        <v>5.3039999999999997E-2</v>
      </c>
      <c r="S165" s="150">
        <v>0</v>
      </c>
      <c r="T165" s="151">
        <f t="shared" si="13"/>
        <v>0</v>
      </c>
      <c r="AR165" s="152" t="s">
        <v>219</v>
      </c>
      <c r="AT165" s="152" t="s">
        <v>234</v>
      </c>
      <c r="AU165" s="152" t="s">
        <v>86</v>
      </c>
      <c r="AY165" s="13" t="s">
        <v>176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86</v>
      </c>
      <c r="BK165" s="153">
        <f t="shared" si="19"/>
        <v>0</v>
      </c>
      <c r="BL165" s="13" t="s">
        <v>182</v>
      </c>
      <c r="BM165" s="152" t="s">
        <v>237</v>
      </c>
    </row>
    <row r="166" spans="2:65" s="1" customFormat="1" ht="16.5" customHeight="1">
      <c r="B166" s="139"/>
      <c r="C166" s="140" t="s">
        <v>238</v>
      </c>
      <c r="D166" s="140" t="s">
        <v>178</v>
      </c>
      <c r="E166" s="141" t="s">
        <v>239</v>
      </c>
      <c r="F166" s="142" t="s">
        <v>240</v>
      </c>
      <c r="G166" s="143" t="s">
        <v>241</v>
      </c>
      <c r="H166" s="144">
        <v>100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39</v>
      </c>
      <c r="P166" s="150">
        <f t="shared" si="11"/>
        <v>0</v>
      </c>
      <c r="Q166" s="150">
        <v>0.25212000000000001</v>
      </c>
      <c r="R166" s="150">
        <f t="shared" si="12"/>
        <v>25.212</v>
      </c>
      <c r="S166" s="150">
        <v>0</v>
      </c>
      <c r="T166" s="151">
        <f t="shared" si="13"/>
        <v>0</v>
      </c>
      <c r="AR166" s="152" t="s">
        <v>182</v>
      </c>
      <c r="AT166" s="152" t="s">
        <v>178</v>
      </c>
      <c r="AU166" s="152" t="s">
        <v>86</v>
      </c>
      <c r="AY166" s="13" t="s">
        <v>176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86</v>
      </c>
      <c r="BK166" s="153">
        <f t="shared" si="19"/>
        <v>0</v>
      </c>
      <c r="BL166" s="13" t="s">
        <v>182</v>
      </c>
      <c r="BM166" s="152" t="s">
        <v>242</v>
      </c>
    </row>
    <row r="167" spans="2:65" s="1" customFormat="1" ht="21.75" customHeight="1">
      <c r="B167" s="139"/>
      <c r="C167" s="140" t="s">
        <v>243</v>
      </c>
      <c r="D167" s="140" t="s">
        <v>178</v>
      </c>
      <c r="E167" s="141" t="s">
        <v>244</v>
      </c>
      <c r="F167" s="142" t="s">
        <v>245</v>
      </c>
      <c r="G167" s="143" t="s">
        <v>241</v>
      </c>
      <c r="H167" s="144">
        <v>100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39</v>
      </c>
      <c r="P167" s="150">
        <f t="shared" si="11"/>
        <v>0</v>
      </c>
      <c r="Q167" s="150">
        <v>1.6000000000000001E-4</v>
      </c>
      <c r="R167" s="150">
        <f t="shared" si="12"/>
        <v>1.6E-2</v>
      </c>
      <c r="S167" s="150">
        <v>0</v>
      </c>
      <c r="T167" s="151">
        <f t="shared" si="13"/>
        <v>0</v>
      </c>
      <c r="AR167" s="152" t="s">
        <v>182</v>
      </c>
      <c r="AT167" s="152" t="s">
        <v>178</v>
      </c>
      <c r="AU167" s="152" t="s">
        <v>86</v>
      </c>
      <c r="AY167" s="13" t="s">
        <v>176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86</v>
      </c>
      <c r="BK167" s="153">
        <f t="shared" si="19"/>
        <v>0</v>
      </c>
      <c r="BL167" s="13" t="s">
        <v>182</v>
      </c>
      <c r="BM167" s="152" t="s">
        <v>246</v>
      </c>
    </row>
    <row r="168" spans="2:65" s="1" customFormat="1" ht="24.15" customHeight="1">
      <c r="B168" s="139"/>
      <c r="C168" s="140" t="s">
        <v>247</v>
      </c>
      <c r="D168" s="140" t="s">
        <v>178</v>
      </c>
      <c r="E168" s="141" t="s">
        <v>248</v>
      </c>
      <c r="F168" s="142" t="s">
        <v>249</v>
      </c>
      <c r="G168" s="143" t="s">
        <v>181</v>
      </c>
      <c r="H168" s="144">
        <v>93.878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39</v>
      </c>
      <c r="P168" s="150">
        <f t="shared" si="11"/>
        <v>0</v>
      </c>
      <c r="Q168" s="150">
        <v>2.0699999999999998</v>
      </c>
      <c r="R168" s="150">
        <f t="shared" si="12"/>
        <v>194.32745999999997</v>
      </c>
      <c r="S168" s="150">
        <v>0</v>
      </c>
      <c r="T168" s="151">
        <f t="shared" si="13"/>
        <v>0</v>
      </c>
      <c r="AR168" s="152" t="s">
        <v>182</v>
      </c>
      <c r="AT168" s="152" t="s">
        <v>178</v>
      </c>
      <c r="AU168" s="152" t="s">
        <v>86</v>
      </c>
      <c r="AY168" s="13" t="s">
        <v>176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86</v>
      </c>
      <c r="BK168" s="153">
        <f t="shared" si="19"/>
        <v>0</v>
      </c>
      <c r="BL168" s="13" t="s">
        <v>182</v>
      </c>
      <c r="BM168" s="152" t="s">
        <v>250</v>
      </c>
    </row>
    <row r="169" spans="2:65" s="1" customFormat="1" ht="24.15" customHeight="1">
      <c r="B169" s="139"/>
      <c r="C169" s="140" t="s">
        <v>251</v>
      </c>
      <c r="D169" s="140" t="s">
        <v>178</v>
      </c>
      <c r="E169" s="141" t="s">
        <v>252</v>
      </c>
      <c r="F169" s="142" t="s">
        <v>253</v>
      </c>
      <c r="G169" s="143" t="s">
        <v>181</v>
      </c>
      <c r="H169" s="144">
        <v>72.239999999999995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39</v>
      </c>
      <c r="P169" s="150">
        <f t="shared" si="11"/>
        <v>0</v>
      </c>
      <c r="Q169" s="150">
        <v>2.4157199999999999</v>
      </c>
      <c r="R169" s="150">
        <f t="shared" si="12"/>
        <v>174.51161279999997</v>
      </c>
      <c r="S169" s="150">
        <v>0</v>
      </c>
      <c r="T169" s="151">
        <f t="shared" si="13"/>
        <v>0</v>
      </c>
      <c r="AR169" s="152" t="s">
        <v>182</v>
      </c>
      <c r="AT169" s="152" t="s">
        <v>178</v>
      </c>
      <c r="AU169" s="152" t="s">
        <v>86</v>
      </c>
      <c r="AY169" s="13" t="s">
        <v>176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86</v>
      </c>
      <c r="BK169" s="153">
        <f t="shared" si="19"/>
        <v>0</v>
      </c>
      <c r="BL169" s="13" t="s">
        <v>182</v>
      </c>
      <c r="BM169" s="152" t="s">
        <v>254</v>
      </c>
    </row>
    <row r="170" spans="2:65" s="1" customFormat="1" ht="24.15" customHeight="1">
      <c r="B170" s="139"/>
      <c r="C170" s="140" t="s">
        <v>255</v>
      </c>
      <c r="D170" s="140" t="s">
        <v>178</v>
      </c>
      <c r="E170" s="141" t="s">
        <v>256</v>
      </c>
      <c r="F170" s="142" t="s">
        <v>257</v>
      </c>
      <c r="G170" s="143" t="s">
        <v>222</v>
      </c>
      <c r="H170" s="144">
        <v>22.45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39</v>
      </c>
      <c r="P170" s="150">
        <f t="shared" si="11"/>
        <v>0</v>
      </c>
      <c r="Q170" s="150">
        <v>3.7699999999999999E-3</v>
      </c>
      <c r="R170" s="150">
        <f t="shared" si="12"/>
        <v>8.463649999999999E-2</v>
      </c>
      <c r="S170" s="150">
        <v>0</v>
      </c>
      <c r="T170" s="151">
        <f t="shared" si="13"/>
        <v>0</v>
      </c>
      <c r="AR170" s="152" t="s">
        <v>182</v>
      </c>
      <c r="AT170" s="152" t="s">
        <v>178</v>
      </c>
      <c r="AU170" s="152" t="s">
        <v>86</v>
      </c>
      <c r="AY170" s="13" t="s">
        <v>176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86</v>
      </c>
      <c r="BK170" s="153">
        <f t="shared" si="19"/>
        <v>0</v>
      </c>
      <c r="BL170" s="13" t="s">
        <v>182</v>
      </c>
      <c r="BM170" s="152" t="s">
        <v>258</v>
      </c>
    </row>
    <row r="171" spans="2:65" s="1" customFormat="1" ht="24.15" customHeight="1">
      <c r="B171" s="139"/>
      <c r="C171" s="140" t="s">
        <v>259</v>
      </c>
      <c r="D171" s="140" t="s">
        <v>178</v>
      </c>
      <c r="E171" s="141" t="s">
        <v>260</v>
      </c>
      <c r="F171" s="142" t="s">
        <v>261</v>
      </c>
      <c r="G171" s="143" t="s">
        <v>222</v>
      </c>
      <c r="H171" s="144">
        <v>22.45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39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182</v>
      </c>
      <c r="AT171" s="152" t="s">
        <v>178</v>
      </c>
      <c r="AU171" s="152" t="s">
        <v>86</v>
      </c>
      <c r="AY171" s="13" t="s">
        <v>176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86</v>
      </c>
      <c r="BK171" s="153">
        <f t="shared" si="19"/>
        <v>0</v>
      </c>
      <c r="BL171" s="13" t="s">
        <v>182</v>
      </c>
      <c r="BM171" s="152" t="s">
        <v>262</v>
      </c>
    </row>
    <row r="172" spans="2:65" s="1" customFormat="1" ht="16.5" customHeight="1">
      <c r="B172" s="139"/>
      <c r="C172" s="140" t="s">
        <v>263</v>
      </c>
      <c r="D172" s="140" t="s">
        <v>178</v>
      </c>
      <c r="E172" s="141" t="s">
        <v>264</v>
      </c>
      <c r="F172" s="142" t="s">
        <v>265</v>
      </c>
      <c r="G172" s="143" t="s">
        <v>213</v>
      </c>
      <c r="H172" s="144">
        <v>3.7909999999999999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39</v>
      </c>
      <c r="P172" s="150">
        <f t="shared" si="11"/>
        <v>0</v>
      </c>
      <c r="Q172" s="150">
        <v>1.20296</v>
      </c>
      <c r="R172" s="150">
        <f t="shared" si="12"/>
        <v>4.5604213600000003</v>
      </c>
      <c r="S172" s="150">
        <v>0</v>
      </c>
      <c r="T172" s="151">
        <f t="shared" si="13"/>
        <v>0</v>
      </c>
      <c r="AR172" s="152" t="s">
        <v>182</v>
      </c>
      <c r="AT172" s="152" t="s">
        <v>178</v>
      </c>
      <c r="AU172" s="152" t="s">
        <v>86</v>
      </c>
      <c r="AY172" s="13" t="s">
        <v>176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86</v>
      </c>
      <c r="BK172" s="153">
        <f t="shared" si="19"/>
        <v>0</v>
      </c>
      <c r="BL172" s="13" t="s">
        <v>182</v>
      </c>
      <c r="BM172" s="152" t="s">
        <v>266</v>
      </c>
    </row>
    <row r="173" spans="2:65" s="1" customFormat="1" ht="37.75" customHeight="1">
      <c r="B173" s="139"/>
      <c r="C173" s="140" t="s">
        <v>267</v>
      </c>
      <c r="D173" s="140" t="s">
        <v>178</v>
      </c>
      <c r="E173" s="141" t="s">
        <v>268</v>
      </c>
      <c r="F173" s="142" t="s">
        <v>269</v>
      </c>
      <c r="G173" s="143" t="s">
        <v>181</v>
      </c>
      <c r="H173" s="144">
        <v>40.875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39</v>
      </c>
      <c r="P173" s="150">
        <f t="shared" si="11"/>
        <v>0</v>
      </c>
      <c r="Q173" s="150">
        <v>2.1170900000000001</v>
      </c>
      <c r="R173" s="150">
        <f t="shared" si="12"/>
        <v>86.536053750000008</v>
      </c>
      <c r="S173" s="150">
        <v>0</v>
      </c>
      <c r="T173" s="151">
        <f t="shared" si="13"/>
        <v>0</v>
      </c>
      <c r="AR173" s="152" t="s">
        <v>182</v>
      </c>
      <c r="AT173" s="152" t="s">
        <v>178</v>
      </c>
      <c r="AU173" s="152" t="s">
        <v>86</v>
      </c>
      <c r="AY173" s="13" t="s">
        <v>176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86</v>
      </c>
      <c r="BK173" s="153">
        <f t="shared" si="19"/>
        <v>0</v>
      </c>
      <c r="BL173" s="13" t="s">
        <v>182</v>
      </c>
      <c r="BM173" s="152" t="s">
        <v>270</v>
      </c>
    </row>
    <row r="174" spans="2:65" s="1" customFormat="1" ht="24.15" customHeight="1">
      <c r="B174" s="139"/>
      <c r="C174" s="140" t="s">
        <v>7</v>
      </c>
      <c r="D174" s="140" t="s">
        <v>178</v>
      </c>
      <c r="E174" s="141" t="s">
        <v>271</v>
      </c>
      <c r="F174" s="142" t="s">
        <v>272</v>
      </c>
      <c r="G174" s="143" t="s">
        <v>181</v>
      </c>
      <c r="H174" s="144">
        <v>60.668999999999997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39</v>
      </c>
      <c r="P174" s="150">
        <f t="shared" si="11"/>
        <v>0</v>
      </c>
      <c r="Q174" s="150">
        <v>2.4157199999999999</v>
      </c>
      <c r="R174" s="150">
        <f t="shared" si="12"/>
        <v>146.55931667999999</v>
      </c>
      <c r="S174" s="150">
        <v>0</v>
      </c>
      <c r="T174" s="151">
        <f t="shared" si="13"/>
        <v>0</v>
      </c>
      <c r="AR174" s="152" t="s">
        <v>182</v>
      </c>
      <c r="AT174" s="152" t="s">
        <v>178</v>
      </c>
      <c r="AU174" s="152" t="s">
        <v>86</v>
      </c>
      <c r="AY174" s="13" t="s">
        <v>176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86</v>
      </c>
      <c r="BK174" s="153">
        <f t="shared" si="19"/>
        <v>0</v>
      </c>
      <c r="BL174" s="13" t="s">
        <v>182</v>
      </c>
      <c r="BM174" s="152" t="s">
        <v>273</v>
      </c>
    </row>
    <row r="175" spans="2:65" s="1" customFormat="1" ht="16.5" customHeight="1">
      <c r="B175" s="139"/>
      <c r="C175" s="140" t="s">
        <v>274</v>
      </c>
      <c r="D175" s="140" t="s">
        <v>178</v>
      </c>
      <c r="E175" s="141" t="s">
        <v>275</v>
      </c>
      <c r="F175" s="142" t="s">
        <v>276</v>
      </c>
      <c r="G175" s="143" t="s">
        <v>213</v>
      </c>
      <c r="H175" s="144">
        <v>5.5259999999999998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39</v>
      </c>
      <c r="P175" s="150">
        <f t="shared" si="11"/>
        <v>0</v>
      </c>
      <c r="Q175" s="150">
        <v>1.01895</v>
      </c>
      <c r="R175" s="150">
        <f t="shared" si="12"/>
        <v>5.6307176999999999</v>
      </c>
      <c r="S175" s="150">
        <v>0</v>
      </c>
      <c r="T175" s="151">
        <f t="shared" si="13"/>
        <v>0</v>
      </c>
      <c r="AR175" s="152" t="s">
        <v>182</v>
      </c>
      <c r="AT175" s="152" t="s">
        <v>178</v>
      </c>
      <c r="AU175" s="152" t="s">
        <v>86</v>
      </c>
      <c r="AY175" s="13" t="s">
        <v>176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86</v>
      </c>
      <c r="BK175" s="153">
        <f t="shared" si="19"/>
        <v>0</v>
      </c>
      <c r="BL175" s="13" t="s">
        <v>182</v>
      </c>
      <c r="BM175" s="152" t="s">
        <v>277</v>
      </c>
    </row>
    <row r="176" spans="2:65" s="1" customFormat="1" ht="24.15" customHeight="1">
      <c r="B176" s="139"/>
      <c r="C176" s="140" t="s">
        <v>278</v>
      </c>
      <c r="D176" s="140" t="s">
        <v>178</v>
      </c>
      <c r="E176" s="141" t="s">
        <v>279</v>
      </c>
      <c r="F176" s="142" t="s">
        <v>280</v>
      </c>
      <c r="G176" s="143" t="s">
        <v>181</v>
      </c>
      <c r="H176" s="144">
        <v>0.93799999999999994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39</v>
      </c>
      <c r="P176" s="150">
        <f t="shared" si="11"/>
        <v>0</v>
      </c>
      <c r="Q176" s="150">
        <v>2.4157199999999999</v>
      </c>
      <c r="R176" s="150">
        <f t="shared" si="12"/>
        <v>2.2659453599999999</v>
      </c>
      <c r="S176" s="150">
        <v>0</v>
      </c>
      <c r="T176" s="151">
        <f t="shared" si="13"/>
        <v>0</v>
      </c>
      <c r="AR176" s="152" t="s">
        <v>182</v>
      </c>
      <c r="AT176" s="152" t="s">
        <v>178</v>
      </c>
      <c r="AU176" s="152" t="s">
        <v>86</v>
      </c>
      <c r="AY176" s="13" t="s">
        <v>176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86</v>
      </c>
      <c r="BK176" s="153">
        <f t="shared" si="19"/>
        <v>0</v>
      </c>
      <c r="BL176" s="13" t="s">
        <v>182</v>
      </c>
      <c r="BM176" s="152" t="s">
        <v>281</v>
      </c>
    </row>
    <row r="177" spans="2:65" s="1" customFormat="1" ht="37.75" customHeight="1">
      <c r="B177" s="139"/>
      <c r="C177" s="140" t="s">
        <v>282</v>
      </c>
      <c r="D177" s="140" t="s">
        <v>178</v>
      </c>
      <c r="E177" s="141" t="s">
        <v>283</v>
      </c>
      <c r="F177" s="142" t="s">
        <v>284</v>
      </c>
      <c r="G177" s="143" t="s">
        <v>285</v>
      </c>
      <c r="H177" s="144">
        <v>1</v>
      </c>
      <c r="I177" s="145"/>
      <c r="J177" s="146">
        <f t="shared" si="10"/>
        <v>0</v>
      </c>
      <c r="K177" s="147"/>
      <c r="L177" s="28"/>
      <c r="M177" s="148" t="s">
        <v>1</v>
      </c>
      <c r="N177" s="149" t="s">
        <v>39</v>
      </c>
      <c r="P177" s="150">
        <f t="shared" si="11"/>
        <v>0</v>
      </c>
      <c r="Q177" s="150">
        <v>1.0399999999999999E-3</v>
      </c>
      <c r="R177" s="150">
        <f t="shared" si="12"/>
        <v>1.0399999999999999E-3</v>
      </c>
      <c r="S177" s="150">
        <v>0</v>
      </c>
      <c r="T177" s="151">
        <f t="shared" si="13"/>
        <v>0</v>
      </c>
      <c r="AR177" s="152" t="s">
        <v>182</v>
      </c>
      <c r="AT177" s="152" t="s">
        <v>178</v>
      </c>
      <c r="AU177" s="152" t="s">
        <v>86</v>
      </c>
      <c r="AY177" s="13" t="s">
        <v>176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86</v>
      </c>
      <c r="BK177" s="153">
        <f t="shared" si="19"/>
        <v>0</v>
      </c>
      <c r="BL177" s="13" t="s">
        <v>182</v>
      </c>
      <c r="BM177" s="152" t="s">
        <v>286</v>
      </c>
    </row>
    <row r="178" spans="2:65" s="1" customFormat="1" ht="24.15" customHeight="1">
      <c r="B178" s="139"/>
      <c r="C178" s="140" t="s">
        <v>287</v>
      </c>
      <c r="D178" s="140" t="s">
        <v>178</v>
      </c>
      <c r="E178" s="141" t="s">
        <v>288</v>
      </c>
      <c r="F178" s="142" t="s">
        <v>289</v>
      </c>
      <c r="G178" s="143" t="s">
        <v>285</v>
      </c>
      <c r="H178" s="144">
        <v>5</v>
      </c>
      <c r="I178" s="145"/>
      <c r="J178" s="146">
        <f t="shared" si="10"/>
        <v>0</v>
      </c>
      <c r="K178" s="147"/>
      <c r="L178" s="28"/>
      <c r="M178" s="148" t="s">
        <v>1</v>
      </c>
      <c r="N178" s="149" t="s">
        <v>39</v>
      </c>
      <c r="P178" s="150">
        <f t="shared" si="11"/>
        <v>0</v>
      </c>
      <c r="Q178" s="150">
        <v>1.56E-3</v>
      </c>
      <c r="R178" s="150">
        <f t="shared" si="12"/>
        <v>7.7999999999999996E-3</v>
      </c>
      <c r="S178" s="150">
        <v>0</v>
      </c>
      <c r="T178" s="151">
        <f t="shared" si="13"/>
        <v>0</v>
      </c>
      <c r="AR178" s="152" t="s">
        <v>182</v>
      </c>
      <c r="AT178" s="152" t="s">
        <v>178</v>
      </c>
      <c r="AU178" s="152" t="s">
        <v>86</v>
      </c>
      <c r="AY178" s="13" t="s">
        <v>176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86</v>
      </c>
      <c r="BK178" s="153">
        <f t="shared" si="19"/>
        <v>0</v>
      </c>
      <c r="BL178" s="13" t="s">
        <v>182</v>
      </c>
      <c r="BM178" s="152" t="s">
        <v>290</v>
      </c>
    </row>
    <row r="179" spans="2:65" s="11" customFormat="1" ht="22.75" customHeight="1">
      <c r="B179" s="127"/>
      <c r="D179" s="128" t="s">
        <v>72</v>
      </c>
      <c r="E179" s="137" t="s">
        <v>187</v>
      </c>
      <c r="F179" s="137" t="s">
        <v>291</v>
      </c>
      <c r="I179" s="130"/>
      <c r="J179" s="138">
        <f>BK179</f>
        <v>0</v>
      </c>
      <c r="L179" s="127"/>
      <c r="M179" s="132"/>
      <c r="P179" s="133">
        <f>SUM(P180:P192)</f>
        <v>0</v>
      </c>
      <c r="R179" s="133">
        <f>SUM(R180:R192)</f>
        <v>97.647140160000006</v>
      </c>
      <c r="T179" s="134">
        <f>SUM(T180:T192)</f>
        <v>0</v>
      </c>
      <c r="AR179" s="128" t="s">
        <v>80</v>
      </c>
      <c r="AT179" s="135" t="s">
        <v>72</v>
      </c>
      <c r="AU179" s="135" t="s">
        <v>80</v>
      </c>
      <c r="AY179" s="128" t="s">
        <v>176</v>
      </c>
      <c r="BK179" s="136">
        <f>SUM(BK180:BK192)</f>
        <v>0</v>
      </c>
    </row>
    <row r="180" spans="2:65" s="1" customFormat="1" ht="37.75" customHeight="1">
      <c r="B180" s="139"/>
      <c r="C180" s="140" t="s">
        <v>292</v>
      </c>
      <c r="D180" s="140" t="s">
        <v>178</v>
      </c>
      <c r="E180" s="141" t="s">
        <v>293</v>
      </c>
      <c r="F180" s="142" t="s">
        <v>294</v>
      </c>
      <c r="G180" s="143" t="s">
        <v>181</v>
      </c>
      <c r="H180" s="144">
        <v>26.45</v>
      </c>
      <c r="I180" s="145"/>
      <c r="J180" s="146">
        <f t="shared" ref="J180:J192" si="20">ROUND(I180*H180,2)</f>
        <v>0</v>
      </c>
      <c r="K180" s="147"/>
      <c r="L180" s="28"/>
      <c r="M180" s="148" t="s">
        <v>1</v>
      </c>
      <c r="N180" s="149" t="s">
        <v>39</v>
      </c>
      <c r="P180" s="150">
        <f t="shared" ref="P180:P192" si="21">O180*H180</f>
        <v>0</v>
      </c>
      <c r="Q180" s="150">
        <v>0.78917999999999999</v>
      </c>
      <c r="R180" s="150">
        <f t="shared" ref="R180:R192" si="22">Q180*H180</f>
        <v>20.873811</v>
      </c>
      <c r="S180" s="150">
        <v>0</v>
      </c>
      <c r="T180" s="151">
        <f t="shared" ref="T180:T192" si="23">S180*H180</f>
        <v>0</v>
      </c>
      <c r="AR180" s="152" t="s">
        <v>182</v>
      </c>
      <c r="AT180" s="152" t="s">
        <v>178</v>
      </c>
      <c r="AU180" s="152" t="s">
        <v>86</v>
      </c>
      <c r="AY180" s="13" t="s">
        <v>176</v>
      </c>
      <c r="BE180" s="153">
        <f t="shared" ref="BE180:BE192" si="24">IF(N180="základná",J180,0)</f>
        <v>0</v>
      </c>
      <c r="BF180" s="153">
        <f t="shared" ref="BF180:BF192" si="25">IF(N180="znížená",J180,0)</f>
        <v>0</v>
      </c>
      <c r="BG180" s="153">
        <f t="shared" ref="BG180:BG192" si="26">IF(N180="zákl. prenesená",J180,0)</f>
        <v>0</v>
      </c>
      <c r="BH180" s="153">
        <f t="shared" ref="BH180:BH192" si="27">IF(N180="zníž. prenesená",J180,0)</f>
        <v>0</v>
      </c>
      <c r="BI180" s="153">
        <f t="shared" ref="BI180:BI192" si="28">IF(N180="nulová",J180,0)</f>
        <v>0</v>
      </c>
      <c r="BJ180" s="13" t="s">
        <v>86</v>
      </c>
      <c r="BK180" s="153">
        <f t="shared" ref="BK180:BK192" si="29">ROUND(I180*H180,2)</f>
        <v>0</v>
      </c>
      <c r="BL180" s="13" t="s">
        <v>182</v>
      </c>
      <c r="BM180" s="152" t="s">
        <v>295</v>
      </c>
    </row>
    <row r="181" spans="2:65" s="1" customFormat="1" ht="37.75" customHeight="1">
      <c r="B181" s="139"/>
      <c r="C181" s="140" t="s">
        <v>296</v>
      </c>
      <c r="D181" s="140" t="s">
        <v>178</v>
      </c>
      <c r="E181" s="141" t="s">
        <v>297</v>
      </c>
      <c r="F181" s="142" t="s">
        <v>298</v>
      </c>
      <c r="G181" s="143" t="s">
        <v>181</v>
      </c>
      <c r="H181" s="144">
        <v>65.510999999999996</v>
      </c>
      <c r="I181" s="145"/>
      <c r="J181" s="146">
        <f t="shared" si="20"/>
        <v>0</v>
      </c>
      <c r="K181" s="147"/>
      <c r="L181" s="28"/>
      <c r="M181" s="148" t="s">
        <v>1</v>
      </c>
      <c r="N181" s="149" t="s">
        <v>39</v>
      </c>
      <c r="P181" s="150">
        <f t="shared" si="21"/>
        <v>0</v>
      </c>
      <c r="Q181" s="150">
        <v>0.82155999999999996</v>
      </c>
      <c r="R181" s="150">
        <f t="shared" si="22"/>
        <v>53.821217159999996</v>
      </c>
      <c r="S181" s="150">
        <v>0</v>
      </c>
      <c r="T181" s="151">
        <f t="shared" si="23"/>
        <v>0</v>
      </c>
      <c r="AR181" s="152" t="s">
        <v>182</v>
      </c>
      <c r="AT181" s="152" t="s">
        <v>178</v>
      </c>
      <c r="AU181" s="152" t="s">
        <v>86</v>
      </c>
      <c r="AY181" s="13" t="s">
        <v>176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86</v>
      </c>
      <c r="BK181" s="153">
        <f t="shared" si="29"/>
        <v>0</v>
      </c>
      <c r="BL181" s="13" t="s">
        <v>182</v>
      </c>
      <c r="BM181" s="152" t="s">
        <v>299</v>
      </c>
    </row>
    <row r="182" spans="2:65" s="1" customFormat="1" ht="24.15" customHeight="1">
      <c r="B182" s="139"/>
      <c r="C182" s="140" t="s">
        <v>300</v>
      </c>
      <c r="D182" s="140" t="s">
        <v>178</v>
      </c>
      <c r="E182" s="141" t="s">
        <v>301</v>
      </c>
      <c r="F182" s="142" t="s">
        <v>302</v>
      </c>
      <c r="G182" s="143" t="s">
        <v>285</v>
      </c>
      <c r="H182" s="144">
        <v>2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39</v>
      </c>
      <c r="P182" s="150">
        <f t="shared" si="21"/>
        <v>0</v>
      </c>
      <c r="Q182" s="150">
        <v>2.3800000000000002E-2</v>
      </c>
      <c r="R182" s="150">
        <f t="shared" si="22"/>
        <v>4.7600000000000003E-2</v>
      </c>
      <c r="S182" s="150">
        <v>0</v>
      </c>
      <c r="T182" s="151">
        <f t="shared" si="23"/>
        <v>0</v>
      </c>
      <c r="AR182" s="152" t="s">
        <v>182</v>
      </c>
      <c r="AT182" s="152" t="s">
        <v>178</v>
      </c>
      <c r="AU182" s="152" t="s">
        <v>86</v>
      </c>
      <c r="AY182" s="13" t="s">
        <v>176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86</v>
      </c>
      <c r="BK182" s="153">
        <f t="shared" si="29"/>
        <v>0</v>
      </c>
      <c r="BL182" s="13" t="s">
        <v>182</v>
      </c>
      <c r="BM182" s="152" t="s">
        <v>303</v>
      </c>
    </row>
    <row r="183" spans="2:65" s="1" customFormat="1" ht="24.15" customHeight="1">
      <c r="B183" s="139"/>
      <c r="C183" s="140" t="s">
        <v>304</v>
      </c>
      <c r="D183" s="140" t="s">
        <v>178</v>
      </c>
      <c r="E183" s="141" t="s">
        <v>305</v>
      </c>
      <c r="F183" s="142" t="s">
        <v>306</v>
      </c>
      <c r="G183" s="143" t="s">
        <v>285</v>
      </c>
      <c r="H183" s="144">
        <v>1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39</v>
      </c>
      <c r="P183" s="150">
        <f t="shared" si="21"/>
        <v>0</v>
      </c>
      <c r="Q183" s="150">
        <v>2.6579999999999999E-2</v>
      </c>
      <c r="R183" s="150">
        <f t="shared" si="22"/>
        <v>2.6579999999999999E-2</v>
      </c>
      <c r="S183" s="150">
        <v>0</v>
      </c>
      <c r="T183" s="151">
        <f t="shared" si="23"/>
        <v>0</v>
      </c>
      <c r="AR183" s="152" t="s">
        <v>182</v>
      </c>
      <c r="AT183" s="152" t="s">
        <v>178</v>
      </c>
      <c r="AU183" s="152" t="s">
        <v>86</v>
      </c>
      <c r="AY183" s="13" t="s">
        <v>176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86</v>
      </c>
      <c r="BK183" s="153">
        <f t="shared" si="29"/>
        <v>0</v>
      </c>
      <c r="BL183" s="13" t="s">
        <v>182</v>
      </c>
      <c r="BM183" s="152" t="s">
        <v>307</v>
      </c>
    </row>
    <row r="184" spans="2:65" s="1" customFormat="1" ht="24.15" customHeight="1">
      <c r="B184" s="139"/>
      <c r="C184" s="140" t="s">
        <v>308</v>
      </c>
      <c r="D184" s="140" t="s">
        <v>178</v>
      </c>
      <c r="E184" s="141" t="s">
        <v>309</v>
      </c>
      <c r="F184" s="142" t="s">
        <v>310</v>
      </c>
      <c r="G184" s="143" t="s">
        <v>285</v>
      </c>
      <c r="H184" s="144">
        <v>4</v>
      </c>
      <c r="I184" s="145"/>
      <c r="J184" s="146">
        <f t="shared" si="20"/>
        <v>0</v>
      </c>
      <c r="K184" s="147"/>
      <c r="L184" s="28"/>
      <c r="M184" s="148" t="s">
        <v>1</v>
      </c>
      <c r="N184" s="149" t="s">
        <v>39</v>
      </c>
      <c r="P184" s="150">
        <f t="shared" si="21"/>
        <v>0</v>
      </c>
      <c r="Q184" s="150">
        <v>3.9870000000000003E-2</v>
      </c>
      <c r="R184" s="150">
        <f t="shared" si="22"/>
        <v>0.15948000000000001</v>
      </c>
      <c r="S184" s="150">
        <v>0</v>
      </c>
      <c r="T184" s="151">
        <f t="shared" si="23"/>
        <v>0</v>
      </c>
      <c r="AR184" s="152" t="s">
        <v>182</v>
      </c>
      <c r="AT184" s="152" t="s">
        <v>178</v>
      </c>
      <c r="AU184" s="152" t="s">
        <v>86</v>
      </c>
      <c r="AY184" s="13" t="s">
        <v>176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86</v>
      </c>
      <c r="BK184" s="153">
        <f t="shared" si="29"/>
        <v>0</v>
      </c>
      <c r="BL184" s="13" t="s">
        <v>182</v>
      </c>
      <c r="BM184" s="152" t="s">
        <v>311</v>
      </c>
    </row>
    <row r="185" spans="2:65" s="1" customFormat="1" ht="24.15" customHeight="1">
      <c r="B185" s="139"/>
      <c r="C185" s="140" t="s">
        <v>312</v>
      </c>
      <c r="D185" s="140" t="s">
        <v>178</v>
      </c>
      <c r="E185" s="141" t="s">
        <v>313</v>
      </c>
      <c r="F185" s="142" t="s">
        <v>314</v>
      </c>
      <c r="G185" s="143" t="s">
        <v>285</v>
      </c>
      <c r="H185" s="144">
        <v>6</v>
      </c>
      <c r="I185" s="145"/>
      <c r="J185" s="146">
        <f t="shared" si="20"/>
        <v>0</v>
      </c>
      <c r="K185" s="147"/>
      <c r="L185" s="28"/>
      <c r="M185" s="148" t="s">
        <v>1</v>
      </c>
      <c r="N185" s="149" t="s">
        <v>39</v>
      </c>
      <c r="P185" s="150">
        <f t="shared" si="21"/>
        <v>0</v>
      </c>
      <c r="Q185" s="150">
        <v>7.9820000000000002E-2</v>
      </c>
      <c r="R185" s="150">
        <f t="shared" si="22"/>
        <v>0.47892000000000001</v>
      </c>
      <c r="S185" s="150">
        <v>0</v>
      </c>
      <c r="T185" s="151">
        <f t="shared" si="23"/>
        <v>0</v>
      </c>
      <c r="AR185" s="152" t="s">
        <v>182</v>
      </c>
      <c r="AT185" s="152" t="s">
        <v>178</v>
      </c>
      <c r="AU185" s="152" t="s">
        <v>86</v>
      </c>
      <c r="AY185" s="13" t="s">
        <v>176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86</v>
      </c>
      <c r="BK185" s="153">
        <f t="shared" si="29"/>
        <v>0</v>
      </c>
      <c r="BL185" s="13" t="s">
        <v>182</v>
      </c>
      <c r="BM185" s="152" t="s">
        <v>315</v>
      </c>
    </row>
    <row r="186" spans="2:65" s="1" customFormat="1" ht="24.15" customHeight="1">
      <c r="B186" s="139"/>
      <c r="C186" s="140" t="s">
        <v>316</v>
      </c>
      <c r="D186" s="140" t="s">
        <v>178</v>
      </c>
      <c r="E186" s="141" t="s">
        <v>317</v>
      </c>
      <c r="F186" s="142" t="s">
        <v>318</v>
      </c>
      <c r="G186" s="143" t="s">
        <v>285</v>
      </c>
      <c r="H186" s="144">
        <v>3</v>
      </c>
      <c r="I186" s="145"/>
      <c r="J186" s="146">
        <f t="shared" si="20"/>
        <v>0</v>
      </c>
      <c r="K186" s="147"/>
      <c r="L186" s="28"/>
      <c r="M186" s="148" t="s">
        <v>1</v>
      </c>
      <c r="N186" s="149" t="s">
        <v>39</v>
      </c>
      <c r="P186" s="150">
        <f t="shared" si="21"/>
        <v>0</v>
      </c>
      <c r="Q186" s="150">
        <v>9.3079999999999996E-2</v>
      </c>
      <c r="R186" s="150">
        <f t="shared" si="22"/>
        <v>0.27923999999999999</v>
      </c>
      <c r="S186" s="150">
        <v>0</v>
      </c>
      <c r="T186" s="151">
        <f t="shared" si="23"/>
        <v>0</v>
      </c>
      <c r="AR186" s="152" t="s">
        <v>182</v>
      </c>
      <c r="AT186" s="152" t="s">
        <v>178</v>
      </c>
      <c r="AU186" s="152" t="s">
        <v>86</v>
      </c>
      <c r="AY186" s="13" t="s">
        <v>176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86</v>
      </c>
      <c r="BK186" s="153">
        <f t="shared" si="29"/>
        <v>0</v>
      </c>
      <c r="BL186" s="13" t="s">
        <v>182</v>
      </c>
      <c r="BM186" s="152" t="s">
        <v>319</v>
      </c>
    </row>
    <row r="187" spans="2:65" s="1" customFormat="1" ht="24.15" customHeight="1">
      <c r="B187" s="139"/>
      <c r="C187" s="140" t="s">
        <v>320</v>
      </c>
      <c r="D187" s="140" t="s">
        <v>178</v>
      </c>
      <c r="E187" s="141" t="s">
        <v>321</v>
      </c>
      <c r="F187" s="142" t="s">
        <v>322</v>
      </c>
      <c r="G187" s="143" t="s">
        <v>285</v>
      </c>
      <c r="H187" s="144">
        <v>1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39</v>
      </c>
      <c r="P187" s="150">
        <f t="shared" si="21"/>
        <v>0</v>
      </c>
      <c r="Q187" s="150">
        <v>9.6189999999999998E-2</v>
      </c>
      <c r="R187" s="150">
        <f t="shared" si="22"/>
        <v>9.6189999999999998E-2</v>
      </c>
      <c r="S187" s="150">
        <v>0</v>
      </c>
      <c r="T187" s="151">
        <f t="shared" si="23"/>
        <v>0</v>
      </c>
      <c r="AR187" s="152" t="s">
        <v>182</v>
      </c>
      <c r="AT187" s="152" t="s">
        <v>178</v>
      </c>
      <c r="AU187" s="152" t="s">
        <v>86</v>
      </c>
      <c r="AY187" s="13" t="s">
        <v>176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86</v>
      </c>
      <c r="BK187" s="153">
        <f t="shared" si="29"/>
        <v>0</v>
      </c>
      <c r="BL187" s="13" t="s">
        <v>182</v>
      </c>
      <c r="BM187" s="152" t="s">
        <v>323</v>
      </c>
    </row>
    <row r="188" spans="2:65" s="1" customFormat="1" ht="24.15" customHeight="1">
      <c r="B188" s="139"/>
      <c r="C188" s="140" t="s">
        <v>324</v>
      </c>
      <c r="D188" s="140" t="s">
        <v>178</v>
      </c>
      <c r="E188" s="141" t="s">
        <v>325</v>
      </c>
      <c r="F188" s="142" t="s">
        <v>326</v>
      </c>
      <c r="G188" s="143" t="s">
        <v>285</v>
      </c>
      <c r="H188" s="144">
        <v>1</v>
      </c>
      <c r="I188" s="145"/>
      <c r="J188" s="146">
        <f t="shared" si="20"/>
        <v>0</v>
      </c>
      <c r="K188" s="147"/>
      <c r="L188" s="28"/>
      <c r="M188" s="148" t="s">
        <v>1</v>
      </c>
      <c r="N188" s="149" t="s">
        <v>39</v>
      </c>
      <c r="P188" s="150">
        <f t="shared" si="21"/>
        <v>0</v>
      </c>
      <c r="Q188" s="150">
        <v>0.11149000000000001</v>
      </c>
      <c r="R188" s="150">
        <f t="shared" si="22"/>
        <v>0.11149000000000001</v>
      </c>
      <c r="S188" s="150">
        <v>0</v>
      </c>
      <c r="T188" s="151">
        <f t="shared" si="23"/>
        <v>0</v>
      </c>
      <c r="AR188" s="152" t="s">
        <v>182</v>
      </c>
      <c r="AT188" s="152" t="s">
        <v>178</v>
      </c>
      <c r="AU188" s="152" t="s">
        <v>86</v>
      </c>
      <c r="AY188" s="13" t="s">
        <v>176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86</v>
      </c>
      <c r="BK188" s="153">
        <f t="shared" si="29"/>
        <v>0</v>
      </c>
      <c r="BL188" s="13" t="s">
        <v>182</v>
      </c>
      <c r="BM188" s="152" t="s">
        <v>327</v>
      </c>
    </row>
    <row r="189" spans="2:65" s="1" customFormat="1" ht="24.15" customHeight="1">
      <c r="B189" s="139"/>
      <c r="C189" s="140" t="s">
        <v>328</v>
      </c>
      <c r="D189" s="140" t="s">
        <v>178</v>
      </c>
      <c r="E189" s="141" t="s">
        <v>329</v>
      </c>
      <c r="F189" s="142" t="s">
        <v>330</v>
      </c>
      <c r="G189" s="143" t="s">
        <v>285</v>
      </c>
      <c r="H189" s="144">
        <v>9</v>
      </c>
      <c r="I189" s="145"/>
      <c r="J189" s="146">
        <f t="shared" si="20"/>
        <v>0</v>
      </c>
      <c r="K189" s="147"/>
      <c r="L189" s="28"/>
      <c r="M189" s="148" t="s">
        <v>1</v>
      </c>
      <c r="N189" s="149" t="s">
        <v>39</v>
      </c>
      <c r="P189" s="150">
        <f t="shared" si="21"/>
        <v>0</v>
      </c>
      <c r="Q189" s="150">
        <v>0.12789</v>
      </c>
      <c r="R189" s="150">
        <f t="shared" si="22"/>
        <v>1.1510100000000001</v>
      </c>
      <c r="S189" s="150">
        <v>0</v>
      </c>
      <c r="T189" s="151">
        <f t="shared" si="23"/>
        <v>0</v>
      </c>
      <c r="AR189" s="152" t="s">
        <v>182</v>
      </c>
      <c r="AT189" s="152" t="s">
        <v>178</v>
      </c>
      <c r="AU189" s="152" t="s">
        <v>86</v>
      </c>
      <c r="AY189" s="13" t="s">
        <v>176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86</v>
      </c>
      <c r="BK189" s="153">
        <f t="shared" si="29"/>
        <v>0</v>
      </c>
      <c r="BL189" s="13" t="s">
        <v>182</v>
      </c>
      <c r="BM189" s="152" t="s">
        <v>331</v>
      </c>
    </row>
    <row r="190" spans="2:65" s="1" customFormat="1" ht="24.15" customHeight="1">
      <c r="B190" s="139"/>
      <c r="C190" s="140" t="s">
        <v>332</v>
      </c>
      <c r="D190" s="140" t="s">
        <v>178</v>
      </c>
      <c r="E190" s="141" t="s">
        <v>333</v>
      </c>
      <c r="F190" s="142" t="s">
        <v>334</v>
      </c>
      <c r="G190" s="143" t="s">
        <v>285</v>
      </c>
      <c r="H190" s="144">
        <v>6</v>
      </c>
      <c r="I190" s="145"/>
      <c r="J190" s="146">
        <f t="shared" si="20"/>
        <v>0</v>
      </c>
      <c r="K190" s="147"/>
      <c r="L190" s="28"/>
      <c r="M190" s="148" t="s">
        <v>1</v>
      </c>
      <c r="N190" s="149" t="s">
        <v>39</v>
      </c>
      <c r="P190" s="150">
        <f t="shared" si="21"/>
        <v>0</v>
      </c>
      <c r="Q190" s="150">
        <v>0.14421</v>
      </c>
      <c r="R190" s="150">
        <f t="shared" si="22"/>
        <v>0.86526000000000003</v>
      </c>
      <c r="S190" s="150">
        <v>0</v>
      </c>
      <c r="T190" s="151">
        <f t="shared" si="23"/>
        <v>0</v>
      </c>
      <c r="AR190" s="152" t="s">
        <v>182</v>
      </c>
      <c r="AT190" s="152" t="s">
        <v>178</v>
      </c>
      <c r="AU190" s="152" t="s">
        <v>86</v>
      </c>
      <c r="AY190" s="13" t="s">
        <v>176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86</v>
      </c>
      <c r="BK190" s="153">
        <f t="shared" si="29"/>
        <v>0</v>
      </c>
      <c r="BL190" s="13" t="s">
        <v>182</v>
      </c>
      <c r="BM190" s="152" t="s">
        <v>335</v>
      </c>
    </row>
    <row r="191" spans="2:65" s="1" customFormat="1" ht="33" customHeight="1">
      <c r="B191" s="139"/>
      <c r="C191" s="140" t="s">
        <v>336</v>
      </c>
      <c r="D191" s="140" t="s">
        <v>178</v>
      </c>
      <c r="E191" s="141" t="s">
        <v>337</v>
      </c>
      <c r="F191" s="142" t="s">
        <v>338</v>
      </c>
      <c r="G191" s="143" t="s">
        <v>222</v>
      </c>
      <c r="H191" s="144">
        <v>6.4</v>
      </c>
      <c r="I191" s="145"/>
      <c r="J191" s="146">
        <f t="shared" si="20"/>
        <v>0</v>
      </c>
      <c r="K191" s="147"/>
      <c r="L191" s="28"/>
      <c r="M191" s="148" t="s">
        <v>1</v>
      </c>
      <c r="N191" s="149" t="s">
        <v>39</v>
      </c>
      <c r="P191" s="150">
        <f t="shared" si="21"/>
        <v>0</v>
      </c>
      <c r="Q191" s="150">
        <v>7.424E-2</v>
      </c>
      <c r="R191" s="150">
        <f t="shared" si="22"/>
        <v>0.475136</v>
      </c>
      <c r="S191" s="150">
        <v>0</v>
      </c>
      <c r="T191" s="151">
        <f t="shared" si="23"/>
        <v>0</v>
      </c>
      <c r="AR191" s="152" t="s">
        <v>182</v>
      </c>
      <c r="AT191" s="152" t="s">
        <v>178</v>
      </c>
      <c r="AU191" s="152" t="s">
        <v>86</v>
      </c>
      <c r="AY191" s="13" t="s">
        <v>176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86</v>
      </c>
      <c r="BK191" s="153">
        <f t="shared" si="29"/>
        <v>0</v>
      </c>
      <c r="BL191" s="13" t="s">
        <v>182</v>
      </c>
      <c r="BM191" s="152" t="s">
        <v>339</v>
      </c>
    </row>
    <row r="192" spans="2:65" s="1" customFormat="1" ht="33" customHeight="1">
      <c r="B192" s="139"/>
      <c r="C192" s="140" t="s">
        <v>340</v>
      </c>
      <c r="D192" s="140" t="s">
        <v>178</v>
      </c>
      <c r="E192" s="141" t="s">
        <v>341</v>
      </c>
      <c r="F192" s="142" t="s">
        <v>342</v>
      </c>
      <c r="G192" s="143" t="s">
        <v>222</v>
      </c>
      <c r="H192" s="144">
        <v>173.15</v>
      </c>
      <c r="I192" s="145"/>
      <c r="J192" s="146">
        <f t="shared" si="20"/>
        <v>0</v>
      </c>
      <c r="K192" s="147"/>
      <c r="L192" s="28"/>
      <c r="M192" s="148" t="s">
        <v>1</v>
      </c>
      <c r="N192" s="149" t="s">
        <v>39</v>
      </c>
      <c r="P192" s="150">
        <f t="shared" si="21"/>
        <v>0</v>
      </c>
      <c r="Q192" s="150">
        <v>0.11124000000000001</v>
      </c>
      <c r="R192" s="150">
        <f t="shared" si="22"/>
        <v>19.261206000000001</v>
      </c>
      <c r="S192" s="150">
        <v>0</v>
      </c>
      <c r="T192" s="151">
        <f t="shared" si="23"/>
        <v>0</v>
      </c>
      <c r="AR192" s="152" t="s">
        <v>182</v>
      </c>
      <c r="AT192" s="152" t="s">
        <v>178</v>
      </c>
      <c r="AU192" s="152" t="s">
        <v>86</v>
      </c>
      <c r="AY192" s="13" t="s">
        <v>176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86</v>
      </c>
      <c r="BK192" s="153">
        <f t="shared" si="29"/>
        <v>0</v>
      </c>
      <c r="BL192" s="13" t="s">
        <v>182</v>
      </c>
      <c r="BM192" s="152" t="s">
        <v>343</v>
      </c>
    </row>
    <row r="193" spans="2:65" s="11" customFormat="1" ht="22.75" customHeight="1">
      <c r="B193" s="127"/>
      <c r="D193" s="128" t="s">
        <v>72</v>
      </c>
      <c r="E193" s="137" t="s">
        <v>182</v>
      </c>
      <c r="F193" s="137" t="s">
        <v>344</v>
      </c>
      <c r="I193" s="130"/>
      <c r="J193" s="138">
        <f>BK193</f>
        <v>0</v>
      </c>
      <c r="L193" s="127"/>
      <c r="M193" s="132"/>
      <c r="P193" s="133">
        <f>SUM(P194:P200)</f>
        <v>0</v>
      </c>
      <c r="R193" s="133">
        <f>SUM(R194:R200)</f>
        <v>29.615010379999998</v>
      </c>
      <c r="T193" s="134">
        <f>SUM(T194:T200)</f>
        <v>0</v>
      </c>
      <c r="AR193" s="128" t="s">
        <v>80</v>
      </c>
      <c r="AT193" s="135" t="s">
        <v>72</v>
      </c>
      <c r="AU193" s="135" t="s">
        <v>80</v>
      </c>
      <c r="AY193" s="128" t="s">
        <v>176</v>
      </c>
      <c r="BK193" s="136">
        <f>SUM(BK194:BK200)</f>
        <v>0</v>
      </c>
    </row>
    <row r="194" spans="2:65" s="1" customFormat="1" ht="16.5" customHeight="1">
      <c r="B194" s="139"/>
      <c r="C194" s="140" t="s">
        <v>345</v>
      </c>
      <c r="D194" s="140" t="s">
        <v>178</v>
      </c>
      <c r="E194" s="141" t="s">
        <v>346</v>
      </c>
      <c r="F194" s="142" t="s">
        <v>347</v>
      </c>
      <c r="G194" s="143" t="s">
        <v>241</v>
      </c>
      <c r="H194" s="144">
        <v>8</v>
      </c>
      <c r="I194" s="145"/>
      <c r="J194" s="146">
        <f t="shared" ref="J194:J200" si="30">ROUND(I194*H194,2)</f>
        <v>0</v>
      </c>
      <c r="K194" s="147"/>
      <c r="L194" s="28"/>
      <c r="M194" s="148" t="s">
        <v>1</v>
      </c>
      <c r="N194" s="149" t="s">
        <v>39</v>
      </c>
      <c r="P194" s="150">
        <f t="shared" ref="P194:P200" si="31">O194*H194</f>
        <v>0</v>
      </c>
      <c r="Q194" s="150">
        <v>2.792E-2</v>
      </c>
      <c r="R194" s="150">
        <f t="shared" ref="R194:R200" si="32">Q194*H194</f>
        <v>0.22336</v>
      </c>
      <c r="S194" s="150">
        <v>0</v>
      </c>
      <c r="T194" s="151">
        <f t="shared" ref="T194:T200" si="33">S194*H194</f>
        <v>0</v>
      </c>
      <c r="AR194" s="152" t="s">
        <v>182</v>
      </c>
      <c r="AT194" s="152" t="s">
        <v>178</v>
      </c>
      <c r="AU194" s="152" t="s">
        <v>86</v>
      </c>
      <c r="AY194" s="13" t="s">
        <v>176</v>
      </c>
      <c r="BE194" s="153">
        <f t="shared" ref="BE194:BE200" si="34">IF(N194="základná",J194,0)</f>
        <v>0</v>
      </c>
      <c r="BF194" s="153">
        <f t="shared" ref="BF194:BF200" si="35">IF(N194="znížená",J194,0)</f>
        <v>0</v>
      </c>
      <c r="BG194" s="153">
        <f t="shared" ref="BG194:BG200" si="36">IF(N194="zákl. prenesená",J194,0)</f>
        <v>0</v>
      </c>
      <c r="BH194" s="153">
        <f t="shared" ref="BH194:BH200" si="37">IF(N194="zníž. prenesená",J194,0)</f>
        <v>0</v>
      </c>
      <c r="BI194" s="153">
        <f t="shared" ref="BI194:BI200" si="38">IF(N194="nulová",J194,0)</f>
        <v>0</v>
      </c>
      <c r="BJ194" s="13" t="s">
        <v>86</v>
      </c>
      <c r="BK194" s="153">
        <f t="shared" ref="BK194:BK200" si="39">ROUND(I194*H194,2)</f>
        <v>0</v>
      </c>
      <c r="BL194" s="13" t="s">
        <v>182</v>
      </c>
      <c r="BM194" s="152" t="s">
        <v>348</v>
      </c>
    </row>
    <row r="195" spans="2:65" s="1" customFormat="1" ht="21.75" customHeight="1">
      <c r="B195" s="139"/>
      <c r="C195" s="140" t="s">
        <v>349</v>
      </c>
      <c r="D195" s="140" t="s">
        <v>178</v>
      </c>
      <c r="E195" s="141" t="s">
        <v>350</v>
      </c>
      <c r="F195" s="142" t="s">
        <v>351</v>
      </c>
      <c r="G195" s="143" t="s">
        <v>181</v>
      </c>
      <c r="H195" s="144">
        <v>11.507999999999999</v>
      </c>
      <c r="I195" s="145"/>
      <c r="J195" s="146">
        <f t="shared" si="30"/>
        <v>0</v>
      </c>
      <c r="K195" s="147"/>
      <c r="L195" s="28"/>
      <c r="M195" s="148" t="s">
        <v>1</v>
      </c>
      <c r="N195" s="149" t="s">
        <v>39</v>
      </c>
      <c r="P195" s="150">
        <f t="shared" si="31"/>
        <v>0</v>
      </c>
      <c r="Q195" s="150">
        <v>2.4018600000000001</v>
      </c>
      <c r="R195" s="150">
        <f t="shared" si="32"/>
        <v>27.640604879999998</v>
      </c>
      <c r="S195" s="150">
        <v>0</v>
      </c>
      <c r="T195" s="151">
        <f t="shared" si="33"/>
        <v>0</v>
      </c>
      <c r="AR195" s="152" t="s">
        <v>182</v>
      </c>
      <c r="AT195" s="152" t="s">
        <v>178</v>
      </c>
      <c r="AU195" s="152" t="s">
        <v>86</v>
      </c>
      <c r="AY195" s="13" t="s">
        <v>176</v>
      </c>
      <c r="BE195" s="153">
        <f t="shared" si="34"/>
        <v>0</v>
      </c>
      <c r="BF195" s="153">
        <f t="shared" si="35"/>
        <v>0</v>
      </c>
      <c r="BG195" s="153">
        <f t="shared" si="36"/>
        <v>0</v>
      </c>
      <c r="BH195" s="153">
        <f t="shared" si="37"/>
        <v>0</v>
      </c>
      <c r="BI195" s="153">
        <f t="shared" si="38"/>
        <v>0</v>
      </c>
      <c r="BJ195" s="13" t="s">
        <v>86</v>
      </c>
      <c r="BK195" s="153">
        <f t="shared" si="39"/>
        <v>0</v>
      </c>
      <c r="BL195" s="13" t="s">
        <v>182</v>
      </c>
      <c r="BM195" s="152" t="s">
        <v>352</v>
      </c>
    </row>
    <row r="196" spans="2:65" s="1" customFormat="1" ht="24.15" customHeight="1">
      <c r="B196" s="139"/>
      <c r="C196" s="140" t="s">
        <v>353</v>
      </c>
      <c r="D196" s="140" t="s">
        <v>178</v>
      </c>
      <c r="E196" s="141" t="s">
        <v>354</v>
      </c>
      <c r="F196" s="142" t="s">
        <v>355</v>
      </c>
      <c r="G196" s="143" t="s">
        <v>222</v>
      </c>
      <c r="H196" s="144">
        <v>77.3</v>
      </c>
      <c r="I196" s="145"/>
      <c r="J196" s="146">
        <f t="shared" si="30"/>
        <v>0</v>
      </c>
      <c r="K196" s="147"/>
      <c r="L196" s="28"/>
      <c r="M196" s="148" t="s">
        <v>1</v>
      </c>
      <c r="N196" s="149" t="s">
        <v>39</v>
      </c>
      <c r="P196" s="150">
        <f t="shared" si="31"/>
        <v>0</v>
      </c>
      <c r="Q196" s="150">
        <v>3.14E-3</v>
      </c>
      <c r="R196" s="150">
        <f t="shared" si="32"/>
        <v>0.24272199999999999</v>
      </c>
      <c r="S196" s="150">
        <v>0</v>
      </c>
      <c r="T196" s="151">
        <f t="shared" si="33"/>
        <v>0</v>
      </c>
      <c r="AR196" s="152" t="s">
        <v>182</v>
      </c>
      <c r="AT196" s="152" t="s">
        <v>178</v>
      </c>
      <c r="AU196" s="152" t="s">
        <v>86</v>
      </c>
      <c r="AY196" s="13" t="s">
        <v>176</v>
      </c>
      <c r="BE196" s="153">
        <f t="shared" si="34"/>
        <v>0</v>
      </c>
      <c r="BF196" s="153">
        <f t="shared" si="35"/>
        <v>0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86</v>
      </c>
      <c r="BK196" s="153">
        <f t="shared" si="39"/>
        <v>0</v>
      </c>
      <c r="BL196" s="13" t="s">
        <v>182</v>
      </c>
      <c r="BM196" s="152" t="s">
        <v>356</v>
      </c>
    </row>
    <row r="197" spans="2:65" s="1" customFormat="1" ht="24.15" customHeight="1">
      <c r="B197" s="139"/>
      <c r="C197" s="140" t="s">
        <v>357</v>
      </c>
      <c r="D197" s="140" t="s">
        <v>178</v>
      </c>
      <c r="E197" s="141" t="s">
        <v>358</v>
      </c>
      <c r="F197" s="142" t="s">
        <v>359</v>
      </c>
      <c r="G197" s="143" t="s">
        <v>222</v>
      </c>
      <c r="H197" s="144">
        <v>77.3</v>
      </c>
      <c r="I197" s="145"/>
      <c r="J197" s="146">
        <f t="shared" si="30"/>
        <v>0</v>
      </c>
      <c r="K197" s="147"/>
      <c r="L197" s="28"/>
      <c r="M197" s="148" t="s">
        <v>1</v>
      </c>
      <c r="N197" s="149" t="s">
        <v>39</v>
      </c>
      <c r="P197" s="150">
        <f t="shared" si="31"/>
        <v>0</v>
      </c>
      <c r="Q197" s="150">
        <v>0</v>
      </c>
      <c r="R197" s="150">
        <f t="shared" si="32"/>
        <v>0</v>
      </c>
      <c r="S197" s="150">
        <v>0</v>
      </c>
      <c r="T197" s="151">
        <f t="shared" si="33"/>
        <v>0</v>
      </c>
      <c r="AR197" s="152" t="s">
        <v>182</v>
      </c>
      <c r="AT197" s="152" t="s">
        <v>178</v>
      </c>
      <c r="AU197" s="152" t="s">
        <v>86</v>
      </c>
      <c r="AY197" s="13" t="s">
        <v>176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3" t="s">
        <v>86</v>
      </c>
      <c r="BK197" s="153">
        <f t="shared" si="39"/>
        <v>0</v>
      </c>
      <c r="BL197" s="13" t="s">
        <v>182</v>
      </c>
      <c r="BM197" s="152" t="s">
        <v>360</v>
      </c>
    </row>
    <row r="198" spans="2:65" s="1" customFormat="1" ht="24.15" customHeight="1">
      <c r="B198" s="139"/>
      <c r="C198" s="140" t="s">
        <v>361</v>
      </c>
      <c r="D198" s="140" t="s">
        <v>178</v>
      </c>
      <c r="E198" s="141" t="s">
        <v>362</v>
      </c>
      <c r="F198" s="142" t="s">
        <v>363</v>
      </c>
      <c r="G198" s="143" t="s">
        <v>213</v>
      </c>
      <c r="H198" s="144">
        <v>1.44</v>
      </c>
      <c r="I198" s="145"/>
      <c r="J198" s="146">
        <f t="shared" si="30"/>
        <v>0</v>
      </c>
      <c r="K198" s="147"/>
      <c r="L198" s="28"/>
      <c r="M198" s="148" t="s">
        <v>1</v>
      </c>
      <c r="N198" s="149" t="s">
        <v>39</v>
      </c>
      <c r="P198" s="150">
        <f t="shared" si="31"/>
        <v>0</v>
      </c>
      <c r="Q198" s="150">
        <v>1.0165999999999999</v>
      </c>
      <c r="R198" s="150">
        <f t="shared" si="32"/>
        <v>1.4639039999999999</v>
      </c>
      <c r="S198" s="150">
        <v>0</v>
      </c>
      <c r="T198" s="151">
        <f t="shared" si="33"/>
        <v>0</v>
      </c>
      <c r="AR198" s="152" t="s">
        <v>182</v>
      </c>
      <c r="AT198" s="152" t="s">
        <v>178</v>
      </c>
      <c r="AU198" s="152" t="s">
        <v>86</v>
      </c>
      <c r="AY198" s="13" t="s">
        <v>176</v>
      </c>
      <c r="BE198" s="153">
        <f t="shared" si="34"/>
        <v>0</v>
      </c>
      <c r="BF198" s="153">
        <f t="shared" si="35"/>
        <v>0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3" t="s">
        <v>86</v>
      </c>
      <c r="BK198" s="153">
        <f t="shared" si="39"/>
        <v>0</v>
      </c>
      <c r="BL198" s="13" t="s">
        <v>182</v>
      </c>
      <c r="BM198" s="152" t="s">
        <v>364</v>
      </c>
    </row>
    <row r="199" spans="2:65" s="1" customFormat="1" ht="33" customHeight="1">
      <c r="B199" s="139"/>
      <c r="C199" s="140" t="s">
        <v>365</v>
      </c>
      <c r="D199" s="140" t="s">
        <v>178</v>
      </c>
      <c r="E199" s="141" t="s">
        <v>366</v>
      </c>
      <c r="F199" s="142" t="s">
        <v>367</v>
      </c>
      <c r="G199" s="143" t="s">
        <v>222</v>
      </c>
      <c r="H199" s="144">
        <v>25.75</v>
      </c>
      <c r="I199" s="145"/>
      <c r="J199" s="146">
        <f t="shared" si="30"/>
        <v>0</v>
      </c>
      <c r="K199" s="147"/>
      <c r="L199" s="28"/>
      <c r="M199" s="148" t="s">
        <v>1</v>
      </c>
      <c r="N199" s="149" t="s">
        <v>39</v>
      </c>
      <c r="P199" s="150">
        <f t="shared" si="31"/>
        <v>0</v>
      </c>
      <c r="Q199" s="150">
        <v>1.4999999999999999E-4</v>
      </c>
      <c r="R199" s="150">
        <f t="shared" si="32"/>
        <v>3.8624999999999996E-3</v>
      </c>
      <c r="S199" s="150">
        <v>0</v>
      </c>
      <c r="T199" s="151">
        <f t="shared" si="33"/>
        <v>0</v>
      </c>
      <c r="AR199" s="152" t="s">
        <v>182</v>
      </c>
      <c r="AT199" s="152" t="s">
        <v>178</v>
      </c>
      <c r="AU199" s="152" t="s">
        <v>86</v>
      </c>
      <c r="AY199" s="13" t="s">
        <v>176</v>
      </c>
      <c r="BE199" s="153">
        <f t="shared" si="34"/>
        <v>0</v>
      </c>
      <c r="BF199" s="153">
        <f t="shared" si="35"/>
        <v>0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3" t="s">
        <v>86</v>
      </c>
      <c r="BK199" s="153">
        <f t="shared" si="39"/>
        <v>0</v>
      </c>
      <c r="BL199" s="13" t="s">
        <v>182</v>
      </c>
      <c r="BM199" s="152" t="s">
        <v>368</v>
      </c>
    </row>
    <row r="200" spans="2:65" s="1" customFormat="1" ht="24.15" customHeight="1">
      <c r="B200" s="139"/>
      <c r="C200" s="154" t="s">
        <v>369</v>
      </c>
      <c r="D200" s="154" t="s">
        <v>234</v>
      </c>
      <c r="E200" s="155" t="s">
        <v>370</v>
      </c>
      <c r="F200" s="156" t="s">
        <v>371</v>
      </c>
      <c r="G200" s="157" t="s">
        <v>222</v>
      </c>
      <c r="H200" s="158">
        <v>27.038</v>
      </c>
      <c r="I200" s="159"/>
      <c r="J200" s="160">
        <f t="shared" si="30"/>
        <v>0</v>
      </c>
      <c r="K200" s="161"/>
      <c r="L200" s="162"/>
      <c r="M200" s="163" t="s">
        <v>1</v>
      </c>
      <c r="N200" s="164" t="s">
        <v>39</v>
      </c>
      <c r="P200" s="150">
        <f t="shared" si="31"/>
        <v>0</v>
      </c>
      <c r="Q200" s="150">
        <v>1.5E-3</v>
      </c>
      <c r="R200" s="150">
        <f t="shared" si="32"/>
        <v>4.0557000000000003E-2</v>
      </c>
      <c r="S200" s="150">
        <v>0</v>
      </c>
      <c r="T200" s="151">
        <f t="shared" si="33"/>
        <v>0</v>
      </c>
      <c r="AR200" s="152" t="s">
        <v>219</v>
      </c>
      <c r="AT200" s="152" t="s">
        <v>234</v>
      </c>
      <c r="AU200" s="152" t="s">
        <v>86</v>
      </c>
      <c r="AY200" s="13" t="s">
        <v>176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86</v>
      </c>
      <c r="BK200" s="153">
        <f t="shared" si="39"/>
        <v>0</v>
      </c>
      <c r="BL200" s="13" t="s">
        <v>182</v>
      </c>
      <c r="BM200" s="152" t="s">
        <v>372</v>
      </c>
    </row>
    <row r="201" spans="2:65" s="11" customFormat="1" ht="22.75" customHeight="1">
      <c r="B201" s="127"/>
      <c r="D201" s="128" t="s">
        <v>72</v>
      </c>
      <c r="E201" s="137" t="s">
        <v>194</v>
      </c>
      <c r="F201" s="137" t="s">
        <v>373</v>
      </c>
      <c r="I201" s="130"/>
      <c r="J201" s="138">
        <f>BK201</f>
        <v>0</v>
      </c>
      <c r="L201" s="127"/>
      <c r="M201" s="132"/>
      <c r="P201" s="133">
        <f>SUM(P202:P207)</f>
        <v>0</v>
      </c>
      <c r="R201" s="133">
        <f>SUM(R202:R207)</f>
        <v>509.19335000000007</v>
      </c>
      <c r="T201" s="134">
        <f>SUM(T202:T207)</f>
        <v>0</v>
      </c>
      <c r="AR201" s="128" t="s">
        <v>80</v>
      </c>
      <c r="AT201" s="135" t="s">
        <v>72</v>
      </c>
      <c r="AU201" s="135" t="s">
        <v>80</v>
      </c>
      <c r="AY201" s="128" t="s">
        <v>176</v>
      </c>
      <c r="BK201" s="136">
        <f>SUM(BK202:BK207)</f>
        <v>0</v>
      </c>
    </row>
    <row r="202" spans="2:65" s="1" customFormat="1" ht="33" customHeight="1">
      <c r="B202" s="139"/>
      <c r="C202" s="140" t="s">
        <v>374</v>
      </c>
      <c r="D202" s="140" t="s">
        <v>178</v>
      </c>
      <c r="E202" s="141" t="s">
        <v>375</v>
      </c>
      <c r="F202" s="142" t="s">
        <v>376</v>
      </c>
      <c r="G202" s="143" t="s">
        <v>222</v>
      </c>
      <c r="H202" s="144">
        <v>30</v>
      </c>
      <c r="I202" s="145"/>
      <c r="J202" s="146">
        <f t="shared" ref="J202:J207" si="40">ROUND(I202*H202,2)</f>
        <v>0</v>
      </c>
      <c r="K202" s="147"/>
      <c r="L202" s="28"/>
      <c r="M202" s="148" t="s">
        <v>1</v>
      </c>
      <c r="N202" s="149" t="s">
        <v>39</v>
      </c>
      <c r="P202" s="150">
        <f t="shared" ref="P202:P207" si="41">O202*H202</f>
        <v>0</v>
      </c>
      <c r="Q202" s="150">
        <v>0.36834</v>
      </c>
      <c r="R202" s="150">
        <f t="shared" ref="R202:R207" si="42">Q202*H202</f>
        <v>11.0502</v>
      </c>
      <c r="S202" s="150">
        <v>0</v>
      </c>
      <c r="T202" s="151">
        <f t="shared" ref="T202:T207" si="43">S202*H202</f>
        <v>0</v>
      </c>
      <c r="AR202" s="152" t="s">
        <v>182</v>
      </c>
      <c r="AT202" s="152" t="s">
        <v>178</v>
      </c>
      <c r="AU202" s="152" t="s">
        <v>86</v>
      </c>
      <c r="AY202" s="13" t="s">
        <v>176</v>
      </c>
      <c r="BE202" s="153">
        <f t="shared" ref="BE202:BE207" si="44">IF(N202="základná",J202,0)</f>
        <v>0</v>
      </c>
      <c r="BF202" s="153">
        <f t="shared" ref="BF202:BF207" si="45">IF(N202="znížená",J202,0)</f>
        <v>0</v>
      </c>
      <c r="BG202" s="153">
        <f t="shared" ref="BG202:BG207" si="46">IF(N202="zákl. prenesená",J202,0)</f>
        <v>0</v>
      </c>
      <c r="BH202" s="153">
        <f t="shared" ref="BH202:BH207" si="47">IF(N202="zníž. prenesená",J202,0)</f>
        <v>0</v>
      </c>
      <c r="BI202" s="153">
        <f t="shared" ref="BI202:BI207" si="48">IF(N202="nulová",J202,0)</f>
        <v>0</v>
      </c>
      <c r="BJ202" s="13" t="s">
        <v>86</v>
      </c>
      <c r="BK202" s="153">
        <f t="shared" ref="BK202:BK207" si="49">ROUND(I202*H202,2)</f>
        <v>0</v>
      </c>
      <c r="BL202" s="13" t="s">
        <v>182</v>
      </c>
      <c r="BM202" s="152" t="s">
        <v>377</v>
      </c>
    </row>
    <row r="203" spans="2:65" s="1" customFormat="1" ht="24.15" customHeight="1">
      <c r="B203" s="139"/>
      <c r="C203" s="140" t="s">
        <v>378</v>
      </c>
      <c r="D203" s="140" t="s">
        <v>178</v>
      </c>
      <c r="E203" s="141" t="s">
        <v>379</v>
      </c>
      <c r="F203" s="142" t="s">
        <v>380</v>
      </c>
      <c r="G203" s="143" t="s">
        <v>181</v>
      </c>
      <c r="H203" s="144">
        <v>155</v>
      </c>
      <c r="I203" s="145"/>
      <c r="J203" s="146">
        <f t="shared" si="40"/>
        <v>0</v>
      </c>
      <c r="K203" s="147"/>
      <c r="L203" s="28"/>
      <c r="M203" s="148" t="s">
        <v>1</v>
      </c>
      <c r="N203" s="149" t="s">
        <v>39</v>
      </c>
      <c r="P203" s="150">
        <f t="shared" si="41"/>
        <v>0</v>
      </c>
      <c r="Q203" s="150">
        <v>1.9312499999999999</v>
      </c>
      <c r="R203" s="150">
        <f t="shared" si="42"/>
        <v>299.34375</v>
      </c>
      <c r="S203" s="150">
        <v>0</v>
      </c>
      <c r="T203" s="151">
        <f t="shared" si="43"/>
        <v>0</v>
      </c>
      <c r="AR203" s="152" t="s">
        <v>182</v>
      </c>
      <c r="AT203" s="152" t="s">
        <v>178</v>
      </c>
      <c r="AU203" s="152" t="s">
        <v>86</v>
      </c>
      <c r="AY203" s="13" t="s">
        <v>176</v>
      </c>
      <c r="BE203" s="153">
        <f t="shared" si="44"/>
        <v>0</v>
      </c>
      <c r="BF203" s="153">
        <f t="shared" si="45"/>
        <v>0</v>
      </c>
      <c r="BG203" s="153">
        <f t="shared" si="46"/>
        <v>0</v>
      </c>
      <c r="BH203" s="153">
        <f t="shared" si="47"/>
        <v>0</v>
      </c>
      <c r="BI203" s="153">
        <f t="shared" si="48"/>
        <v>0</v>
      </c>
      <c r="BJ203" s="13" t="s">
        <v>86</v>
      </c>
      <c r="BK203" s="153">
        <f t="shared" si="49"/>
        <v>0</v>
      </c>
      <c r="BL203" s="13" t="s">
        <v>182</v>
      </c>
      <c r="BM203" s="152" t="s">
        <v>381</v>
      </c>
    </row>
    <row r="204" spans="2:65" s="1" customFormat="1" ht="24.15" customHeight="1">
      <c r="B204" s="139"/>
      <c r="C204" s="140" t="s">
        <v>382</v>
      </c>
      <c r="D204" s="140" t="s">
        <v>178</v>
      </c>
      <c r="E204" s="141" t="s">
        <v>383</v>
      </c>
      <c r="F204" s="142" t="s">
        <v>384</v>
      </c>
      <c r="G204" s="143" t="s">
        <v>222</v>
      </c>
      <c r="H204" s="144">
        <v>30</v>
      </c>
      <c r="I204" s="145"/>
      <c r="J204" s="146">
        <f t="shared" si="40"/>
        <v>0</v>
      </c>
      <c r="K204" s="147"/>
      <c r="L204" s="28"/>
      <c r="M204" s="148" t="s">
        <v>1</v>
      </c>
      <c r="N204" s="149" t="s">
        <v>39</v>
      </c>
      <c r="P204" s="150">
        <f t="shared" si="41"/>
        <v>0</v>
      </c>
      <c r="Q204" s="150">
        <v>0.46166000000000001</v>
      </c>
      <c r="R204" s="150">
        <f t="shared" si="42"/>
        <v>13.8498</v>
      </c>
      <c r="S204" s="150">
        <v>0</v>
      </c>
      <c r="T204" s="151">
        <f t="shared" si="43"/>
        <v>0</v>
      </c>
      <c r="AR204" s="152" t="s">
        <v>182</v>
      </c>
      <c r="AT204" s="152" t="s">
        <v>178</v>
      </c>
      <c r="AU204" s="152" t="s">
        <v>86</v>
      </c>
      <c r="AY204" s="13" t="s">
        <v>176</v>
      </c>
      <c r="BE204" s="153">
        <f t="shared" si="44"/>
        <v>0</v>
      </c>
      <c r="BF204" s="153">
        <f t="shared" si="45"/>
        <v>0</v>
      </c>
      <c r="BG204" s="153">
        <f t="shared" si="46"/>
        <v>0</v>
      </c>
      <c r="BH204" s="153">
        <f t="shared" si="47"/>
        <v>0</v>
      </c>
      <c r="BI204" s="153">
        <f t="shared" si="48"/>
        <v>0</v>
      </c>
      <c r="BJ204" s="13" t="s">
        <v>86</v>
      </c>
      <c r="BK204" s="153">
        <f t="shared" si="49"/>
        <v>0</v>
      </c>
      <c r="BL204" s="13" t="s">
        <v>182</v>
      </c>
      <c r="BM204" s="152" t="s">
        <v>385</v>
      </c>
    </row>
    <row r="205" spans="2:65" s="1" customFormat="1" ht="24.15" customHeight="1">
      <c r="B205" s="139"/>
      <c r="C205" s="140" t="s">
        <v>386</v>
      </c>
      <c r="D205" s="140" t="s">
        <v>178</v>
      </c>
      <c r="E205" s="141" t="s">
        <v>387</v>
      </c>
      <c r="F205" s="142" t="s">
        <v>388</v>
      </c>
      <c r="G205" s="143" t="s">
        <v>222</v>
      </c>
      <c r="H205" s="144">
        <v>30</v>
      </c>
      <c r="I205" s="145"/>
      <c r="J205" s="146">
        <f t="shared" si="40"/>
        <v>0</v>
      </c>
      <c r="K205" s="147"/>
      <c r="L205" s="28"/>
      <c r="M205" s="148" t="s">
        <v>1</v>
      </c>
      <c r="N205" s="149" t="s">
        <v>39</v>
      </c>
      <c r="P205" s="150">
        <f t="shared" si="41"/>
        <v>0</v>
      </c>
      <c r="Q205" s="150">
        <v>0.37459999999999999</v>
      </c>
      <c r="R205" s="150">
        <f t="shared" si="42"/>
        <v>11.238</v>
      </c>
      <c r="S205" s="150">
        <v>0</v>
      </c>
      <c r="T205" s="151">
        <f t="shared" si="43"/>
        <v>0</v>
      </c>
      <c r="AR205" s="152" t="s">
        <v>182</v>
      </c>
      <c r="AT205" s="152" t="s">
        <v>178</v>
      </c>
      <c r="AU205" s="152" t="s">
        <v>86</v>
      </c>
      <c r="AY205" s="13" t="s">
        <v>176</v>
      </c>
      <c r="BE205" s="153">
        <f t="shared" si="44"/>
        <v>0</v>
      </c>
      <c r="BF205" s="153">
        <f t="shared" si="45"/>
        <v>0</v>
      </c>
      <c r="BG205" s="153">
        <f t="shared" si="46"/>
        <v>0</v>
      </c>
      <c r="BH205" s="153">
        <f t="shared" si="47"/>
        <v>0</v>
      </c>
      <c r="BI205" s="153">
        <f t="shared" si="48"/>
        <v>0</v>
      </c>
      <c r="BJ205" s="13" t="s">
        <v>86</v>
      </c>
      <c r="BK205" s="153">
        <f t="shared" si="49"/>
        <v>0</v>
      </c>
      <c r="BL205" s="13" t="s">
        <v>182</v>
      </c>
      <c r="BM205" s="152" t="s">
        <v>389</v>
      </c>
    </row>
    <row r="206" spans="2:65" s="1" customFormat="1" ht="37.75" customHeight="1">
      <c r="B206" s="139"/>
      <c r="C206" s="140" t="s">
        <v>390</v>
      </c>
      <c r="D206" s="140" t="s">
        <v>178</v>
      </c>
      <c r="E206" s="141" t="s">
        <v>391</v>
      </c>
      <c r="F206" s="142" t="s">
        <v>392</v>
      </c>
      <c r="G206" s="143" t="s">
        <v>222</v>
      </c>
      <c r="H206" s="144">
        <v>620</v>
      </c>
      <c r="I206" s="145"/>
      <c r="J206" s="146">
        <f t="shared" si="40"/>
        <v>0</v>
      </c>
      <c r="K206" s="147"/>
      <c r="L206" s="28"/>
      <c r="M206" s="148" t="s">
        <v>1</v>
      </c>
      <c r="N206" s="149" t="s">
        <v>39</v>
      </c>
      <c r="P206" s="150">
        <f t="shared" si="41"/>
        <v>0</v>
      </c>
      <c r="Q206" s="150">
        <v>9.2499999999999999E-2</v>
      </c>
      <c r="R206" s="150">
        <f t="shared" si="42"/>
        <v>57.35</v>
      </c>
      <c r="S206" s="150">
        <v>0</v>
      </c>
      <c r="T206" s="151">
        <f t="shared" si="43"/>
        <v>0</v>
      </c>
      <c r="AR206" s="152" t="s">
        <v>182</v>
      </c>
      <c r="AT206" s="152" t="s">
        <v>178</v>
      </c>
      <c r="AU206" s="152" t="s">
        <v>86</v>
      </c>
      <c r="AY206" s="13" t="s">
        <v>176</v>
      </c>
      <c r="BE206" s="153">
        <f t="shared" si="44"/>
        <v>0</v>
      </c>
      <c r="BF206" s="153">
        <f t="shared" si="45"/>
        <v>0</v>
      </c>
      <c r="BG206" s="153">
        <f t="shared" si="46"/>
        <v>0</v>
      </c>
      <c r="BH206" s="153">
        <f t="shared" si="47"/>
        <v>0</v>
      </c>
      <c r="BI206" s="153">
        <f t="shared" si="48"/>
        <v>0</v>
      </c>
      <c r="BJ206" s="13" t="s">
        <v>86</v>
      </c>
      <c r="BK206" s="153">
        <f t="shared" si="49"/>
        <v>0</v>
      </c>
      <c r="BL206" s="13" t="s">
        <v>182</v>
      </c>
      <c r="BM206" s="152" t="s">
        <v>393</v>
      </c>
    </row>
    <row r="207" spans="2:65" s="1" customFormat="1" ht="21.75" customHeight="1">
      <c r="B207" s="139"/>
      <c r="C207" s="154" t="s">
        <v>394</v>
      </c>
      <c r="D207" s="154" t="s">
        <v>234</v>
      </c>
      <c r="E207" s="155" t="s">
        <v>395</v>
      </c>
      <c r="F207" s="156" t="s">
        <v>396</v>
      </c>
      <c r="G207" s="157" t="s">
        <v>222</v>
      </c>
      <c r="H207" s="158">
        <v>632.4</v>
      </c>
      <c r="I207" s="159"/>
      <c r="J207" s="160">
        <f t="shared" si="40"/>
        <v>0</v>
      </c>
      <c r="K207" s="161"/>
      <c r="L207" s="162"/>
      <c r="M207" s="163" t="s">
        <v>1</v>
      </c>
      <c r="N207" s="164" t="s">
        <v>39</v>
      </c>
      <c r="P207" s="150">
        <f t="shared" si="41"/>
        <v>0</v>
      </c>
      <c r="Q207" s="150">
        <v>0.184</v>
      </c>
      <c r="R207" s="150">
        <f t="shared" si="42"/>
        <v>116.3616</v>
      </c>
      <c r="S207" s="150">
        <v>0</v>
      </c>
      <c r="T207" s="151">
        <f t="shared" si="43"/>
        <v>0</v>
      </c>
      <c r="AR207" s="152" t="s">
        <v>219</v>
      </c>
      <c r="AT207" s="152" t="s">
        <v>234</v>
      </c>
      <c r="AU207" s="152" t="s">
        <v>86</v>
      </c>
      <c r="AY207" s="13" t="s">
        <v>176</v>
      </c>
      <c r="BE207" s="153">
        <f t="shared" si="44"/>
        <v>0</v>
      </c>
      <c r="BF207" s="153">
        <f t="shared" si="45"/>
        <v>0</v>
      </c>
      <c r="BG207" s="153">
        <f t="shared" si="46"/>
        <v>0</v>
      </c>
      <c r="BH207" s="153">
        <f t="shared" si="47"/>
        <v>0</v>
      </c>
      <c r="BI207" s="153">
        <f t="shared" si="48"/>
        <v>0</v>
      </c>
      <c r="BJ207" s="13" t="s">
        <v>86</v>
      </c>
      <c r="BK207" s="153">
        <f t="shared" si="49"/>
        <v>0</v>
      </c>
      <c r="BL207" s="13" t="s">
        <v>182</v>
      </c>
      <c r="BM207" s="152" t="s">
        <v>397</v>
      </c>
    </row>
    <row r="208" spans="2:65" s="11" customFormat="1" ht="22.75" customHeight="1">
      <c r="B208" s="127"/>
      <c r="D208" s="128" t="s">
        <v>72</v>
      </c>
      <c r="E208" s="137" t="s">
        <v>398</v>
      </c>
      <c r="F208" s="137" t="s">
        <v>399</v>
      </c>
      <c r="I208" s="130"/>
      <c r="J208" s="138">
        <f>BK208</f>
        <v>0</v>
      </c>
      <c r="L208" s="127"/>
      <c r="M208" s="132"/>
      <c r="P208" s="133">
        <f>SUM(P209:P230)</f>
        <v>0</v>
      </c>
      <c r="R208" s="133">
        <f>SUM(R209:R230)</f>
        <v>85.459130790000017</v>
      </c>
      <c r="T208" s="134">
        <f>SUM(T209:T230)</f>
        <v>0</v>
      </c>
      <c r="AR208" s="128" t="s">
        <v>80</v>
      </c>
      <c r="AT208" s="135" t="s">
        <v>72</v>
      </c>
      <c r="AU208" s="135" t="s">
        <v>80</v>
      </c>
      <c r="AY208" s="128" t="s">
        <v>176</v>
      </c>
      <c r="BK208" s="136">
        <f>SUM(BK209:BK230)</f>
        <v>0</v>
      </c>
    </row>
    <row r="209" spans="2:65" s="222" customFormat="1" ht="24.15" customHeight="1">
      <c r="B209" s="223"/>
      <c r="C209" s="224" t="s">
        <v>400</v>
      </c>
      <c r="D209" s="224" t="s">
        <v>178</v>
      </c>
      <c r="E209" s="225" t="s">
        <v>401</v>
      </c>
      <c r="F209" s="226" t="s">
        <v>402</v>
      </c>
      <c r="G209" s="227" t="s">
        <v>222</v>
      </c>
      <c r="H209" s="228">
        <v>53.604999999999997</v>
      </c>
      <c r="I209" s="229"/>
      <c r="J209" s="229">
        <f t="shared" ref="J209:J230" si="50">ROUND(I209*H209,2)</f>
        <v>0</v>
      </c>
      <c r="K209" s="230"/>
      <c r="L209" s="231"/>
      <c r="M209" s="232" t="s">
        <v>1</v>
      </c>
      <c r="N209" s="233" t="s">
        <v>39</v>
      </c>
      <c r="P209" s="234">
        <f t="shared" ref="P209:P230" si="51">O209*H209</f>
        <v>0</v>
      </c>
      <c r="Q209" s="234">
        <v>1.9000000000000001E-4</v>
      </c>
      <c r="R209" s="234">
        <f t="shared" ref="R209:R230" si="52">Q209*H209</f>
        <v>1.018495E-2</v>
      </c>
      <c r="S209" s="234">
        <v>0</v>
      </c>
      <c r="T209" s="235">
        <f t="shared" ref="T209:T230" si="53">S209*H209</f>
        <v>0</v>
      </c>
      <c r="AR209" s="236" t="s">
        <v>182</v>
      </c>
      <c r="AT209" s="236" t="s">
        <v>178</v>
      </c>
      <c r="AU209" s="236" t="s">
        <v>86</v>
      </c>
      <c r="AY209" s="237" t="s">
        <v>176</v>
      </c>
      <c r="BE209" s="238">
        <f t="shared" ref="BE209:BE230" si="54">IF(N209="základná",J209,0)</f>
        <v>0</v>
      </c>
      <c r="BF209" s="238">
        <f t="shared" ref="BF209:BF230" si="55">IF(N209="znížená",J209,0)</f>
        <v>0</v>
      </c>
      <c r="BG209" s="238">
        <f t="shared" ref="BG209:BG230" si="56">IF(N209="zákl. prenesená",J209,0)</f>
        <v>0</v>
      </c>
      <c r="BH209" s="238">
        <f t="shared" ref="BH209:BH230" si="57">IF(N209="zníž. prenesená",J209,0)</f>
        <v>0</v>
      </c>
      <c r="BI209" s="238">
        <f t="shared" ref="BI209:BI230" si="58">IF(N209="nulová",J209,0)</f>
        <v>0</v>
      </c>
      <c r="BJ209" s="237" t="s">
        <v>86</v>
      </c>
      <c r="BK209" s="238">
        <f t="shared" ref="BK209:BK230" si="59">ROUND(I209*H209,2)</f>
        <v>0</v>
      </c>
      <c r="BL209" s="237" t="s">
        <v>182</v>
      </c>
      <c r="BM209" s="236" t="s">
        <v>403</v>
      </c>
    </row>
    <row r="210" spans="2:65" s="1" customFormat="1" ht="16.5" customHeight="1">
      <c r="B210" s="139"/>
      <c r="C210" s="140" t="s">
        <v>404</v>
      </c>
      <c r="D210" s="140" t="s">
        <v>178</v>
      </c>
      <c r="E210" s="141" t="s">
        <v>405</v>
      </c>
      <c r="F210" s="142" t="s">
        <v>406</v>
      </c>
      <c r="G210" s="143" t="s">
        <v>222</v>
      </c>
      <c r="H210" s="144">
        <v>309.07</v>
      </c>
      <c r="I210" s="145"/>
      <c r="J210" s="146">
        <f t="shared" si="50"/>
        <v>0</v>
      </c>
      <c r="K210" s="147"/>
      <c r="L210" s="28"/>
      <c r="M210" s="148" t="s">
        <v>1</v>
      </c>
      <c r="N210" s="149" t="s">
        <v>39</v>
      </c>
      <c r="P210" s="150">
        <f t="shared" si="51"/>
        <v>0</v>
      </c>
      <c r="Q210" s="150">
        <v>2.97E-3</v>
      </c>
      <c r="R210" s="150">
        <f t="shared" si="52"/>
        <v>0.91793789999999997</v>
      </c>
      <c r="S210" s="150">
        <v>0</v>
      </c>
      <c r="T210" s="151">
        <f t="shared" si="53"/>
        <v>0</v>
      </c>
      <c r="AR210" s="152" t="s">
        <v>182</v>
      </c>
      <c r="AT210" s="152" t="s">
        <v>178</v>
      </c>
      <c r="AU210" s="152" t="s">
        <v>86</v>
      </c>
      <c r="AY210" s="13" t="s">
        <v>176</v>
      </c>
      <c r="BE210" s="153">
        <f t="shared" si="54"/>
        <v>0</v>
      </c>
      <c r="BF210" s="153">
        <f t="shared" si="55"/>
        <v>0</v>
      </c>
      <c r="BG210" s="153">
        <f t="shared" si="56"/>
        <v>0</v>
      </c>
      <c r="BH210" s="153">
        <f t="shared" si="57"/>
        <v>0</v>
      </c>
      <c r="BI210" s="153">
        <f t="shared" si="58"/>
        <v>0</v>
      </c>
      <c r="BJ210" s="13" t="s">
        <v>86</v>
      </c>
      <c r="BK210" s="153">
        <f t="shared" si="59"/>
        <v>0</v>
      </c>
      <c r="BL210" s="13" t="s">
        <v>182</v>
      </c>
      <c r="BM210" s="152" t="s">
        <v>407</v>
      </c>
    </row>
    <row r="211" spans="2:65" s="1" customFormat="1" ht="24.15" customHeight="1">
      <c r="B211" s="139"/>
      <c r="C211" s="140" t="s">
        <v>408</v>
      </c>
      <c r="D211" s="140" t="s">
        <v>178</v>
      </c>
      <c r="E211" s="141" t="s">
        <v>409</v>
      </c>
      <c r="F211" s="142" t="s">
        <v>410</v>
      </c>
      <c r="G211" s="143" t="s">
        <v>222</v>
      </c>
      <c r="H211" s="144">
        <v>261</v>
      </c>
      <c r="I211" s="145"/>
      <c r="J211" s="146">
        <f t="shared" si="50"/>
        <v>0</v>
      </c>
      <c r="K211" s="147"/>
      <c r="L211" s="28"/>
      <c r="M211" s="148" t="s">
        <v>1</v>
      </c>
      <c r="N211" s="149" t="s">
        <v>39</v>
      </c>
      <c r="P211" s="150">
        <f t="shared" si="51"/>
        <v>0</v>
      </c>
      <c r="Q211" s="150">
        <v>7.5520000000000004E-2</v>
      </c>
      <c r="R211" s="150">
        <f t="shared" si="52"/>
        <v>19.710720000000002</v>
      </c>
      <c r="S211" s="150">
        <v>0</v>
      </c>
      <c r="T211" s="151">
        <f t="shared" si="53"/>
        <v>0</v>
      </c>
      <c r="AR211" s="152" t="s">
        <v>182</v>
      </c>
      <c r="AT211" s="152" t="s">
        <v>178</v>
      </c>
      <c r="AU211" s="152" t="s">
        <v>86</v>
      </c>
      <c r="AY211" s="13" t="s">
        <v>176</v>
      </c>
      <c r="BE211" s="153">
        <f t="shared" si="54"/>
        <v>0</v>
      </c>
      <c r="BF211" s="153">
        <f t="shared" si="55"/>
        <v>0</v>
      </c>
      <c r="BG211" s="153">
        <f t="shared" si="56"/>
        <v>0</v>
      </c>
      <c r="BH211" s="153">
        <f t="shared" si="57"/>
        <v>0</v>
      </c>
      <c r="BI211" s="153">
        <f t="shared" si="58"/>
        <v>0</v>
      </c>
      <c r="BJ211" s="13" t="s">
        <v>86</v>
      </c>
      <c r="BK211" s="153">
        <f t="shared" si="59"/>
        <v>0</v>
      </c>
      <c r="BL211" s="13" t="s">
        <v>182</v>
      </c>
      <c r="BM211" s="152" t="s">
        <v>411</v>
      </c>
    </row>
    <row r="212" spans="2:65" s="1" customFormat="1" ht="37.75" customHeight="1">
      <c r="B212" s="139"/>
      <c r="C212" s="140" t="s">
        <v>412</v>
      </c>
      <c r="D212" s="140" t="s">
        <v>178</v>
      </c>
      <c r="E212" s="141" t="s">
        <v>413</v>
      </c>
      <c r="F212" s="142" t="s">
        <v>414</v>
      </c>
      <c r="G212" s="143" t="s">
        <v>222</v>
      </c>
      <c r="H212" s="144">
        <v>791.63400000000001</v>
      </c>
      <c r="I212" s="145"/>
      <c r="J212" s="146">
        <f t="shared" si="50"/>
        <v>0</v>
      </c>
      <c r="K212" s="147"/>
      <c r="L212" s="28"/>
      <c r="M212" s="148" t="s">
        <v>1</v>
      </c>
      <c r="N212" s="149" t="s">
        <v>39</v>
      </c>
      <c r="P212" s="150">
        <f t="shared" si="51"/>
        <v>0</v>
      </c>
      <c r="Q212" s="150">
        <v>1.4999999999999999E-4</v>
      </c>
      <c r="R212" s="150">
        <f t="shared" si="52"/>
        <v>0.11874509999999999</v>
      </c>
      <c r="S212" s="150">
        <v>0</v>
      </c>
      <c r="T212" s="151">
        <f t="shared" si="53"/>
        <v>0</v>
      </c>
      <c r="AR212" s="152" t="s">
        <v>182</v>
      </c>
      <c r="AT212" s="152" t="s">
        <v>178</v>
      </c>
      <c r="AU212" s="152" t="s">
        <v>86</v>
      </c>
      <c r="AY212" s="13" t="s">
        <v>176</v>
      </c>
      <c r="BE212" s="153">
        <f t="shared" si="54"/>
        <v>0</v>
      </c>
      <c r="BF212" s="153">
        <f t="shared" si="55"/>
        <v>0</v>
      </c>
      <c r="BG212" s="153">
        <f t="shared" si="56"/>
        <v>0</v>
      </c>
      <c r="BH212" s="153">
        <f t="shared" si="57"/>
        <v>0</v>
      </c>
      <c r="BI212" s="153">
        <f t="shared" si="58"/>
        <v>0</v>
      </c>
      <c r="BJ212" s="13" t="s">
        <v>86</v>
      </c>
      <c r="BK212" s="153">
        <f t="shared" si="59"/>
        <v>0</v>
      </c>
      <c r="BL212" s="13" t="s">
        <v>182</v>
      </c>
      <c r="BM212" s="152" t="s">
        <v>415</v>
      </c>
    </row>
    <row r="213" spans="2:65" s="1" customFormat="1" ht="24.15" customHeight="1">
      <c r="B213" s="139"/>
      <c r="C213" s="140" t="s">
        <v>416</v>
      </c>
      <c r="D213" s="140" t="s">
        <v>178</v>
      </c>
      <c r="E213" s="141" t="s">
        <v>417</v>
      </c>
      <c r="F213" s="142" t="s">
        <v>418</v>
      </c>
      <c r="G213" s="143" t="s">
        <v>222</v>
      </c>
      <c r="H213" s="144">
        <v>791.63400000000001</v>
      </c>
      <c r="I213" s="145"/>
      <c r="J213" s="146">
        <f t="shared" si="50"/>
        <v>0</v>
      </c>
      <c r="K213" s="147"/>
      <c r="L213" s="28"/>
      <c r="M213" s="148" t="s">
        <v>1</v>
      </c>
      <c r="N213" s="149" t="s">
        <v>39</v>
      </c>
      <c r="P213" s="150">
        <f t="shared" si="51"/>
        <v>0</v>
      </c>
      <c r="Q213" s="150">
        <v>2.3000000000000001E-4</v>
      </c>
      <c r="R213" s="150">
        <f t="shared" si="52"/>
        <v>0.18207582</v>
      </c>
      <c r="S213" s="150">
        <v>0</v>
      </c>
      <c r="T213" s="151">
        <f t="shared" si="53"/>
        <v>0</v>
      </c>
      <c r="AR213" s="152" t="s">
        <v>182</v>
      </c>
      <c r="AT213" s="152" t="s">
        <v>178</v>
      </c>
      <c r="AU213" s="152" t="s">
        <v>86</v>
      </c>
      <c r="AY213" s="13" t="s">
        <v>176</v>
      </c>
      <c r="BE213" s="153">
        <f t="shared" si="54"/>
        <v>0</v>
      </c>
      <c r="BF213" s="153">
        <f t="shared" si="55"/>
        <v>0</v>
      </c>
      <c r="BG213" s="153">
        <f t="shared" si="56"/>
        <v>0</v>
      </c>
      <c r="BH213" s="153">
        <f t="shared" si="57"/>
        <v>0</v>
      </c>
      <c r="BI213" s="153">
        <f t="shared" si="58"/>
        <v>0</v>
      </c>
      <c r="BJ213" s="13" t="s">
        <v>86</v>
      </c>
      <c r="BK213" s="153">
        <f t="shared" si="59"/>
        <v>0</v>
      </c>
      <c r="BL213" s="13" t="s">
        <v>182</v>
      </c>
      <c r="BM213" s="152" t="s">
        <v>419</v>
      </c>
    </row>
    <row r="214" spans="2:65" s="1" customFormat="1" ht="24.15" customHeight="1">
      <c r="B214" s="139"/>
      <c r="C214" s="140" t="s">
        <v>420</v>
      </c>
      <c r="D214" s="140" t="s">
        <v>178</v>
      </c>
      <c r="E214" s="141" t="s">
        <v>421</v>
      </c>
      <c r="F214" s="142" t="s">
        <v>422</v>
      </c>
      <c r="G214" s="143" t="s">
        <v>222</v>
      </c>
      <c r="H214" s="144">
        <v>683.43899999999996</v>
      </c>
      <c r="I214" s="145"/>
      <c r="J214" s="146">
        <f t="shared" si="50"/>
        <v>0</v>
      </c>
      <c r="K214" s="147"/>
      <c r="L214" s="28"/>
      <c r="M214" s="148" t="s">
        <v>1</v>
      </c>
      <c r="N214" s="149" t="s">
        <v>39</v>
      </c>
      <c r="P214" s="150">
        <f t="shared" si="51"/>
        <v>0</v>
      </c>
      <c r="Q214" s="150">
        <v>4.0000000000000002E-4</v>
      </c>
      <c r="R214" s="150">
        <f t="shared" si="52"/>
        <v>0.2733756</v>
      </c>
      <c r="S214" s="150">
        <v>0</v>
      </c>
      <c r="T214" s="151">
        <f t="shared" si="53"/>
        <v>0</v>
      </c>
      <c r="AR214" s="152" t="s">
        <v>182</v>
      </c>
      <c r="AT214" s="152" t="s">
        <v>178</v>
      </c>
      <c r="AU214" s="152" t="s">
        <v>86</v>
      </c>
      <c r="AY214" s="13" t="s">
        <v>176</v>
      </c>
      <c r="BE214" s="153">
        <f t="shared" si="54"/>
        <v>0</v>
      </c>
      <c r="BF214" s="153">
        <f t="shared" si="55"/>
        <v>0</v>
      </c>
      <c r="BG214" s="153">
        <f t="shared" si="56"/>
        <v>0</v>
      </c>
      <c r="BH214" s="153">
        <f t="shared" si="57"/>
        <v>0</v>
      </c>
      <c r="BI214" s="153">
        <f t="shared" si="58"/>
        <v>0</v>
      </c>
      <c r="BJ214" s="13" t="s">
        <v>86</v>
      </c>
      <c r="BK214" s="153">
        <f t="shared" si="59"/>
        <v>0</v>
      </c>
      <c r="BL214" s="13" t="s">
        <v>182</v>
      </c>
      <c r="BM214" s="152" t="s">
        <v>423</v>
      </c>
    </row>
    <row r="215" spans="2:65" s="1" customFormat="1" ht="24.15" customHeight="1">
      <c r="B215" s="139"/>
      <c r="C215" s="140" t="s">
        <v>424</v>
      </c>
      <c r="D215" s="140" t="s">
        <v>178</v>
      </c>
      <c r="E215" s="141" t="s">
        <v>425</v>
      </c>
      <c r="F215" s="142" t="s">
        <v>426</v>
      </c>
      <c r="G215" s="143" t="s">
        <v>222</v>
      </c>
      <c r="H215" s="144">
        <v>683.43899999999996</v>
      </c>
      <c r="I215" s="145"/>
      <c r="J215" s="146">
        <f t="shared" si="50"/>
        <v>0</v>
      </c>
      <c r="K215" s="147"/>
      <c r="L215" s="28"/>
      <c r="M215" s="148" t="s">
        <v>1</v>
      </c>
      <c r="N215" s="149" t="s">
        <v>39</v>
      </c>
      <c r="P215" s="150">
        <f t="shared" si="51"/>
        <v>0</v>
      </c>
      <c r="Q215" s="150">
        <v>8.9300000000000004E-3</v>
      </c>
      <c r="R215" s="150">
        <f t="shared" si="52"/>
        <v>6.1031102700000002</v>
      </c>
      <c r="S215" s="150">
        <v>0</v>
      </c>
      <c r="T215" s="151">
        <f t="shared" si="53"/>
        <v>0</v>
      </c>
      <c r="AR215" s="152" t="s">
        <v>182</v>
      </c>
      <c r="AT215" s="152" t="s">
        <v>178</v>
      </c>
      <c r="AU215" s="152" t="s">
        <v>86</v>
      </c>
      <c r="AY215" s="13" t="s">
        <v>176</v>
      </c>
      <c r="BE215" s="153">
        <f t="shared" si="54"/>
        <v>0</v>
      </c>
      <c r="BF215" s="153">
        <f t="shared" si="55"/>
        <v>0</v>
      </c>
      <c r="BG215" s="153">
        <f t="shared" si="56"/>
        <v>0</v>
      </c>
      <c r="BH215" s="153">
        <f t="shared" si="57"/>
        <v>0</v>
      </c>
      <c r="BI215" s="153">
        <f t="shared" si="58"/>
        <v>0</v>
      </c>
      <c r="BJ215" s="13" t="s">
        <v>86</v>
      </c>
      <c r="BK215" s="153">
        <f t="shared" si="59"/>
        <v>0</v>
      </c>
      <c r="BL215" s="13" t="s">
        <v>182</v>
      </c>
      <c r="BM215" s="152" t="s">
        <v>427</v>
      </c>
    </row>
    <row r="216" spans="2:65" s="1" customFormat="1" ht="24.15" customHeight="1">
      <c r="B216" s="139"/>
      <c r="C216" s="140" t="s">
        <v>428</v>
      </c>
      <c r="D216" s="140" t="s">
        <v>178</v>
      </c>
      <c r="E216" s="141" t="s">
        <v>429</v>
      </c>
      <c r="F216" s="142" t="s">
        <v>430</v>
      </c>
      <c r="G216" s="143" t="s">
        <v>222</v>
      </c>
      <c r="H216" s="144">
        <v>791.63400000000001</v>
      </c>
      <c r="I216" s="145"/>
      <c r="J216" s="146">
        <f t="shared" si="50"/>
        <v>0</v>
      </c>
      <c r="K216" s="147"/>
      <c r="L216" s="28"/>
      <c r="M216" s="148" t="s">
        <v>1</v>
      </c>
      <c r="N216" s="149" t="s">
        <v>39</v>
      </c>
      <c r="P216" s="150">
        <f t="shared" si="51"/>
        <v>0</v>
      </c>
      <c r="Q216" s="150">
        <v>5.1500000000000001E-3</v>
      </c>
      <c r="R216" s="150">
        <f t="shared" si="52"/>
        <v>4.0769150999999999</v>
      </c>
      <c r="S216" s="150">
        <v>0</v>
      </c>
      <c r="T216" s="151">
        <f t="shared" si="53"/>
        <v>0</v>
      </c>
      <c r="AR216" s="152" t="s">
        <v>182</v>
      </c>
      <c r="AT216" s="152" t="s">
        <v>178</v>
      </c>
      <c r="AU216" s="152" t="s">
        <v>86</v>
      </c>
      <c r="AY216" s="13" t="s">
        <v>176</v>
      </c>
      <c r="BE216" s="153">
        <f t="shared" si="54"/>
        <v>0</v>
      </c>
      <c r="BF216" s="153">
        <f t="shared" si="55"/>
        <v>0</v>
      </c>
      <c r="BG216" s="153">
        <f t="shared" si="56"/>
        <v>0</v>
      </c>
      <c r="BH216" s="153">
        <f t="shared" si="57"/>
        <v>0</v>
      </c>
      <c r="BI216" s="153">
        <f t="shared" si="58"/>
        <v>0</v>
      </c>
      <c r="BJ216" s="13" t="s">
        <v>86</v>
      </c>
      <c r="BK216" s="153">
        <f t="shared" si="59"/>
        <v>0</v>
      </c>
      <c r="BL216" s="13" t="s">
        <v>182</v>
      </c>
      <c r="BM216" s="152" t="s">
        <v>431</v>
      </c>
    </row>
    <row r="217" spans="2:65" s="1" customFormat="1" ht="37.75" customHeight="1">
      <c r="B217" s="139"/>
      <c r="C217" s="140" t="s">
        <v>432</v>
      </c>
      <c r="D217" s="140" t="s">
        <v>178</v>
      </c>
      <c r="E217" s="141" t="s">
        <v>433</v>
      </c>
      <c r="F217" s="142" t="s">
        <v>434</v>
      </c>
      <c r="G217" s="143" t="s">
        <v>222</v>
      </c>
      <c r="H217" s="144">
        <v>53.604999999999997</v>
      </c>
      <c r="I217" s="145"/>
      <c r="J217" s="146">
        <f t="shared" si="50"/>
        <v>0</v>
      </c>
      <c r="K217" s="147"/>
      <c r="L217" s="28"/>
      <c r="M217" s="148" t="s">
        <v>1</v>
      </c>
      <c r="N217" s="149" t="s">
        <v>39</v>
      </c>
      <c r="P217" s="150">
        <f t="shared" si="51"/>
        <v>0</v>
      </c>
      <c r="Q217" s="150">
        <v>1.9000000000000001E-4</v>
      </c>
      <c r="R217" s="150">
        <f t="shared" si="52"/>
        <v>1.018495E-2</v>
      </c>
      <c r="S217" s="150">
        <v>0</v>
      </c>
      <c r="T217" s="151">
        <f t="shared" si="53"/>
        <v>0</v>
      </c>
      <c r="AR217" s="152" t="s">
        <v>182</v>
      </c>
      <c r="AT217" s="152" t="s">
        <v>178</v>
      </c>
      <c r="AU217" s="152" t="s">
        <v>86</v>
      </c>
      <c r="AY217" s="13" t="s">
        <v>176</v>
      </c>
      <c r="BE217" s="153">
        <f t="shared" si="54"/>
        <v>0</v>
      </c>
      <c r="BF217" s="153">
        <f t="shared" si="55"/>
        <v>0</v>
      </c>
      <c r="BG217" s="153">
        <f t="shared" si="56"/>
        <v>0</v>
      </c>
      <c r="BH217" s="153">
        <f t="shared" si="57"/>
        <v>0</v>
      </c>
      <c r="BI217" s="153">
        <f t="shared" si="58"/>
        <v>0</v>
      </c>
      <c r="BJ217" s="13" t="s">
        <v>86</v>
      </c>
      <c r="BK217" s="153">
        <f t="shared" si="59"/>
        <v>0</v>
      </c>
      <c r="BL217" s="13" t="s">
        <v>182</v>
      </c>
      <c r="BM217" s="152" t="s">
        <v>435</v>
      </c>
    </row>
    <row r="218" spans="2:65" s="1" customFormat="1" ht="33" customHeight="1">
      <c r="B218" s="139"/>
      <c r="C218" s="140" t="s">
        <v>436</v>
      </c>
      <c r="D218" s="140" t="s">
        <v>178</v>
      </c>
      <c r="E218" s="141" t="s">
        <v>437</v>
      </c>
      <c r="F218" s="142" t="s">
        <v>438</v>
      </c>
      <c r="G218" s="143" t="s">
        <v>222</v>
      </c>
      <c r="H218" s="144">
        <v>76.959999999999994</v>
      </c>
      <c r="I218" s="145"/>
      <c r="J218" s="146">
        <f t="shared" si="50"/>
        <v>0</v>
      </c>
      <c r="K218" s="147"/>
      <c r="L218" s="28"/>
      <c r="M218" s="148" t="s">
        <v>1</v>
      </c>
      <c r="N218" s="149" t="s">
        <v>39</v>
      </c>
      <c r="P218" s="150">
        <f t="shared" si="51"/>
        <v>0</v>
      </c>
      <c r="Q218" s="150">
        <v>3.5E-4</v>
      </c>
      <c r="R218" s="150">
        <f t="shared" si="52"/>
        <v>2.6935999999999998E-2</v>
      </c>
      <c r="S218" s="150">
        <v>0</v>
      </c>
      <c r="T218" s="151">
        <f t="shared" si="53"/>
        <v>0</v>
      </c>
      <c r="AR218" s="152" t="s">
        <v>182</v>
      </c>
      <c r="AT218" s="152" t="s">
        <v>178</v>
      </c>
      <c r="AU218" s="152" t="s">
        <v>86</v>
      </c>
      <c r="AY218" s="13" t="s">
        <v>176</v>
      </c>
      <c r="BE218" s="153">
        <f t="shared" si="54"/>
        <v>0</v>
      </c>
      <c r="BF218" s="153">
        <f t="shared" si="55"/>
        <v>0</v>
      </c>
      <c r="BG218" s="153">
        <f t="shared" si="56"/>
        <v>0</v>
      </c>
      <c r="BH218" s="153">
        <f t="shared" si="57"/>
        <v>0</v>
      </c>
      <c r="BI218" s="153">
        <f t="shared" si="58"/>
        <v>0</v>
      </c>
      <c r="BJ218" s="13" t="s">
        <v>86</v>
      </c>
      <c r="BK218" s="153">
        <f t="shared" si="59"/>
        <v>0</v>
      </c>
      <c r="BL218" s="13" t="s">
        <v>182</v>
      </c>
      <c r="BM218" s="152" t="s">
        <v>439</v>
      </c>
    </row>
    <row r="219" spans="2:65" s="1" customFormat="1" ht="24.15" customHeight="1">
      <c r="B219" s="139"/>
      <c r="C219" s="140" t="s">
        <v>440</v>
      </c>
      <c r="D219" s="140" t="s">
        <v>178</v>
      </c>
      <c r="E219" s="141" t="s">
        <v>441</v>
      </c>
      <c r="F219" s="142" t="s">
        <v>442</v>
      </c>
      <c r="G219" s="143" t="s">
        <v>222</v>
      </c>
      <c r="H219" s="144">
        <v>76.959999999999994</v>
      </c>
      <c r="I219" s="145"/>
      <c r="J219" s="146">
        <f t="shared" si="50"/>
        <v>0</v>
      </c>
      <c r="K219" s="147"/>
      <c r="L219" s="28"/>
      <c r="M219" s="148" t="s">
        <v>1</v>
      </c>
      <c r="N219" s="149" t="s">
        <v>39</v>
      </c>
      <c r="P219" s="150">
        <f t="shared" si="51"/>
        <v>0</v>
      </c>
      <c r="Q219" s="150">
        <v>2.3000000000000001E-4</v>
      </c>
      <c r="R219" s="150">
        <f t="shared" si="52"/>
        <v>1.7700799999999999E-2</v>
      </c>
      <c r="S219" s="150">
        <v>0</v>
      </c>
      <c r="T219" s="151">
        <f t="shared" si="53"/>
        <v>0</v>
      </c>
      <c r="AR219" s="152" t="s">
        <v>182</v>
      </c>
      <c r="AT219" s="152" t="s">
        <v>178</v>
      </c>
      <c r="AU219" s="152" t="s">
        <v>86</v>
      </c>
      <c r="AY219" s="13" t="s">
        <v>176</v>
      </c>
      <c r="BE219" s="153">
        <f t="shared" si="54"/>
        <v>0</v>
      </c>
      <c r="BF219" s="153">
        <f t="shared" si="55"/>
        <v>0</v>
      </c>
      <c r="BG219" s="153">
        <f t="shared" si="56"/>
        <v>0</v>
      </c>
      <c r="BH219" s="153">
        <f t="shared" si="57"/>
        <v>0</v>
      </c>
      <c r="BI219" s="153">
        <f t="shared" si="58"/>
        <v>0</v>
      </c>
      <c r="BJ219" s="13" t="s">
        <v>86</v>
      </c>
      <c r="BK219" s="153">
        <f t="shared" si="59"/>
        <v>0</v>
      </c>
      <c r="BL219" s="13" t="s">
        <v>182</v>
      </c>
      <c r="BM219" s="152" t="s">
        <v>443</v>
      </c>
    </row>
    <row r="220" spans="2:65" s="1" customFormat="1" ht="24.15" customHeight="1">
      <c r="B220" s="139"/>
      <c r="C220" s="140" t="s">
        <v>444</v>
      </c>
      <c r="D220" s="140" t="s">
        <v>178</v>
      </c>
      <c r="E220" s="141" t="s">
        <v>445</v>
      </c>
      <c r="F220" s="142" t="s">
        <v>446</v>
      </c>
      <c r="G220" s="143" t="s">
        <v>222</v>
      </c>
      <c r="H220" s="144">
        <v>76.959999999999994</v>
      </c>
      <c r="I220" s="145"/>
      <c r="J220" s="146">
        <f t="shared" si="50"/>
        <v>0</v>
      </c>
      <c r="K220" s="147"/>
      <c r="L220" s="28"/>
      <c r="M220" s="148" t="s">
        <v>1</v>
      </c>
      <c r="N220" s="149" t="s">
        <v>39</v>
      </c>
      <c r="P220" s="150">
        <f t="shared" si="51"/>
        <v>0</v>
      </c>
      <c r="Q220" s="150">
        <v>4.0000000000000002E-4</v>
      </c>
      <c r="R220" s="150">
        <f t="shared" si="52"/>
        <v>3.0783999999999999E-2</v>
      </c>
      <c r="S220" s="150">
        <v>0</v>
      </c>
      <c r="T220" s="151">
        <f t="shared" si="53"/>
        <v>0</v>
      </c>
      <c r="AR220" s="152" t="s">
        <v>182</v>
      </c>
      <c r="AT220" s="152" t="s">
        <v>178</v>
      </c>
      <c r="AU220" s="152" t="s">
        <v>86</v>
      </c>
      <c r="AY220" s="13" t="s">
        <v>176</v>
      </c>
      <c r="BE220" s="153">
        <f t="shared" si="54"/>
        <v>0</v>
      </c>
      <c r="BF220" s="153">
        <f t="shared" si="55"/>
        <v>0</v>
      </c>
      <c r="BG220" s="153">
        <f t="shared" si="56"/>
        <v>0</v>
      </c>
      <c r="BH220" s="153">
        <f t="shared" si="57"/>
        <v>0</v>
      </c>
      <c r="BI220" s="153">
        <f t="shared" si="58"/>
        <v>0</v>
      </c>
      <c r="BJ220" s="13" t="s">
        <v>86</v>
      </c>
      <c r="BK220" s="153">
        <f t="shared" si="59"/>
        <v>0</v>
      </c>
      <c r="BL220" s="13" t="s">
        <v>182</v>
      </c>
      <c r="BM220" s="152" t="s">
        <v>447</v>
      </c>
    </row>
    <row r="221" spans="2:65" s="1" customFormat="1" ht="24.15" customHeight="1">
      <c r="B221" s="139"/>
      <c r="C221" s="140" t="s">
        <v>448</v>
      </c>
      <c r="D221" s="140" t="s">
        <v>178</v>
      </c>
      <c r="E221" s="141" t="s">
        <v>449</v>
      </c>
      <c r="F221" s="142" t="s">
        <v>450</v>
      </c>
      <c r="G221" s="143" t="s">
        <v>222</v>
      </c>
      <c r="H221" s="144">
        <v>76.959999999999994</v>
      </c>
      <c r="I221" s="145"/>
      <c r="J221" s="146">
        <f t="shared" si="50"/>
        <v>0</v>
      </c>
      <c r="K221" s="147"/>
      <c r="L221" s="28"/>
      <c r="M221" s="148" t="s">
        <v>1</v>
      </c>
      <c r="N221" s="149" t="s">
        <v>39</v>
      </c>
      <c r="P221" s="150">
        <f t="shared" si="51"/>
        <v>0</v>
      </c>
      <c r="Q221" s="150">
        <v>4.3E-3</v>
      </c>
      <c r="R221" s="150">
        <f t="shared" si="52"/>
        <v>0.330928</v>
      </c>
      <c r="S221" s="150">
        <v>0</v>
      </c>
      <c r="T221" s="151">
        <f t="shared" si="53"/>
        <v>0</v>
      </c>
      <c r="AR221" s="152" t="s">
        <v>182</v>
      </c>
      <c r="AT221" s="152" t="s">
        <v>178</v>
      </c>
      <c r="AU221" s="152" t="s">
        <v>86</v>
      </c>
      <c r="AY221" s="13" t="s">
        <v>176</v>
      </c>
      <c r="BE221" s="153">
        <f t="shared" si="54"/>
        <v>0</v>
      </c>
      <c r="BF221" s="153">
        <f t="shared" si="55"/>
        <v>0</v>
      </c>
      <c r="BG221" s="153">
        <f t="shared" si="56"/>
        <v>0</v>
      </c>
      <c r="BH221" s="153">
        <f t="shared" si="57"/>
        <v>0</v>
      </c>
      <c r="BI221" s="153">
        <f t="shared" si="58"/>
        <v>0</v>
      </c>
      <c r="BJ221" s="13" t="s">
        <v>86</v>
      </c>
      <c r="BK221" s="153">
        <f t="shared" si="59"/>
        <v>0</v>
      </c>
      <c r="BL221" s="13" t="s">
        <v>182</v>
      </c>
      <c r="BM221" s="152" t="s">
        <v>451</v>
      </c>
    </row>
    <row r="222" spans="2:65" s="1" customFormat="1" ht="24.15" customHeight="1">
      <c r="B222" s="139"/>
      <c r="C222" s="140" t="s">
        <v>452</v>
      </c>
      <c r="D222" s="140" t="s">
        <v>178</v>
      </c>
      <c r="E222" s="141" t="s">
        <v>453</v>
      </c>
      <c r="F222" s="142" t="s">
        <v>454</v>
      </c>
      <c r="G222" s="143" t="s">
        <v>222</v>
      </c>
      <c r="H222" s="144">
        <v>76.959999999999994</v>
      </c>
      <c r="I222" s="145"/>
      <c r="J222" s="146">
        <f t="shared" si="50"/>
        <v>0</v>
      </c>
      <c r="K222" s="147"/>
      <c r="L222" s="28"/>
      <c r="M222" s="148" t="s">
        <v>1</v>
      </c>
      <c r="N222" s="149" t="s">
        <v>39</v>
      </c>
      <c r="P222" s="150">
        <f t="shared" si="51"/>
        <v>0</v>
      </c>
      <c r="Q222" s="150">
        <v>4.15E-3</v>
      </c>
      <c r="R222" s="150">
        <f t="shared" si="52"/>
        <v>0.319384</v>
      </c>
      <c r="S222" s="150">
        <v>0</v>
      </c>
      <c r="T222" s="151">
        <f t="shared" si="53"/>
        <v>0</v>
      </c>
      <c r="AR222" s="152" t="s">
        <v>182</v>
      </c>
      <c r="AT222" s="152" t="s">
        <v>178</v>
      </c>
      <c r="AU222" s="152" t="s">
        <v>86</v>
      </c>
      <c r="AY222" s="13" t="s">
        <v>176</v>
      </c>
      <c r="BE222" s="153">
        <f t="shared" si="54"/>
        <v>0</v>
      </c>
      <c r="BF222" s="153">
        <f t="shared" si="55"/>
        <v>0</v>
      </c>
      <c r="BG222" s="153">
        <f t="shared" si="56"/>
        <v>0</v>
      </c>
      <c r="BH222" s="153">
        <f t="shared" si="57"/>
        <v>0</v>
      </c>
      <c r="BI222" s="153">
        <f t="shared" si="58"/>
        <v>0</v>
      </c>
      <c r="BJ222" s="13" t="s">
        <v>86</v>
      </c>
      <c r="BK222" s="153">
        <f t="shared" si="59"/>
        <v>0</v>
      </c>
      <c r="BL222" s="13" t="s">
        <v>182</v>
      </c>
      <c r="BM222" s="152" t="s">
        <v>455</v>
      </c>
    </row>
    <row r="223" spans="2:65" s="1" customFormat="1" ht="24.15" customHeight="1">
      <c r="B223" s="139"/>
      <c r="C223" s="140" t="s">
        <v>456</v>
      </c>
      <c r="D223" s="140" t="s">
        <v>178</v>
      </c>
      <c r="E223" s="141" t="s">
        <v>457</v>
      </c>
      <c r="F223" s="142" t="s">
        <v>458</v>
      </c>
      <c r="G223" s="143" t="s">
        <v>222</v>
      </c>
      <c r="H223" s="144">
        <v>373.52</v>
      </c>
      <c r="I223" s="145"/>
      <c r="J223" s="146">
        <f t="shared" si="50"/>
        <v>0</v>
      </c>
      <c r="K223" s="147"/>
      <c r="L223" s="28"/>
      <c r="M223" s="148" t="s">
        <v>1</v>
      </c>
      <c r="N223" s="149" t="s">
        <v>39</v>
      </c>
      <c r="P223" s="150">
        <f t="shared" si="51"/>
        <v>0</v>
      </c>
      <c r="Q223" s="150">
        <v>2.3000000000000001E-4</v>
      </c>
      <c r="R223" s="150">
        <f t="shared" si="52"/>
        <v>8.5909600000000003E-2</v>
      </c>
      <c r="S223" s="150">
        <v>0</v>
      </c>
      <c r="T223" s="151">
        <f t="shared" si="53"/>
        <v>0</v>
      </c>
      <c r="AR223" s="152" t="s">
        <v>182</v>
      </c>
      <c r="AT223" s="152" t="s">
        <v>178</v>
      </c>
      <c r="AU223" s="152" t="s">
        <v>86</v>
      </c>
      <c r="AY223" s="13" t="s">
        <v>176</v>
      </c>
      <c r="BE223" s="153">
        <f t="shared" si="54"/>
        <v>0</v>
      </c>
      <c r="BF223" s="153">
        <f t="shared" si="55"/>
        <v>0</v>
      </c>
      <c r="BG223" s="153">
        <f t="shared" si="56"/>
        <v>0</v>
      </c>
      <c r="BH223" s="153">
        <f t="shared" si="57"/>
        <v>0</v>
      </c>
      <c r="BI223" s="153">
        <f t="shared" si="58"/>
        <v>0</v>
      </c>
      <c r="BJ223" s="13" t="s">
        <v>86</v>
      </c>
      <c r="BK223" s="153">
        <f t="shared" si="59"/>
        <v>0</v>
      </c>
      <c r="BL223" s="13" t="s">
        <v>182</v>
      </c>
      <c r="BM223" s="152" t="s">
        <v>459</v>
      </c>
    </row>
    <row r="224" spans="2:65" s="1" customFormat="1" ht="24.15" customHeight="1">
      <c r="B224" s="139"/>
      <c r="C224" s="140" t="s">
        <v>460</v>
      </c>
      <c r="D224" s="140" t="s">
        <v>178</v>
      </c>
      <c r="E224" s="141" t="s">
        <v>461</v>
      </c>
      <c r="F224" s="142" t="s">
        <v>462</v>
      </c>
      <c r="G224" s="143" t="s">
        <v>222</v>
      </c>
      <c r="H224" s="144">
        <v>297.49</v>
      </c>
      <c r="I224" s="145"/>
      <c r="J224" s="146">
        <f t="shared" si="50"/>
        <v>0</v>
      </c>
      <c r="K224" s="147"/>
      <c r="L224" s="28"/>
      <c r="M224" s="148" t="s">
        <v>1</v>
      </c>
      <c r="N224" s="149" t="s">
        <v>39</v>
      </c>
      <c r="P224" s="150">
        <f t="shared" si="51"/>
        <v>0</v>
      </c>
      <c r="Q224" s="150">
        <v>4.0000000000000002E-4</v>
      </c>
      <c r="R224" s="150">
        <f t="shared" si="52"/>
        <v>0.118996</v>
      </c>
      <c r="S224" s="150">
        <v>0</v>
      </c>
      <c r="T224" s="151">
        <f t="shared" si="53"/>
        <v>0</v>
      </c>
      <c r="AR224" s="152" t="s">
        <v>182</v>
      </c>
      <c r="AT224" s="152" t="s">
        <v>178</v>
      </c>
      <c r="AU224" s="152" t="s">
        <v>86</v>
      </c>
      <c r="AY224" s="13" t="s">
        <v>176</v>
      </c>
      <c r="BE224" s="153">
        <f t="shared" si="54"/>
        <v>0</v>
      </c>
      <c r="BF224" s="153">
        <f t="shared" si="55"/>
        <v>0</v>
      </c>
      <c r="BG224" s="153">
        <f t="shared" si="56"/>
        <v>0</v>
      </c>
      <c r="BH224" s="153">
        <f t="shared" si="57"/>
        <v>0</v>
      </c>
      <c r="BI224" s="153">
        <f t="shared" si="58"/>
        <v>0</v>
      </c>
      <c r="BJ224" s="13" t="s">
        <v>86</v>
      </c>
      <c r="BK224" s="153">
        <f t="shared" si="59"/>
        <v>0</v>
      </c>
      <c r="BL224" s="13" t="s">
        <v>182</v>
      </c>
      <c r="BM224" s="152" t="s">
        <v>463</v>
      </c>
    </row>
    <row r="225" spans="2:65" s="1" customFormat="1" ht="24.15" customHeight="1">
      <c r="B225" s="139"/>
      <c r="C225" s="140" t="s">
        <v>464</v>
      </c>
      <c r="D225" s="140" t="s">
        <v>178</v>
      </c>
      <c r="E225" s="141" t="s">
        <v>465</v>
      </c>
      <c r="F225" s="142" t="s">
        <v>466</v>
      </c>
      <c r="G225" s="143" t="s">
        <v>222</v>
      </c>
      <c r="H225" s="144">
        <v>265.18</v>
      </c>
      <c r="I225" s="145"/>
      <c r="J225" s="146">
        <f t="shared" si="50"/>
        <v>0</v>
      </c>
      <c r="K225" s="147"/>
      <c r="L225" s="28"/>
      <c r="M225" s="148" t="s">
        <v>1</v>
      </c>
      <c r="N225" s="149" t="s">
        <v>39</v>
      </c>
      <c r="P225" s="150">
        <f t="shared" si="51"/>
        <v>0</v>
      </c>
      <c r="Q225" s="150">
        <v>4.3E-3</v>
      </c>
      <c r="R225" s="150">
        <f t="shared" si="52"/>
        <v>1.140274</v>
      </c>
      <c r="S225" s="150">
        <v>0</v>
      </c>
      <c r="T225" s="151">
        <f t="shared" si="53"/>
        <v>0</v>
      </c>
      <c r="AR225" s="152" t="s">
        <v>182</v>
      </c>
      <c r="AT225" s="152" t="s">
        <v>178</v>
      </c>
      <c r="AU225" s="152" t="s">
        <v>86</v>
      </c>
      <c r="AY225" s="13" t="s">
        <v>176</v>
      </c>
      <c r="BE225" s="153">
        <f t="shared" si="54"/>
        <v>0</v>
      </c>
      <c r="BF225" s="153">
        <f t="shared" si="55"/>
        <v>0</v>
      </c>
      <c r="BG225" s="153">
        <f t="shared" si="56"/>
        <v>0</v>
      </c>
      <c r="BH225" s="153">
        <f t="shared" si="57"/>
        <v>0</v>
      </c>
      <c r="BI225" s="153">
        <f t="shared" si="58"/>
        <v>0</v>
      </c>
      <c r="BJ225" s="13" t="s">
        <v>86</v>
      </c>
      <c r="BK225" s="153">
        <f t="shared" si="59"/>
        <v>0</v>
      </c>
      <c r="BL225" s="13" t="s">
        <v>182</v>
      </c>
      <c r="BM225" s="152" t="s">
        <v>467</v>
      </c>
    </row>
    <row r="226" spans="2:65" s="1" customFormat="1" ht="24.15" customHeight="1">
      <c r="B226" s="139"/>
      <c r="C226" s="140" t="s">
        <v>468</v>
      </c>
      <c r="D226" s="140" t="s">
        <v>178</v>
      </c>
      <c r="E226" s="141" t="s">
        <v>469</v>
      </c>
      <c r="F226" s="142" t="s">
        <v>470</v>
      </c>
      <c r="G226" s="143" t="s">
        <v>222</v>
      </c>
      <c r="H226" s="144">
        <v>378.31</v>
      </c>
      <c r="I226" s="145"/>
      <c r="J226" s="146">
        <f t="shared" si="50"/>
        <v>0</v>
      </c>
      <c r="K226" s="147"/>
      <c r="L226" s="28"/>
      <c r="M226" s="148" t="s">
        <v>1</v>
      </c>
      <c r="N226" s="149" t="s">
        <v>39</v>
      </c>
      <c r="P226" s="150">
        <f t="shared" si="51"/>
        <v>0</v>
      </c>
      <c r="Q226" s="150">
        <v>5.1500000000000001E-3</v>
      </c>
      <c r="R226" s="150">
        <f t="shared" si="52"/>
        <v>1.9482965000000001</v>
      </c>
      <c r="S226" s="150">
        <v>0</v>
      </c>
      <c r="T226" s="151">
        <f t="shared" si="53"/>
        <v>0</v>
      </c>
      <c r="AR226" s="152" t="s">
        <v>182</v>
      </c>
      <c r="AT226" s="152" t="s">
        <v>178</v>
      </c>
      <c r="AU226" s="152" t="s">
        <v>86</v>
      </c>
      <c r="AY226" s="13" t="s">
        <v>176</v>
      </c>
      <c r="BE226" s="153">
        <f t="shared" si="54"/>
        <v>0</v>
      </c>
      <c r="BF226" s="153">
        <f t="shared" si="55"/>
        <v>0</v>
      </c>
      <c r="BG226" s="153">
        <f t="shared" si="56"/>
        <v>0</v>
      </c>
      <c r="BH226" s="153">
        <f t="shared" si="57"/>
        <v>0</v>
      </c>
      <c r="BI226" s="153">
        <f t="shared" si="58"/>
        <v>0</v>
      </c>
      <c r="BJ226" s="13" t="s">
        <v>86</v>
      </c>
      <c r="BK226" s="153">
        <f t="shared" si="59"/>
        <v>0</v>
      </c>
      <c r="BL226" s="13" t="s">
        <v>182</v>
      </c>
      <c r="BM226" s="152" t="s">
        <v>471</v>
      </c>
    </row>
    <row r="227" spans="2:65" s="1" customFormat="1" ht="33" customHeight="1">
      <c r="B227" s="139"/>
      <c r="C227" s="140" t="s">
        <v>472</v>
      </c>
      <c r="D227" s="140" t="s">
        <v>178</v>
      </c>
      <c r="E227" s="141" t="s">
        <v>473</v>
      </c>
      <c r="F227" s="142" t="s">
        <v>474</v>
      </c>
      <c r="G227" s="143" t="s">
        <v>222</v>
      </c>
      <c r="H227" s="144">
        <v>107.76</v>
      </c>
      <c r="I227" s="145"/>
      <c r="J227" s="146">
        <f t="shared" si="50"/>
        <v>0</v>
      </c>
      <c r="K227" s="147"/>
      <c r="L227" s="28"/>
      <c r="M227" s="148" t="s">
        <v>1</v>
      </c>
      <c r="N227" s="149" t="s">
        <v>39</v>
      </c>
      <c r="P227" s="150">
        <f t="shared" si="51"/>
        <v>0</v>
      </c>
      <c r="Q227" s="150">
        <v>1.6320000000000001E-2</v>
      </c>
      <c r="R227" s="150">
        <f t="shared" si="52"/>
        <v>1.7586432000000003</v>
      </c>
      <c r="S227" s="150">
        <v>0</v>
      </c>
      <c r="T227" s="151">
        <f t="shared" si="53"/>
        <v>0</v>
      </c>
      <c r="AR227" s="152" t="s">
        <v>182</v>
      </c>
      <c r="AT227" s="152" t="s">
        <v>178</v>
      </c>
      <c r="AU227" s="152" t="s">
        <v>86</v>
      </c>
      <c r="AY227" s="13" t="s">
        <v>176</v>
      </c>
      <c r="BE227" s="153">
        <f t="shared" si="54"/>
        <v>0</v>
      </c>
      <c r="BF227" s="153">
        <f t="shared" si="55"/>
        <v>0</v>
      </c>
      <c r="BG227" s="153">
        <f t="shared" si="56"/>
        <v>0</v>
      </c>
      <c r="BH227" s="153">
        <f t="shared" si="57"/>
        <v>0</v>
      </c>
      <c r="BI227" s="153">
        <f t="shared" si="58"/>
        <v>0</v>
      </c>
      <c r="BJ227" s="13" t="s">
        <v>86</v>
      </c>
      <c r="BK227" s="153">
        <f t="shared" si="59"/>
        <v>0</v>
      </c>
      <c r="BL227" s="13" t="s">
        <v>182</v>
      </c>
      <c r="BM227" s="152" t="s">
        <v>475</v>
      </c>
    </row>
    <row r="228" spans="2:65" s="1" customFormat="1" ht="24.15" customHeight="1">
      <c r="B228" s="139"/>
      <c r="C228" s="140" t="s">
        <v>476</v>
      </c>
      <c r="D228" s="140" t="s">
        <v>178</v>
      </c>
      <c r="E228" s="141" t="s">
        <v>477</v>
      </c>
      <c r="F228" s="142" t="s">
        <v>478</v>
      </c>
      <c r="G228" s="143" t="s">
        <v>222</v>
      </c>
      <c r="H228" s="144">
        <v>23.95</v>
      </c>
      <c r="I228" s="145"/>
      <c r="J228" s="146">
        <f t="shared" si="50"/>
        <v>0</v>
      </c>
      <c r="K228" s="147"/>
      <c r="L228" s="28"/>
      <c r="M228" s="148" t="s">
        <v>1</v>
      </c>
      <c r="N228" s="149" t="s">
        <v>39</v>
      </c>
      <c r="P228" s="150">
        <f t="shared" si="51"/>
        <v>0</v>
      </c>
      <c r="Q228" s="150">
        <v>1.0540000000000001E-2</v>
      </c>
      <c r="R228" s="150">
        <f t="shared" si="52"/>
        <v>0.25243300000000002</v>
      </c>
      <c r="S228" s="150">
        <v>0</v>
      </c>
      <c r="T228" s="151">
        <f t="shared" si="53"/>
        <v>0</v>
      </c>
      <c r="AR228" s="152" t="s">
        <v>182</v>
      </c>
      <c r="AT228" s="152" t="s">
        <v>178</v>
      </c>
      <c r="AU228" s="152" t="s">
        <v>86</v>
      </c>
      <c r="AY228" s="13" t="s">
        <v>176</v>
      </c>
      <c r="BE228" s="153">
        <f t="shared" si="54"/>
        <v>0</v>
      </c>
      <c r="BF228" s="153">
        <f t="shared" si="55"/>
        <v>0</v>
      </c>
      <c r="BG228" s="153">
        <f t="shared" si="56"/>
        <v>0</v>
      </c>
      <c r="BH228" s="153">
        <f t="shared" si="57"/>
        <v>0</v>
      </c>
      <c r="BI228" s="153">
        <f t="shared" si="58"/>
        <v>0</v>
      </c>
      <c r="BJ228" s="13" t="s">
        <v>86</v>
      </c>
      <c r="BK228" s="153">
        <f t="shared" si="59"/>
        <v>0</v>
      </c>
      <c r="BL228" s="13" t="s">
        <v>182</v>
      </c>
      <c r="BM228" s="152" t="s">
        <v>479</v>
      </c>
    </row>
    <row r="229" spans="2:65" s="1" customFormat="1" ht="24.15" customHeight="1">
      <c r="B229" s="139"/>
      <c r="C229" s="140" t="s">
        <v>480</v>
      </c>
      <c r="D229" s="140" t="s">
        <v>178</v>
      </c>
      <c r="E229" s="141" t="s">
        <v>481</v>
      </c>
      <c r="F229" s="142" t="s">
        <v>482</v>
      </c>
      <c r="G229" s="143" t="s">
        <v>222</v>
      </c>
      <c r="H229" s="144">
        <v>246.6</v>
      </c>
      <c r="I229" s="145"/>
      <c r="J229" s="146">
        <f t="shared" si="50"/>
        <v>0</v>
      </c>
      <c r="K229" s="147"/>
      <c r="L229" s="28"/>
      <c r="M229" s="148" t="s">
        <v>1</v>
      </c>
      <c r="N229" s="149" t="s">
        <v>39</v>
      </c>
      <c r="P229" s="150">
        <f t="shared" si="51"/>
        <v>0</v>
      </c>
      <c r="Q229" s="150">
        <v>3.984E-2</v>
      </c>
      <c r="R229" s="150">
        <f t="shared" si="52"/>
        <v>9.8245439999999995</v>
      </c>
      <c r="S229" s="150">
        <v>0</v>
      </c>
      <c r="T229" s="151">
        <f t="shared" si="53"/>
        <v>0</v>
      </c>
      <c r="AR229" s="152" t="s">
        <v>182</v>
      </c>
      <c r="AT229" s="152" t="s">
        <v>178</v>
      </c>
      <c r="AU229" s="152" t="s">
        <v>86</v>
      </c>
      <c r="AY229" s="13" t="s">
        <v>176</v>
      </c>
      <c r="BE229" s="153">
        <f t="shared" si="54"/>
        <v>0</v>
      </c>
      <c r="BF229" s="153">
        <f t="shared" si="55"/>
        <v>0</v>
      </c>
      <c r="BG229" s="153">
        <f t="shared" si="56"/>
        <v>0</v>
      </c>
      <c r="BH229" s="153">
        <f t="shared" si="57"/>
        <v>0</v>
      </c>
      <c r="BI229" s="153">
        <f t="shared" si="58"/>
        <v>0</v>
      </c>
      <c r="BJ229" s="13" t="s">
        <v>86</v>
      </c>
      <c r="BK229" s="153">
        <f t="shared" si="59"/>
        <v>0</v>
      </c>
      <c r="BL229" s="13" t="s">
        <v>182</v>
      </c>
      <c r="BM229" s="152" t="s">
        <v>483</v>
      </c>
    </row>
    <row r="230" spans="2:65" s="1" customFormat="1" ht="21.75" customHeight="1">
      <c r="B230" s="139"/>
      <c r="C230" s="140" t="s">
        <v>484</v>
      </c>
      <c r="D230" s="140" t="s">
        <v>178</v>
      </c>
      <c r="E230" s="141" t="s">
        <v>485</v>
      </c>
      <c r="F230" s="142" t="s">
        <v>486</v>
      </c>
      <c r="G230" s="143" t="s">
        <v>222</v>
      </c>
      <c r="H230" s="144">
        <v>309.07</v>
      </c>
      <c r="I230" s="145"/>
      <c r="J230" s="146">
        <f t="shared" si="50"/>
        <v>0</v>
      </c>
      <c r="K230" s="147"/>
      <c r="L230" s="28"/>
      <c r="M230" s="148" t="s">
        <v>1</v>
      </c>
      <c r="N230" s="149" t="s">
        <v>39</v>
      </c>
      <c r="P230" s="150">
        <f t="shared" si="51"/>
        <v>0</v>
      </c>
      <c r="Q230" s="150">
        <v>0.1236</v>
      </c>
      <c r="R230" s="150">
        <f t="shared" si="52"/>
        <v>38.201051999999997</v>
      </c>
      <c r="S230" s="150">
        <v>0</v>
      </c>
      <c r="T230" s="151">
        <f t="shared" si="53"/>
        <v>0</v>
      </c>
      <c r="AR230" s="152" t="s">
        <v>182</v>
      </c>
      <c r="AT230" s="152" t="s">
        <v>178</v>
      </c>
      <c r="AU230" s="152" t="s">
        <v>86</v>
      </c>
      <c r="AY230" s="13" t="s">
        <v>176</v>
      </c>
      <c r="BE230" s="153">
        <f t="shared" si="54"/>
        <v>0</v>
      </c>
      <c r="BF230" s="153">
        <f t="shared" si="55"/>
        <v>0</v>
      </c>
      <c r="BG230" s="153">
        <f t="shared" si="56"/>
        <v>0</v>
      </c>
      <c r="BH230" s="153">
        <f t="shared" si="57"/>
        <v>0</v>
      </c>
      <c r="BI230" s="153">
        <f t="shared" si="58"/>
        <v>0</v>
      </c>
      <c r="BJ230" s="13" t="s">
        <v>86</v>
      </c>
      <c r="BK230" s="153">
        <f t="shared" si="59"/>
        <v>0</v>
      </c>
      <c r="BL230" s="13" t="s">
        <v>182</v>
      </c>
      <c r="BM230" s="152" t="s">
        <v>487</v>
      </c>
    </row>
    <row r="231" spans="2:65" s="11" customFormat="1" ht="22.75" customHeight="1">
      <c r="B231" s="127"/>
      <c r="D231" s="128" t="s">
        <v>72</v>
      </c>
      <c r="E231" s="137" t="s">
        <v>225</v>
      </c>
      <c r="F231" s="137" t="s">
        <v>488</v>
      </c>
      <c r="I231" s="130"/>
      <c r="J231" s="138">
        <f>BK231</f>
        <v>0</v>
      </c>
      <c r="L231" s="127"/>
      <c r="M231" s="132"/>
      <c r="P231" s="133">
        <f>SUM(P232:P256)</f>
        <v>0</v>
      </c>
      <c r="R231" s="133">
        <f>SUM(R232:R256)</f>
        <v>41.798057449999995</v>
      </c>
      <c r="T231" s="134">
        <f>SUM(T232:T256)</f>
        <v>3.48</v>
      </c>
      <c r="AR231" s="128" t="s">
        <v>80</v>
      </c>
      <c r="AT231" s="135" t="s">
        <v>72</v>
      </c>
      <c r="AU231" s="135" t="s">
        <v>80</v>
      </c>
      <c r="AY231" s="128" t="s">
        <v>176</v>
      </c>
      <c r="BK231" s="136">
        <f>SUM(BK232:BK256)</f>
        <v>0</v>
      </c>
    </row>
    <row r="232" spans="2:65" s="1" customFormat="1" ht="33" customHeight="1">
      <c r="B232" s="139"/>
      <c r="C232" s="140" t="s">
        <v>489</v>
      </c>
      <c r="D232" s="140" t="s">
        <v>178</v>
      </c>
      <c r="E232" s="141" t="s">
        <v>490</v>
      </c>
      <c r="F232" s="142" t="s">
        <v>491</v>
      </c>
      <c r="G232" s="143" t="s">
        <v>241</v>
      </c>
      <c r="H232" s="144">
        <v>19</v>
      </c>
      <c r="I232" s="145"/>
      <c r="J232" s="146">
        <f t="shared" ref="J232:J256" si="60">ROUND(I232*H232,2)</f>
        <v>0</v>
      </c>
      <c r="K232" s="147"/>
      <c r="L232" s="28"/>
      <c r="M232" s="148" t="s">
        <v>1</v>
      </c>
      <c r="N232" s="149" t="s">
        <v>39</v>
      </c>
      <c r="P232" s="150">
        <f t="shared" ref="P232:P256" si="61">O232*H232</f>
        <v>0</v>
      </c>
      <c r="Q232" s="150">
        <v>0.15112999999999999</v>
      </c>
      <c r="R232" s="150">
        <f t="shared" ref="R232:R256" si="62">Q232*H232</f>
        <v>2.8714699999999995</v>
      </c>
      <c r="S232" s="150">
        <v>0</v>
      </c>
      <c r="T232" s="151">
        <f t="shared" ref="T232:T256" si="63">S232*H232</f>
        <v>0</v>
      </c>
      <c r="AR232" s="152" t="s">
        <v>182</v>
      </c>
      <c r="AT232" s="152" t="s">
        <v>178</v>
      </c>
      <c r="AU232" s="152" t="s">
        <v>86</v>
      </c>
      <c r="AY232" s="13" t="s">
        <v>176</v>
      </c>
      <c r="BE232" s="153">
        <f t="shared" ref="BE232:BE256" si="64">IF(N232="základná",J232,0)</f>
        <v>0</v>
      </c>
      <c r="BF232" s="153">
        <f t="shared" ref="BF232:BF256" si="65">IF(N232="znížená",J232,0)</f>
        <v>0</v>
      </c>
      <c r="BG232" s="153">
        <f t="shared" ref="BG232:BG256" si="66">IF(N232="zákl. prenesená",J232,0)</f>
        <v>0</v>
      </c>
      <c r="BH232" s="153">
        <f t="shared" ref="BH232:BH256" si="67">IF(N232="zníž. prenesená",J232,0)</f>
        <v>0</v>
      </c>
      <c r="BI232" s="153">
        <f t="shared" ref="BI232:BI256" si="68">IF(N232="nulová",J232,0)</f>
        <v>0</v>
      </c>
      <c r="BJ232" s="13" t="s">
        <v>86</v>
      </c>
      <c r="BK232" s="153">
        <f t="shared" ref="BK232:BK256" si="69">ROUND(I232*H232,2)</f>
        <v>0</v>
      </c>
      <c r="BL232" s="13" t="s">
        <v>182</v>
      </c>
      <c r="BM232" s="152" t="s">
        <v>492</v>
      </c>
    </row>
    <row r="233" spans="2:65" s="1" customFormat="1" ht="24.15" customHeight="1">
      <c r="B233" s="139"/>
      <c r="C233" s="154" t="s">
        <v>493</v>
      </c>
      <c r="D233" s="154" t="s">
        <v>234</v>
      </c>
      <c r="E233" s="155" t="s">
        <v>494</v>
      </c>
      <c r="F233" s="156" t="s">
        <v>495</v>
      </c>
      <c r="G233" s="157" t="s">
        <v>285</v>
      </c>
      <c r="H233" s="158">
        <v>10</v>
      </c>
      <c r="I233" s="159"/>
      <c r="J233" s="160">
        <f t="shared" si="60"/>
        <v>0</v>
      </c>
      <c r="K233" s="161"/>
      <c r="L233" s="162"/>
      <c r="M233" s="163" t="s">
        <v>1</v>
      </c>
      <c r="N233" s="164" t="s">
        <v>39</v>
      </c>
      <c r="P233" s="150">
        <f t="shared" si="61"/>
        <v>0</v>
      </c>
      <c r="Q233" s="150">
        <v>4.8000000000000001E-2</v>
      </c>
      <c r="R233" s="150">
        <f t="shared" si="62"/>
        <v>0.48</v>
      </c>
      <c r="S233" s="150">
        <v>0</v>
      </c>
      <c r="T233" s="151">
        <f t="shared" si="63"/>
        <v>0</v>
      </c>
      <c r="AR233" s="152" t="s">
        <v>219</v>
      </c>
      <c r="AT233" s="152" t="s">
        <v>234</v>
      </c>
      <c r="AU233" s="152" t="s">
        <v>86</v>
      </c>
      <c r="AY233" s="13" t="s">
        <v>176</v>
      </c>
      <c r="BE233" s="153">
        <f t="shared" si="64"/>
        <v>0</v>
      </c>
      <c r="BF233" s="153">
        <f t="shared" si="65"/>
        <v>0</v>
      </c>
      <c r="BG233" s="153">
        <f t="shared" si="66"/>
        <v>0</v>
      </c>
      <c r="BH233" s="153">
        <f t="shared" si="67"/>
        <v>0</v>
      </c>
      <c r="BI233" s="153">
        <f t="shared" si="68"/>
        <v>0</v>
      </c>
      <c r="BJ233" s="13" t="s">
        <v>86</v>
      </c>
      <c r="BK233" s="153">
        <f t="shared" si="69"/>
        <v>0</v>
      </c>
      <c r="BL233" s="13" t="s">
        <v>182</v>
      </c>
      <c r="BM233" s="152" t="s">
        <v>496</v>
      </c>
    </row>
    <row r="234" spans="2:65" s="1" customFormat="1" ht="24.15" customHeight="1">
      <c r="B234" s="139"/>
      <c r="C234" s="154" t="s">
        <v>497</v>
      </c>
      <c r="D234" s="154" t="s">
        <v>234</v>
      </c>
      <c r="E234" s="155" t="s">
        <v>498</v>
      </c>
      <c r="F234" s="156" t="s">
        <v>499</v>
      </c>
      <c r="G234" s="157" t="s">
        <v>285</v>
      </c>
      <c r="H234" s="158">
        <v>9</v>
      </c>
      <c r="I234" s="159"/>
      <c r="J234" s="160">
        <f t="shared" si="60"/>
        <v>0</v>
      </c>
      <c r="K234" s="161"/>
      <c r="L234" s="162"/>
      <c r="M234" s="163" t="s">
        <v>1</v>
      </c>
      <c r="N234" s="164" t="s">
        <v>39</v>
      </c>
      <c r="P234" s="150">
        <f t="shared" si="61"/>
        <v>0</v>
      </c>
      <c r="Q234" s="150">
        <v>6.5000000000000002E-2</v>
      </c>
      <c r="R234" s="150">
        <f t="shared" si="62"/>
        <v>0.58499999999999996</v>
      </c>
      <c r="S234" s="150">
        <v>0</v>
      </c>
      <c r="T234" s="151">
        <f t="shared" si="63"/>
        <v>0</v>
      </c>
      <c r="AR234" s="152" t="s">
        <v>219</v>
      </c>
      <c r="AT234" s="152" t="s">
        <v>234</v>
      </c>
      <c r="AU234" s="152" t="s">
        <v>86</v>
      </c>
      <c r="AY234" s="13" t="s">
        <v>176</v>
      </c>
      <c r="BE234" s="153">
        <f t="shared" si="64"/>
        <v>0</v>
      </c>
      <c r="BF234" s="153">
        <f t="shared" si="65"/>
        <v>0</v>
      </c>
      <c r="BG234" s="153">
        <f t="shared" si="66"/>
        <v>0</v>
      </c>
      <c r="BH234" s="153">
        <f t="shared" si="67"/>
        <v>0</v>
      </c>
      <c r="BI234" s="153">
        <f t="shared" si="68"/>
        <v>0</v>
      </c>
      <c r="BJ234" s="13" t="s">
        <v>86</v>
      </c>
      <c r="BK234" s="153">
        <f t="shared" si="69"/>
        <v>0</v>
      </c>
      <c r="BL234" s="13" t="s">
        <v>182</v>
      </c>
      <c r="BM234" s="152" t="s">
        <v>500</v>
      </c>
    </row>
    <row r="235" spans="2:65" s="1" customFormat="1" ht="37.75" customHeight="1">
      <c r="B235" s="139"/>
      <c r="C235" s="140" t="s">
        <v>501</v>
      </c>
      <c r="D235" s="140" t="s">
        <v>178</v>
      </c>
      <c r="E235" s="141" t="s">
        <v>502</v>
      </c>
      <c r="F235" s="142" t="s">
        <v>503</v>
      </c>
      <c r="G235" s="143" t="s">
        <v>241</v>
      </c>
      <c r="H235" s="144">
        <v>73</v>
      </c>
      <c r="I235" s="145"/>
      <c r="J235" s="146">
        <f t="shared" si="60"/>
        <v>0</v>
      </c>
      <c r="K235" s="147"/>
      <c r="L235" s="28"/>
      <c r="M235" s="148" t="s">
        <v>1</v>
      </c>
      <c r="N235" s="149" t="s">
        <v>39</v>
      </c>
      <c r="P235" s="150">
        <f t="shared" si="61"/>
        <v>0</v>
      </c>
      <c r="Q235" s="150">
        <v>9.8530000000000006E-2</v>
      </c>
      <c r="R235" s="150">
        <f t="shared" si="62"/>
        <v>7.1926900000000007</v>
      </c>
      <c r="S235" s="150">
        <v>0</v>
      </c>
      <c r="T235" s="151">
        <f t="shared" si="63"/>
        <v>0</v>
      </c>
      <c r="AR235" s="152" t="s">
        <v>182</v>
      </c>
      <c r="AT235" s="152" t="s">
        <v>178</v>
      </c>
      <c r="AU235" s="152" t="s">
        <v>86</v>
      </c>
      <c r="AY235" s="13" t="s">
        <v>176</v>
      </c>
      <c r="BE235" s="153">
        <f t="shared" si="64"/>
        <v>0</v>
      </c>
      <c r="BF235" s="153">
        <f t="shared" si="65"/>
        <v>0</v>
      </c>
      <c r="BG235" s="153">
        <f t="shared" si="66"/>
        <v>0</v>
      </c>
      <c r="BH235" s="153">
        <f t="shared" si="67"/>
        <v>0</v>
      </c>
      <c r="BI235" s="153">
        <f t="shared" si="68"/>
        <v>0</v>
      </c>
      <c r="BJ235" s="13" t="s">
        <v>86</v>
      </c>
      <c r="BK235" s="153">
        <f t="shared" si="69"/>
        <v>0</v>
      </c>
      <c r="BL235" s="13" t="s">
        <v>182</v>
      </c>
      <c r="BM235" s="152" t="s">
        <v>504</v>
      </c>
    </row>
    <row r="236" spans="2:65" s="1" customFormat="1" ht="21.75" customHeight="1">
      <c r="B236" s="139"/>
      <c r="C236" s="154" t="s">
        <v>505</v>
      </c>
      <c r="D236" s="154" t="s">
        <v>234</v>
      </c>
      <c r="E236" s="155" t="s">
        <v>506</v>
      </c>
      <c r="F236" s="156" t="s">
        <v>507</v>
      </c>
      <c r="G236" s="157" t="s">
        <v>285</v>
      </c>
      <c r="H236" s="158">
        <v>73.73</v>
      </c>
      <c r="I236" s="159"/>
      <c r="J236" s="160">
        <f t="shared" si="60"/>
        <v>0</v>
      </c>
      <c r="K236" s="161"/>
      <c r="L236" s="162"/>
      <c r="M236" s="163" t="s">
        <v>1</v>
      </c>
      <c r="N236" s="164" t="s">
        <v>39</v>
      </c>
      <c r="P236" s="150">
        <f t="shared" si="61"/>
        <v>0</v>
      </c>
      <c r="Q236" s="150">
        <v>2.35E-2</v>
      </c>
      <c r="R236" s="150">
        <f t="shared" si="62"/>
        <v>1.7326550000000001</v>
      </c>
      <c r="S236" s="150">
        <v>0</v>
      </c>
      <c r="T236" s="151">
        <f t="shared" si="63"/>
        <v>0</v>
      </c>
      <c r="AR236" s="152" t="s">
        <v>219</v>
      </c>
      <c r="AT236" s="152" t="s">
        <v>234</v>
      </c>
      <c r="AU236" s="152" t="s">
        <v>86</v>
      </c>
      <c r="AY236" s="13" t="s">
        <v>176</v>
      </c>
      <c r="BE236" s="153">
        <f t="shared" si="64"/>
        <v>0</v>
      </c>
      <c r="BF236" s="153">
        <f t="shared" si="65"/>
        <v>0</v>
      </c>
      <c r="BG236" s="153">
        <f t="shared" si="66"/>
        <v>0</v>
      </c>
      <c r="BH236" s="153">
        <f t="shared" si="67"/>
        <v>0</v>
      </c>
      <c r="BI236" s="153">
        <f t="shared" si="68"/>
        <v>0</v>
      </c>
      <c r="BJ236" s="13" t="s">
        <v>86</v>
      </c>
      <c r="BK236" s="153">
        <f t="shared" si="69"/>
        <v>0</v>
      </c>
      <c r="BL236" s="13" t="s">
        <v>182</v>
      </c>
      <c r="BM236" s="152" t="s">
        <v>508</v>
      </c>
    </row>
    <row r="237" spans="2:65" s="1" customFormat="1" ht="24.15" customHeight="1">
      <c r="B237" s="139"/>
      <c r="C237" s="140" t="s">
        <v>509</v>
      </c>
      <c r="D237" s="140" t="s">
        <v>178</v>
      </c>
      <c r="E237" s="141" t="s">
        <v>510</v>
      </c>
      <c r="F237" s="142" t="s">
        <v>511</v>
      </c>
      <c r="G237" s="143" t="s">
        <v>241</v>
      </c>
      <c r="H237" s="144">
        <v>8.8000000000000007</v>
      </c>
      <c r="I237" s="145"/>
      <c r="J237" s="146">
        <f t="shared" si="60"/>
        <v>0</v>
      </c>
      <c r="K237" s="147"/>
      <c r="L237" s="28"/>
      <c r="M237" s="148" t="s">
        <v>1</v>
      </c>
      <c r="N237" s="149" t="s">
        <v>39</v>
      </c>
      <c r="P237" s="150">
        <f t="shared" si="61"/>
        <v>0</v>
      </c>
      <c r="Q237" s="150">
        <v>0</v>
      </c>
      <c r="R237" s="150">
        <f t="shared" si="62"/>
        <v>0</v>
      </c>
      <c r="S237" s="150">
        <v>0</v>
      </c>
      <c r="T237" s="151">
        <f t="shared" si="63"/>
        <v>0</v>
      </c>
      <c r="AR237" s="152" t="s">
        <v>182</v>
      </c>
      <c r="AT237" s="152" t="s">
        <v>178</v>
      </c>
      <c r="AU237" s="152" t="s">
        <v>86</v>
      </c>
      <c r="AY237" s="13" t="s">
        <v>176</v>
      </c>
      <c r="BE237" s="153">
        <f t="shared" si="64"/>
        <v>0</v>
      </c>
      <c r="BF237" s="153">
        <f t="shared" si="65"/>
        <v>0</v>
      </c>
      <c r="BG237" s="153">
        <f t="shared" si="66"/>
        <v>0</v>
      </c>
      <c r="BH237" s="153">
        <f t="shared" si="67"/>
        <v>0</v>
      </c>
      <c r="BI237" s="153">
        <f t="shared" si="68"/>
        <v>0</v>
      </c>
      <c r="BJ237" s="13" t="s">
        <v>86</v>
      </c>
      <c r="BK237" s="153">
        <f t="shared" si="69"/>
        <v>0</v>
      </c>
      <c r="BL237" s="13" t="s">
        <v>182</v>
      </c>
      <c r="BM237" s="152" t="s">
        <v>512</v>
      </c>
    </row>
    <row r="238" spans="2:65" s="1" customFormat="1" ht="37.75" customHeight="1">
      <c r="B238" s="139"/>
      <c r="C238" s="140" t="s">
        <v>513</v>
      </c>
      <c r="D238" s="140" t="s">
        <v>178</v>
      </c>
      <c r="E238" s="141" t="s">
        <v>514</v>
      </c>
      <c r="F238" s="142" t="s">
        <v>515</v>
      </c>
      <c r="G238" s="143" t="s">
        <v>241</v>
      </c>
      <c r="H238" s="144">
        <v>23</v>
      </c>
      <c r="I238" s="145"/>
      <c r="J238" s="146">
        <f t="shared" si="60"/>
        <v>0</v>
      </c>
      <c r="K238" s="147"/>
      <c r="L238" s="28"/>
      <c r="M238" s="148" t="s">
        <v>1</v>
      </c>
      <c r="N238" s="149" t="s">
        <v>39</v>
      </c>
      <c r="P238" s="150">
        <f t="shared" si="61"/>
        <v>0</v>
      </c>
      <c r="Q238" s="150">
        <v>0.26990999999999998</v>
      </c>
      <c r="R238" s="150">
        <f t="shared" si="62"/>
        <v>6.2079299999999993</v>
      </c>
      <c r="S238" s="150">
        <v>0</v>
      </c>
      <c r="T238" s="151">
        <f t="shared" si="63"/>
        <v>0</v>
      </c>
      <c r="AR238" s="152" t="s">
        <v>182</v>
      </c>
      <c r="AT238" s="152" t="s">
        <v>178</v>
      </c>
      <c r="AU238" s="152" t="s">
        <v>86</v>
      </c>
      <c r="AY238" s="13" t="s">
        <v>176</v>
      </c>
      <c r="BE238" s="153">
        <f t="shared" si="64"/>
        <v>0</v>
      </c>
      <c r="BF238" s="153">
        <f t="shared" si="65"/>
        <v>0</v>
      </c>
      <c r="BG238" s="153">
        <f t="shared" si="66"/>
        <v>0</v>
      </c>
      <c r="BH238" s="153">
        <f t="shared" si="67"/>
        <v>0</v>
      </c>
      <c r="BI238" s="153">
        <f t="shared" si="68"/>
        <v>0</v>
      </c>
      <c r="BJ238" s="13" t="s">
        <v>86</v>
      </c>
      <c r="BK238" s="153">
        <f t="shared" si="69"/>
        <v>0</v>
      </c>
      <c r="BL238" s="13" t="s">
        <v>182</v>
      </c>
      <c r="BM238" s="152" t="s">
        <v>516</v>
      </c>
    </row>
    <row r="239" spans="2:65" s="1" customFormat="1" ht="24.15" customHeight="1">
      <c r="B239" s="139"/>
      <c r="C239" s="154" t="s">
        <v>517</v>
      </c>
      <c r="D239" s="154" t="s">
        <v>234</v>
      </c>
      <c r="E239" s="155" t="s">
        <v>518</v>
      </c>
      <c r="F239" s="156" t="s">
        <v>519</v>
      </c>
      <c r="G239" s="157" t="s">
        <v>285</v>
      </c>
      <c r="H239" s="158">
        <v>4</v>
      </c>
      <c r="I239" s="159"/>
      <c r="J239" s="160">
        <f t="shared" si="60"/>
        <v>0</v>
      </c>
      <c r="K239" s="161"/>
      <c r="L239" s="162"/>
      <c r="M239" s="163" t="s">
        <v>1</v>
      </c>
      <c r="N239" s="164" t="s">
        <v>39</v>
      </c>
      <c r="P239" s="150">
        <f t="shared" si="61"/>
        <v>0</v>
      </c>
      <c r="Q239" s="150">
        <v>4.0000000000000002E-4</v>
      </c>
      <c r="R239" s="150">
        <f t="shared" si="62"/>
        <v>1.6000000000000001E-3</v>
      </c>
      <c r="S239" s="150">
        <v>0</v>
      </c>
      <c r="T239" s="151">
        <f t="shared" si="63"/>
        <v>0</v>
      </c>
      <c r="AR239" s="152" t="s">
        <v>219</v>
      </c>
      <c r="AT239" s="152" t="s">
        <v>234</v>
      </c>
      <c r="AU239" s="152" t="s">
        <v>86</v>
      </c>
      <c r="AY239" s="13" t="s">
        <v>176</v>
      </c>
      <c r="BE239" s="153">
        <f t="shared" si="64"/>
        <v>0</v>
      </c>
      <c r="BF239" s="153">
        <f t="shared" si="65"/>
        <v>0</v>
      </c>
      <c r="BG239" s="153">
        <f t="shared" si="66"/>
        <v>0</v>
      </c>
      <c r="BH239" s="153">
        <f t="shared" si="67"/>
        <v>0</v>
      </c>
      <c r="BI239" s="153">
        <f t="shared" si="68"/>
        <v>0</v>
      </c>
      <c r="BJ239" s="13" t="s">
        <v>86</v>
      </c>
      <c r="BK239" s="153">
        <f t="shared" si="69"/>
        <v>0</v>
      </c>
      <c r="BL239" s="13" t="s">
        <v>182</v>
      </c>
      <c r="BM239" s="152" t="s">
        <v>520</v>
      </c>
    </row>
    <row r="240" spans="2:65" s="1" customFormat="1" ht="37.75" customHeight="1">
      <c r="B240" s="139"/>
      <c r="C240" s="154" t="s">
        <v>521</v>
      </c>
      <c r="D240" s="154" t="s">
        <v>234</v>
      </c>
      <c r="E240" s="155" t="s">
        <v>522</v>
      </c>
      <c r="F240" s="156" t="s">
        <v>523</v>
      </c>
      <c r="G240" s="157" t="s">
        <v>285</v>
      </c>
      <c r="H240" s="158">
        <v>46</v>
      </c>
      <c r="I240" s="159"/>
      <c r="J240" s="160">
        <f t="shared" si="60"/>
        <v>0</v>
      </c>
      <c r="K240" s="161"/>
      <c r="L240" s="162"/>
      <c r="M240" s="163" t="s">
        <v>1</v>
      </c>
      <c r="N240" s="164" t="s">
        <v>39</v>
      </c>
      <c r="P240" s="150">
        <f t="shared" si="61"/>
        <v>0</v>
      </c>
      <c r="Q240" s="150">
        <v>4.0000000000000001E-3</v>
      </c>
      <c r="R240" s="150">
        <f t="shared" si="62"/>
        <v>0.184</v>
      </c>
      <c r="S240" s="150">
        <v>0</v>
      </c>
      <c r="T240" s="151">
        <f t="shared" si="63"/>
        <v>0</v>
      </c>
      <c r="AR240" s="152" t="s">
        <v>219</v>
      </c>
      <c r="AT240" s="152" t="s">
        <v>234</v>
      </c>
      <c r="AU240" s="152" t="s">
        <v>86</v>
      </c>
      <c r="AY240" s="13" t="s">
        <v>176</v>
      </c>
      <c r="BE240" s="153">
        <f t="shared" si="64"/>
        <v>0</v>
      </c>
      <c r="BF240" s="153">
        <f t="shared" si="65"/>
        <v>0</v>
      </c>
      <c r="BG240" s="153">
        <f t="shared" si="66"/>
        <v>0</v>
      </c>
      <c r="BH240" s="153">
        <f t="shared" si="67"/>
        <v>0</v>
      </c>
      <c r="BI240" s="153">
        <f t="shared" si="68"/>
        <v>0</v>
      </c>
      <c r="BJ240" s="13" t="s">
        <v>86</v>
      </c>
      <c r="BK240" s="153">
        <f t="shared" si="69"/>
        <v>0</v>
      </c>
      <c r="BL240" s="13" t="s">
        <v>182</v>
      </c>
      <c r="BM240" s="152" t="s">
        <v>524</v>
      </c>
    </row>
    <row r="241" spans="2:65" s="1" customFormat="1" ht="33" customHeight="1">
      <c r="B241" s="139"/>
      <c r="C241" s="154" t="s">
        <v>525</v>
      </c>
      <c r="D241" s="154" t="s">
        <v>234</v>
      </c>
      <c r="E241" s="155" t="s">
        <v>526</v>
      </c>
      <c r="F241" s="156" t="s">
        <v>527</v>
      </c>
      <c r="G241" s="157" t="s">
        <v>285</v>
      </c>
      <c r="H241" s="158">
        <v>23</v>
      </c>
      <c r="I241" s="159"/>
      <c r="J241" s="160">
        <f t="shared" si="60"/>
        <v>0</v>
      </c>
      <c r="K241" s="161"/>
      <c r="L241" s="162"/>
      <c r="M241" s="163" t="s">
        <v>1</v>
      </c>
      <c r="N241" s="164" t="s">
        <v>39</v>
      </c>
      <c r="P241" s="150">
        <f t="shared" si="61"/>
        <v>0</v>
      </c>
      <c r="Q241" s="150">
        <v>4.4999999999999998E-2</v>
      </c>
      <c r="R241" s="150">
        <f t="shared" si="62"/>
        <v>1.0349999999999999</v>
      </c>
      <c r="S241" s="150">
        <v>0</v>
      </c>
      <c r="T241" s="151">
        <f t="shared" si="63"/>
        <v>0</v>
      </c>
      <c r="AR241" s="152" t="s">
        <v>219</v>
      </c>
      <c r="AT241" s="152" t="s">
        <v>234</v>
      </c>
      <c r="AU241" s="152" t="s">
        <v>86</v>
      </c>
      <c r="AY241" s="13" t="s">
        <v>176</v>
      </c>
      <c r="BE241" s="153">
        <f t="shared" si="64"/>
        <v>0</v>
      </c>
      <c r="BF241" s="153">
        <f t="shared" si="65"/>
        <v>0</v>
      </c>
      <c r="BG241" s="153">
        <f t="shared" si="66"/>
        <v>0</v>
      </c>
      <c r="BH241" s="153">
        <f t="shared" si="67"/>
        <v>0</v>
      </c>
      <c r="BI241" s="153">
        <f t="shared" si="68"/>
        <v>0</v>
      </c>
      <c r="BJ241" s="13" t="s">
        <v>86</v>
      </c>
      <c r="BK241" s="153">
        <f t="shared" si="69"/>
        <v>0</v>
      </c>
      <c r="BL241" s="13" t="s">
        <v>182</v>
      </c>
      <c r="BM241" s="152" t="s">
        <v>528</v>
      </c>
    </row>
    <row r="242" spans="2:65" s="1" customFormat="1" ht="33" customHeight="1">
      <c r="B242" s="139"/>
      <c r="C242" s="140" t="s">
        <v>529</v>
      </c>
      <c r="D242" s="140" t="s">
        <v>178</v>
      </c>
      <c r="E242" s="141" t="s">
        <v>530</v>
      </c>
      <c r="F242" s="142" t="s">
        <v>531</v>
      </c>
      <c r="G242" s="143" t="s">
        <v>222</v>
      </c>
      <c r="H242" s="144">
        <v>407.96499999999997</v>
      </c>
      <c r="I242" s="145"/>
      <c r="J242" s="146">
        <f t="shared" si="60"/>
        <v>0</v>
      </c>
      <c r="K242" s="147"/>
      <c r="L242" s="28"/>
      <c r="M242" s="148" t="s">
        <v>1</v>
      </c>
      <c r="N242" s="149" t="s">
        <v>39</v>
      </c>
      <c r="P242" s="150">
        <f t="shared" si="61"/>
        <v>0</v>
      </c>
      <c r="Q242" s="150">
        <v>2.572E-2</v>
      </c>
      <c r="R242" s="150">
        <f t="shared" si="62"/>
        <v>10.4928598</v>
      </c>
      <c r="S242" s="150">
        <v>0</v>
      </c>
      <c r="T242" s="151">
        <f t="shared" si="63"/>
        <v>0</v>
      </c>
      <c r="AR242" s="152" t="s">
        <v>182</v>
      </c>
      <c r="AT242" s="152" t="s">
        <v>178</v>
      </c>
      <c r="AU242" s="152" t="s">
        <v>86</v>
      </c>
      <c r="AY242" s="13" t="s">
        <v>176</v>
      </c>
      <c r="BE242" s="153">
        <f t="shared" si="64"/>
        <v>0</v>
      </c>
      <c r="BF242" s="153">
        <f t="shared" si="65"/>
        <v>0</v>
      </c>
      <c r="BG242" s="153">
        <f t="shared" si="66"/>
        <v>0</v>
      </c>
      <c r="BH242" s="153">
        <f t="shared" si="67"/>
        <v>0</v>
      </c>
      <c r="BI242" s="153">
        <f t="shared" si="68"/>
        <v>0</v>
      </c>
      <c r="BJ242" s="13" t="s">
        <v>86</v>
      </c>
      <c r="BK242" s="153">
        <f t="shared" si="69"/>
        <v>0</v>
      </c>
      <c r="BL242" s="13" t="s">
        <v>182</v>
      </c>
      <c r="BM242" s="152" t="s">
        <v>532</v>
      </c>
    </row>
    <row r="243" spans="2:65" s="1" customFormat="1" ht="44.25" customHeight="1">
      <c r="B243" s="139"/>
      <c r="C243" s="140" t="s">
        <v>533</v>
      </c>
      <c r="D243" s="140" t="s">
        <v>178</v>
      </c>
      <c r="E243" s="141" t="s">
        <v>534</v>
      </c>
      <c r="F243" s="142" t="s">
        <v>535</v>
      </c>
      <c r="G243" s="143" t="s">
        <v>222</v>
      </c>
      <c r="H243" s="144">
        <v>815.93</v>
      </c>
      <c r="I243" s="145"/>
      <c r="J243" s="146">
        <f t="shared" si="60"/>
        <v>0</v>
      </c>
      <c r="K243" s="147"/>
      <c r="L243" s="28"/>
      <c r="M243" s="148" t="s">
        <v>1</v>
      </c>
      <c r="N243" s="149" t="s">
        <v>39</v>
      </c>
      <c r="P243" s="150">
        <f t="shared" si="61"/>
        <v>0</v>
      </c>
      <c r="Q243" s="150">
        <v>0</v>
      </c>
      <c r="R243" s="150">
        <f t="shared" si="62"/>
        <v>0</v>
      </c>
      <c r="S243" s="150">
        <v>0</v>
      </c>
      <c r="T243" s="151">
        <f t="shared" si="63"/>
        <v>0</v>
      </c>
      <c r="AR243" s="152" t="s">
        <v>182</v>
      </c>
      <c r="AT243" s="152" t="s">
        <v>178</v>
      </c>
      <c r="AU243" s="152" t="s">
        <v>86</v>
      </c>
      <c r="AY243" s="13" t="s">
        <v>176</v>
      </c>
      <c r="BE243" s="153">
        <f t="shared" si="64"/>
        <v>0</v>
      </c>
      <c r="BF243" s="153">
        <f t="shared" si="65"/>
        <v>0</v>
      </c>
      <c r="BG243" s="153">
        <f t="shared" si="66"/>
        <v>0</v>
      </c>
      <c r="BH243" s="153">
        <f t="shared" si="67"/>
        <v>0</v>
      </c>
      <c r="BI243" s="153">
        <f t="shared" si="68"/>
        <v>0</v>
      </c>
      <c r="BJ243" s="13" t="s">
        <v>86</v>
      </c>
      <c r="BK243" s="153">
        <f t="shared" si="69"/>
        <v>0</v>
      </c>
      <c r="BL243" s="13" t="s">
        <v>182</v>
      </c>
      <c r="BM243" s="152" t="s">
        <v>536</v>
      </c>
    </row>
    <row r="244" spans="2:65" s="1" customFormat="1" ht="33" customHeight="1">
      <c r="B244" s="139"/>
      <c r="C244" s="140" t="s">
        <v>537</v>
      </c>
      <c r="D244" s="140" t="s">
        <v>178</v>
      </c>
      <c r="E244" s="141" t="s">
        <v>538</v>
      </c>
      <c r="F244" s="142" t="s">
        <v>539</v>
      </c>
      <c r="G244" s="143" t="s">
        <v>222</v>
      </c>
      <c r="H244" s="144">
        <v>407.96499999999997</v>
      </c>
      <c r="I244" s="145"/>
      <c r="J244" s="146">
        <f t="shared" si="60"/>
        <v>0</v>
      </c>
      <c r="K244" s="147"/>
      <c r="L244" s="28"/>
      <c r="M244" s="148" t="s">
        <v>1</v>
      </c>
      <c r="N244" s="149" t="s">
        <v>39</v>
      </c>
      <c r="P244" s="150">
        <f t="shared" si="61"/>
        <v>0</v>
      </c>
      <c r="Q244" s="150">
        <v>2.572E-2</v>
      </c>
      <c r="R244" s="150">
        <f t="shared" si="62"/>
        <v>10.4928598</v>
      </c>
      <c r="S244" s="150">
        <v>0</v>
      </c>
      <c r="T244" s="151">
        <f t="shared" si="63"/>
        <v>0</v>
      </c>
      <c r="AR244" s="152" t="s">
        <v>182</v>
      </c>
      <c r="AT244" s="152" t="s">
        <v>178</v>
      </c>
      <c r="AU244" s="152" t="s">
        <v>86</v>
      </c>
      <c r="AY244" s="13" t="s">
        <v>176</v>
      </c>
      <c r="BE244" s="153">
        <f t="shared" si="64"/>
        <v>0</v>
      </c>
      <c r="BF244" s="153">
        <f t="shared" si="65"/>
        <v>0</v>
      </c>
      <c r="BG244" s="153">
        <f t="shared" si="66"/>
        <v>0</v>
      </c>
      <c r="BH244" s="153">
        <f t="shared" si="67"/>
        <v>0</v>
      </c>
      <c r="BI244" s="153">
        <f t="shared" si="68"/>
        <v>0</v>
      </c>
      <c r="BJ244" s="13" t="s">
        <v>86</v>
      </c>
      <c r="BK244" s="153">
        <f t="shared" si="69"/>
        <v>0</v>
      </c>
      <c r="BL244" s="13" t="s">
        <v>182</v>
      </c>
      <c r="BM244" s="152" t="s">
        <v>540</v>
      </c>
    </row>
    <row r="245" spans="2:65" s="1" customFormat="1" ht="24.15" customHeight="1">
      <c r="B245" s="139"/>
      <c r="C245" s="140" t="s">
        <v>541</v>
      </c>
      <c r="D245" s="140" t="s">
        <v>178</v>
      </c>
      <c r="E245" s="141" t="s">
        <v>542</v>
      </c>
      <c r="F245" s="142" t="s">
        <v>543</v>
      </c>
      <c r="G245" s="143" t="s">
        <v>222</v>
      </c>
      <c r="H245" s="144">
        <v>309.07</v>
      </c>
      <c r="I245" s="145"/>
      <c r="J245" s="146">
        <f t="shared" si="60"/>
        <v>0</v>
      </c>
      <c r="K245" s="147"/>
      <c r="L245" s="28"/>
      <c r="M245" s="148" t="s">
        <v>1</v>
      </c>
      <c r="N245" s="149" t="s">
        <v>39</v>
      </c>
      <c r="P245" s="150">
        <f t="shared" si="61"/>
        <v>0</v>
      </c>
      <c r="Q245" s="150">
        <v>1.5299999999999999E-3</v>
      </c>
      <c r="R245" s="150">
        <f t="shared" si="62"/>
        <v>0.47287709999999994</v>
      </c>
      <c r="S245" s="150">
        <v>0</v>
      </c>
      <c r="T245" s="151">
        <f t="shared" si="63"/>
        <v>0</v>
      </c>
      <c r="AR245" s="152" t="s">
        <v>182</v>
      </c>
      <c r="AT245" s="152" t="s">
        <v>178</v>
      </c>
      <c r="AU245" s="152" t="s">
        <v>86</v>
      </c>
      <c r="AY245" s="13" t="s">
        <v>176</v>
      </c>
      <c r="BE245" s="153">
        <f t="shared" si="64"/>
        <v>0</v>
      </c>
      <c r="BF245" s="153">
        <f t="shared" si="65"/>
        <v>0</v>
      </c>
      <c r="BG245" s="153">
        <f t="shared" si="66"/>
        <v>0</v>
      </c>
      <c r="BH245" s="153">
        <f t="shared" si="67"/>
        <v>0</v>
      </c>
      <c r="BI245" s="153">
        <f t="shared" si="68"/>
        <v>0</v>
      </c>
      <c r="BJ245" s="13" t="s">
        <v>86</v>
      </c>
      <c r="BK245" s="153">
        <f t="shared" si="69"/>
        <v>0</v>
      </c>
      <c r="BL245" s="13" t="s">
        <v>182</v>
      </c>
      <c r="BM245" s="152" t="s">
        <v>544</v>
      </c>
    </row>
    <row r="246" spans="2:65" s="1" customFormat="1" ht="16.5" customHeight="1">
      <c r="B246" s="139"/>
      <c r="C246" s="140" t="s">
        <v>545</v>
      </c>
      <c r="D246" s="140" t="s">
        <v>178</v>
      </c>
      <c r="E246" s="141" t="s">
        <v>546</v>
      </c>
      <c r="F246" s="142" t="s">
        <v>547</v>
      </c>
      <c r="G246" s="143" t="s">
        <v>222</v>
      </c>
      <c r="H246" s="144">
        <v>407.96499999999997</v>
      </c>
      <c r="I246" s="145"/>
      <c r="J246" s="146">
        <f t="shared" si="60"/>
        <v>0</v>
      </c>
      <c r="K246" s="147"/>
      <c r="L246" s="28"/>
      <c r="M246" s="148" t="s">
        <v>1</v>
      </c>
      <c r="N246" s="149" t="s">
        <v>39</v>
      </c>
      <c r="P246" s="150">
        <f t="shared" si="61"/>
        <v>0</v>
      </c>
      <c r="Q246" s="150">
        <v>5.0000000000000002E-5</v>
      </c>
      <c r="R246" s="150">
        <f t="shared" si="62"/>
        <v>2.039825E-2</v>
      </c>
      <c r="S246" s="150">
        <v>0</v>
      </c>
      <c r="T246" s="151">
        <f t="shared" si="63"/>
        <v>0</v>
      </c>
      <c r="AR246" s="152" t="s">
        <v>182</v>
      </c>
      <c r="AT246" s="152" t="s">
        <v>178</v>
      </c>
      <c r="AU246" s="152" t="s">
        <v>86</v>
      </c>
      <c r="AY246" s="13" t="s">
        <v>176</v>
      </c>
      <c r="BE246" s="153">
        <f t="shared" si="64"/>
        <v>0</v>
      </c>
      <c r="BF246" s="153">
        <f t="shared" si="65"/>
        <v>0</v>
      </c>
      <c r="BG246" s="153">
        <f t="shared" si="66"/>
        <v>0</v>
      </c>
      <c r="BH246" s="153">
        <f t="shared" si="67"/>
        <v>0</v>
      </c>
      <c r="BI246" s="153">
        <f t="shared" si="68"/>
        <v>0</v>
      </c>
      <c r="BJ246" s="13" t="s">
        <v>86</v>
      </c>
      <c r="BK246" s="153">
        <f t="shared" si="69"/>
        <v>0</v>
      </c>
      <c r="BL246" s="13" t="s">
        <v>182</v>
      </c>
      <c r="BM246" s="152" t="s">
        <v>548</v>
      </c>
    </row>
    <row r="247" spans="2:65" s="1" customFormat="1" ht="16.5" customHeight="1">
      <c r="B247" s="139"/>
      <c r="C247" s="140" t="s">
        <v>549</v>
      </c>
      <c r="D247" s="140" t="s">
        <v>178</v>
      </c>
      <c r="E247" s="141" t="s">
        <v>550</v>
      </c>
      <c r="F247" s="142" t="s">
        <v>551</v>
      </c>
      <c r="G247" s="143" t="s">
        <v>222</v>
      </c>
      <c r="H247" s="144">
        <v>407.96499999999997</v>
      </c>
      <c r="I247" s="145"/>
      <c r="J247" s="146">
        <f t="shared" si="60"/>
        <v>0</v>
      </c>
      <c r="K247" s="147"/>
      <c r="L247" s="28"/>
      <c r="M247" s="148" t="s">
        <v>1</v>
      </c>
      <c r="N247" s="149" t="s">
        <v>39</v>
      </c>
      <c r="P247" s="150">
        <f t="shared" si="61"/>
        <v>0</v>
      </c>
      <c r="Q247" s="150">
        <v>0</v>
      </c>
      <c r="R247" s="150">
        <f t="shared" si="62"/>
        <v>0</v>
      </c>
      <c r="S247" s="150">
        <v>0</v>
      </c>
      <c r="T247" s="151">
        <f t="shared" si="63"/>
        <v>0</v>
      </c>
      <c r="AR247" s="152" t="s">
        <v>182</v>
      </c>
      <c r="AT247" s="152" t="s">
        <v>178</v>
      </c>
      <c r="AU247" s="152" t="s">
        <v>86</v>
      </c>
      <c r="AY247" s="13" t="s">
        <v>176</v>
      </c>
      <c r="BE247" s="153">
        <f t="shared" si="64"/>
        <v>0</v>
      </c>
      <c r="BF247" s="153">
        <f t="shared" si="65"/>
        <v>0</v>
      </c>
      <c r="BG247" s="153">
        <f t="shared" si="66"/>
        <v>0</v>
      </c>
      <c r="BH247" s="153">
        <f t="shared" si="67"/>
        <v>0</v>
      </c>
      <c r="BI247" s="153">
        <f t="shared" si="68"/>
        <v>0</v>
      </c>
      <c r="BJ247" s="13" t="s">
        <v>86</v>
      </c>
      <c r="BK247" s="153">
        <f t="shared" si="69"/>
        <v>0</v>
      </c>
      <c r="BL247" s="13" t="s">
        <v>182</v>
      </c>
      <c r="BM247" s="152" t="s">
        <v>552</v>
      </c>
    </row>
    <row r="248" spans="2:65" s="222" customFormat="1" ht="16.5" customHeight="1">
      <c r="B248" s="223"/>
      <c r="C248" s="224" t="s">
        <v>553</v>
      </c>
      <c r="D248" s="224" t="s">
        <v>178</v>
      </c>
      <c r="E248" s="225" t="s">
        <v>554</v>
      </c>
      <c r="F248" s="226" t="s">
        <v>555</v>
      </c>
      <c r="G248" s="227" t="s">
        <v>222</v>
      </c>
      <c r="H248" s="228">
        <v>309.07</v>
      </c>
      <c r="I248" s="229"/>
      <c r="J248" s="229">
        <f t="shared" si="60"/>
        <v>0</v>
      </c>
      <c r="K248" s="230"/>
      <c r="L248" s="231"/>
      <c r="M248" s="232" t="s">
        <v>1</v>
      </c>
      <c r="N248" s="233" t="s">
        <v>39</v>
      </c>
      <c r="P248" s="234">
        <f t="shared" si="61"/>
        <v>0</v>
      </c>
      <c r="Q248" s="234">
        <v>5.0000000000000002E-5</v>
      </c>
      <c r="R248" s="234">
        <f t="shared" si="62"/>
        <v>1.54535E-2</v>
      </c>
      <c r="S248" s="234">
        <v>0</v>
      </c>
      <c r="T248" s="235">
        <f t="shared" si="63"/>
        <v>0</v>
      </c>
      <c r="AR248" s="236" t="s">
        <v>182</v>
      </c>
      <c r="AT248" s="236" t="s">
        <v>178</v>
      </c>
      <c r="AU248" s="236" t="s">
        <v>86</v>
      </c>
      <c r="AY248" s="237" t="s">
        <v>176</v>
      </c>
      <c r="BE248" s="238">
        <f t="shared" si="64"/>
        <v>0</v>
      </c>
      <c r="BF248" s="238">
        <f t="shared" si="65"/>
        <v>0</v>
      </c>
      <c r="BG248" s="238">
        <f t="shared" si="66"/>
        <v>0</v>
      </c>
      <c r="BH248" s="238">
        <f t="shared" si="67"/>
        <v>0</v>
      </c>
      <c r="BI248" s="238">
        <f t="shared" si="68"/>
        <v>0</v>
      </c>
      <c r="BJ248" s="237" t="s">
        <v>86</v>
      </c>
      <c r="BK248" s="238">
        <f t="shared" si="69"/>
        <v>0</v>
      </c>
      <c r="BL248" s="237" t="s">
        <v>182</v>
      </c>
      <c r="BM248" s="236" t="s">
        <v>556</v>
      </c>
    </row>
    <row r="249" spans="2:65" s="1" customFormat="1" ht="24.15" customHeight="1">
      <c r="B249" s="139"/>
      <c r="C249" s="140" t="s">
        <v>557</v>
      </c>
      <c r="D249" s="140" t="s">
        <v>178</v>
      </c>
      <c r="E249" s="141" t="s">
        <v>558</v>
      </c>
      <c r="F249" s="142" t="s">
        <v>559</v>
      </c>
      <c r="G249" s="143" t="s">
        <v>241</v>
      </c>
      <c r="H249" s="144">
        <v>218.6</v>
      </c>
      <c r="I249" s="145"/>
      <c r="J249" s="146">
        <f t="shared" si="60"/>
        <v>0</v>
      </c>
      <c r="K249" s="147"/>
      <c r="L249" s="28"/>
      <c r="M249" s="148" t="s">
        <v>1</v>
      </c>
      <c r="N249" s="149" t="s">
        <v>39</v>
      </c>
      <c r="P249" s="150">
        <f t="shared" si="61"/>
        <v>0</v>
      </c>
      <c r="Q249" s="150">
        <v>3.0000000000000001E-5</v>
      </c>
      <c r="R249" s="150">
        <f t="shared" si="62"/>
        <v>6.5579999999999996E-3</v>
      </c>
      <c r="S249" s="150">
        <v>0</v>
      </c>
      <c r="T249" s="151">
        <f t="shared" si="63"/>
        <v>0</v>
      </c>
      <c r="AR249" s="152" t="s">
        <v>182</v>
      </c>
      <c r="AT249" s="152" t="s">
        <v>178</v>
      </c>
      <c r="AU249" s="152" t="s">
        <v>86</v>
      </c>
      <c r="AY249" s="13" t="s">
        <v>176</v>
      </c>
      <c r="BE249" s="153">
        <f t="shared" si="64"/>
        <v>0</v>
      </c>
      <c r="BF249" s="153">
        <f t="shared" si="65"/>
        <v>0</v>
      </c>
      <c r="BG249" s="153">
        <f t="shared" si="66"/>
        <v>0</v>
      </c>
      <c r="BH249" s="153">
        <f t="shared" si="67"/>
        <v>0</v>
      </c>
      <c r="BI249" s="153">
        <f t="shared" si="68"/>
        <v>0</v>
      </c>
      <c r="BJ249" s="13" t="s">
        <v>86</v>
      </c>
      <c r="BK249" s="153">
        <f t="shared" si="69"/>
        <v>0</v>
      </c>
      <c r="BL249" s="13" t="s">
        <v>182</v>
      </c>
      <c r="BM249" s="152" t="s">
        <v>560</v>
      </c>
    </row>
    <row r="250" spans="2:65" s="1" customFormat="1" ht="16.5" customHeight="1">
      <c r="B250" s="139"/>
      <c r="C250" s="140" t="s">
        <v>561</v>
      </c>
      <c r="D250" s="140" t="s">
        <v>178</v>
      </c>
      <c r="E250" s="141" t="s">
        <v>562</v>
      </c>
      <c r="F250" s="142" t="s">
        <v>563</v>
      </c>
      <c r="G250" s="143" t="s">
        <v>241</v>
      </c>
      <c r="H250" s="144">
        <v>95.8</v>
      </c>
      <c r="I250" s="145"/>
      <c r="J250" s="146">
        <f t="shared" si="60"/>
        <v>0</v>
      </c>
      <c r="K250" s="147"/>
      <c r="L250" s="28"/>
      <c r="M250" s="148" t="s">
        <v>1</v>
      </c>
      <c r="N250" s="149" t="s">
        <v>39</v>
      </c>
      <c r="P250" s="150">
        <f t="shared" si="61"/>
        <v>0</v>
      </c>
      <c r="Q250" s="150">
        <v>6.9999999999999994E-5</v>
      </c>
      <c r="R250" s="150">
        <f t="shared" si="62"/>
        <v>6.7059999999999993E-3</v>
      </c>
      <c r="S250" s="150">
        <v>0</v>
      </c>
      <c r="T250" s="151">
        <f t="shared" si="63"/>
        <v>0</v>
      </c>
      <c r="AR250" s="152" t="s">
        <v>182</v>
      </c>
      <c r="AT250" s="152" t="s">
        <v>178</v>
      </c>
      <c r="AU250" s="152" t="s">
        <v>86</v>
      </c>
      <c r="AY250" s="13" t="s">
        <v>176</v>
      </c>
      <c r="BE250" s="153">
        <f t="shared" si="64"/>
        <v>0</v>
      </c>
      <c r="BF250" s="153">
        <f t="shared" si="65"/>
        <v>0</v>
      </c>
      <c r="BG250" s="153">
        <f t="shared" si="66"/>
        <v>0</v>
      </c>
      <c r="BH250" s="153">
        <f t="shared" si="67"/>
        <v>0</v>
      </c>
      <c r="BI250" s="153">
        <f t="shared" si="68"/>
        <v>0</v>
      </c>
      <c r="BJ250" s="13" t="s">
        <v>86</v>
      </c>
      <c r="BK250" s="153">
        <f t="shared" si="69"/>
        <v>0</v>
      </c>
      <c r="BL250" s="13" t="s">
        <v>182</v>
      </c>
      <c r="BM250" s="152" t="s">
        <v>564</v>
      </c>
    </row>
    <row r="251" spans="2:65" s="1" customFormat="1" ht="24.15" customHeight="1">
      <c r="B251" s="139"/>
      <c r="C251" s="140" t="s">
        <v>565</v>
      </c>
      <c r="D251" s="140" t="s">
        <v>178</v>
      </c>
      <c r="E251" s="141" t="s">
        <v>566</v>
      </c>
      <c r="F251" s="142" t="s">
        <v>567</v>
      </c>
      <c r="G251" s="143" t="s">
        <v>241</v>
      </c>
      <c r="H251" s="144">
        <v>1740</v>
      </c>
      <c r="I251" s="145"/>
      <c r="J251" s="146">
        <f t="shared" si="60"/>
        <v>0</v>
      </c>
      <c r="K251" s="147"/>
      <c r="L251" s="28"/>
      <c r="M251" s="148" t="s">
        <v>1</v>
      </c>
      <c r="N251" s="149" t="s">
        <v>39</v>
      </c>
      <c r="P251" s="150">
        <f t="shared" si="61"/>
        <v>0</v>
      </c>
      <c r="Q251" s="150">
        <v>0</v>
      </c>
      <c r="R251" s="150">
        <f t="shared" si="62"/>
        <v>0</v>
      </c>
      <c r="S251" s="150">
        <v>2E-3</v>
      </c>
      <c r="T251" s="151">
        <f t="shared" si="63"/>
        <v>3.48</v>
      </c>
      <c r="AR251" s="152" t="s">
        <v>182</v>
      </c>
      <c r="AT251" s="152" t="s">
        <v>178</v>
      </c>
      <c r="AU251" s="152" t="s">
        <v>86</v>
      </c>
      <c r="AY251" s="13" t="s">
        <v>176</v>
      </c>
      <c r="BE251" s="153">
        <f t="shared" si="64"/>
        <v>0</v>
      </c>
      <c r="BF251" s="153">
        <f t="shared" si="65"/>
        <v>0</v>
      </c>
      <c r="BG251" s="153">
        <f t="shared" si="66"/>
        <v>0</v>
      </c>
      <c r="BH251" s="153">
        <f t="shared" si="67"/>
        <v>0</v>
      </c>
      <c r="BI251" s="153">
        <f t="shared" si="68"/>
        <v>0</v>
      </c>
      <c r="BJ251" s="13" t="s">
        <v>86</v>
      </c>
      <c r="BK251" s="153">
        <f t="shared" si="69"/>
        <v>0</v>
      </c>
      <c r="BL251" s="13" t="s">
        <v>182</v>
      </c>
      <c r="BM251" s="152" t="s">
        <v>568</v>
      </c>
    </row>
    <row r="252" spans="2:65" s="1" customFormat="1" ht="21.75" customHeight="1">
      <c r="B252" s="139"/>
      <c r="C252" s="140" t="s">
        <v>569</v>
      </c>
      <c r="D252" s="140" t="s">
        <v>178</v>
      </c>
      <c r="E252" s="141" t="s">
        <v>570</v>
      </c>
      <c r="F252" s="142" t="s">
        <v>571</v>
      </c>
      <c r="G252" s="143" t="s">
        <v>213</v>
      </c>
      <c r="H252" s="144">
        <v>3.48</v>
      </c>
      <c r="I252" s="145"/>
      <c r="J252" s="146">
        <f t="shared" si="60"/>
        <v>0</v>
      </c>
      <c r="K252" s="147"/>
      <c r="L252" s="28"/>
      <c r="M252" s="148" t="s">
        <v>1</v>
      </c>
      <c r="N252" s="149" t="s">
        <v>39</v>
      </c>
      <c r="P252" s="150">
        <f t="shared" si="61"/>
        <v>0</v>
      </c>
      <c r="Q252" s="150">
        <v>0</v>
      </c>
      <c r="R252" s="150">
        <f t="shared" si="62"/>
        <v>0</v>
      </c>
      <c r="S252" s="150">
        <v>0</v>
      </c>
      <c r="T252" s="151">
        <f t="shared" si="63"/>
        <v>0</v>
      </c>
      <c r="AR252" s="152" t="s">
        <v>182</v>
      </c>
      <c r="AT252" s="152" t="s">
        <v>178</v>
      </c>
      <c r="AU252" s="152" t="s">
        <v>86</v>
      </c>
      <c r="AY252" s="13" t="s">
        <v>176</v>
      </c>
      <c r="BE252" s="153">
        <f t="shared" si="64"/>
        <v>0</v>
      </c>
      <c r="BF252" s="153">
        <f t="shared" si="65"/>
        <v>0</v>
      </c>
      <c r="BG252" s="153">
        <f t="shared" si="66"/>
        <v>0</v>
      </c>
      <c r="BH252" s="153">
        <f t="shared" si="67"/>
        <v>0</v>
      </c>
      <c r="BI252" s="153">
        <f t="shared" si="68"/>
        <v>0</v>
      </c>
      <c r="BJ252" s="13" t="s">
        <v>86</v>
      </c>
      <c r="BK252" s="153">
        <f t="shared" si="69"/>
        <v>0</v>
      </c>
      <c r="BL252" s="13" t="s">
        <v>182</v>
      </c>
      <c r="BM252" s="152" t="s">
        <v>572</v>
      </c>
    </row>
    <row r="253" spans="2:65" s="1" customFormat="1" ht="24.15" customHeight="1">
      <c r="B253" s="139"/>
      <c r="C253" s="140" t="s">
        <v>573</v>
      </c>
      <c r="D253" s="140" t="s">
        <v>178</v>
      </c>
      <c r="E253" s="141" t="s">
        <v>574</v>
      </c>
      <c r="F253" s="142" t="s">
        <v>575</v>
      </c>
      <c r="G253" s="143" t="s">
        <v>213</v>
      </c>
      <c r="H253" s="144">
        <v>139.19999999999999</v>
      </c>
      <c r="I253" s="145"/>
      <c r="J253" s="146">
        <f t="shared" si="60"/>
        <v>0</v>
      </c>
      <c r="K253" s="147"/>
      <c r="L253" s="28"/>
      <c r="M253" s="148" t="s">
        <v>1</v>
      </c>
      <c r="N253" s="149" t="s">
        <v>39</v>
      </c>
      <c r="P253" s="150">
        <f t="shared" si="61"/>
        <v>0</v>
      </c>
      <c r="Q253" s="150">
        <v>0</v>
      </c>
      <c r="R253" s="150">
        <f t="shared" si="62"/>
        <v>0</v>
      </c>
      <c r="S253" s="150">
        <v>0</v>
      </c>
      <c r="T253" s="151">
        <f t="shared" si="63"/>
        <v>0</v>
      </c>
      <c r="AR253" s="152" t="s">
        <v>182</v>
      </c>
      <c r="AT253" s="152" t="s">
        <v>178</v>
      </c>
      <c r="AU253" s="152" t="s">
        <v>86</v>
      </c>
      <c r="AY253" s="13" t="s">
        <v>176</v>
      </c>
      <c r="BE253" s="153">
        <f t="shared" si="64"/>
        <v>0</v>
      </c>
      <c r="BF253" s="153">
        <f t="shared" si="65"/>
        <v>0</v>
      </c>
      <c r="BG253" s="153">
        <f t="shared" si="66"/>
        <v>0</v>
      </c>
      <c r="BH253" s="153">
        <f t="shared" si="67"/>
        <v>0</v>
      </c>
      <c r="BI253" s="153">
        <f t="shared" si="68"/>
        <v>0</v>
      </c>
      <c r="BJ253" s="13" t="s">
        <v>86</v>
      </c>
      <c r="BK253" s="153">
        <f t="shared" si="69"/>
        <v>0</v>
      </c>
      <c r="BL253" s="13" t="s">
        <v>182</v>
      </c>
      <c r="BM253" s="152" t="s">
        <v>576</v>
      </c>
    </row>
    <row r="254" spans="2:65" s="1" customFormat="1" ht="24.15" customHeight="1">
      <c r="B254" s="139"/>
      <c r="C254" s="140" t="s">
        <v>577</v>
      </c>
      <c r="D254" s="140" t="s">
        <v>178</v>
      </c>
      <c r="E254" s="141" t="s">
        <v>578</v>
      </c>
      <c r="F254" s="142" t="s">
        <v>579</v>
      </c>
      <c r="G254" s="143" t="s">
        <v>213</v>
      </c>
      <c r="H254" s="144">
        <v>3.48</v>
      </c>
      <c r="I254" s="145"/>
      <c r="J254" s="146">
        <f t="shared" si="60"/>
        <v>0</v>
      </c>
      <c r="K254" s="147"/>
      <c r="L254" s="28"/>
      <c r="M254" s="148" t="s">
        <v>1</v>
      </c>
      <c r="N254" s="149" t="s">
        <v>39</v>
      </c>
      <c r="P254" s="150">
        <f t="shared" si="61"/>
        <v>0</v>
      </c>
      <c r="Q254" s="150">
        <v>0</v>
      </c>
      <c r="R254" s="150">
        <f t="shared" si="62"/>
        <v>0</v>
      </c>
      <c r="S254" s="150">
        <v>0</v>
      </c>
      <c r="T254" s="151">
        <f t="shared" si="63"/>
        <v>0</v>
      </c>
      <c r="AR254" s="152" t="s">
        <v>182</v>
      </c>
      <c r="AT254" s="152" t="s">
        <v>178</v>
      </c>
      <c r="AU254" s="152" t="s">
        <v>86</v>
      </c>
      <c r="AY254" s="13" t="s">
        <v>176</v>
      </c>
      <c r="BE254" s="153">
        <f t="shared" si="64"/>
        <v>0</v>
      </c>
      <c r="BF254" s="153">
        <f t="shared" si="65"/>
        <v>0</v>
      </c>
      <c r="BG254" s="153">
        <f t="shared" si="66"/>
        <v>0</v>
      </c>
      <c r="BH254" s="153">
        <f t="shared" si="67"/>
        <v>0</v>
      </c>
      <c r="BI254" s="153">
        <f t="shared" si="68"/>
        <v>0</v>
      </c>
      <c r="BJ254" s="13" t="s">
        <v>86</v>
      </c>
      <c r="BK254" s="153">
        <f t="shared" si="69"/>
        <v>0</v>
      </c>
      <c r="BL254" s="13" t="s">
        <v>182</v>
      </c>
      <c r="BM254" s="152" t="s">
        <v>580</v>
      </c>
    </row>
    <row r="255" spans="2:65" s="1" customFormat="1" ht="24.15" customHeight="1">
      <c r="B255" s="139"/>
      <c r="C255" s="140" t="s">
        <v>581</v>
      </c>
      <c r="D255" s="140" t="s">
        <v>178</v>
      </c>
      <c r="E255" s="141" t="s">
        <v>582</v>
      </c>
      <c r="F255" s="142" t="s">
        <v>583</v>
      </c>
      <c r="G255" s="143" t="s">
        <v>213</v>
      </c>
      <c r="H255" s="144">
        <v>34.799999999999997</v>
      </c>
      <c r="I255" s="145"/>
      <c r="J255" s="146">
        <f t="shared" si="60"/>
        <v>0</v>
      </c>
      <c r="K255" s="147"/>
      <c r="L255" s="28"/>
      <c r="M255" s="148" t="s">
        <v>1</v>
      </c>
      <c r="N255" s="149" t="s">
        <v>39</v>
      </c>
      <c r="P255" s="150">
        <f t="shared" si="61"/>
        <v>0</v>
      </c>
      <c r="Q255" s="150">
        <v>0</v>
      </c>
      <c r="R255" s="150">
        <f t="shared" si="62"/>
        <v>0</v>
      </c>
      <c r="S255" s="150">
        <v>0</v>
      </c>
      <c r="T255" s="151">
        <f t="shared" si="63"/>
        <v>0</v>
      </c>
      <c r="AR255" s="152" t="s">
        <v>182</v>
      </c>
      <c r="AT255" s="152" t="s">
        <v>178</v>
      </c>
      <c r="AU255" s="152" t="s">
        <v>86</v>
      </c>
      <c r="AY255" s="13" t="s">
        <v>176</v>
      </c>
      <c r="BE255" s="153">
        <f t="shared" si="64"/>
        <v>0</v>
      </c>
      <c r="BF255" s="153">
        <f t="shared" si="65"/>
        <v>0</v>
      </c>
      <c r="BG255" s="153">
        <f t="shared" si="66"/>
        <v>0</v>
      </c>
      <c r="BH255" s="153">
        <f t="shared" si="67"/>
        <v>0</v>
      </c>
      <c r="BI255" s="153">
        <f t="shared" si="68"/>
        <v>0</v>
      </c>
      <c r="BJ255" s="13" t="s">
        <v>86</v>
      </c>
      <c r="BK255" s="153">
        <f t="shared" si="69"/>
        <v>0</v>
      </c>
      <c r="BL255" s="13" t="s">
        <v>182</v>
      </c>
      <c r="BM255" s="152" t="s">
        <v>584</v>
      </c>
    </row>
    <row r="256" spans="2:65" s="1" customFormat="1" ht="24.15" customHeight="1">
      <c r="B256" s="139"/>
      <c r="C256" s="140" t="s">
        <v>585</v>
      </c>
      <c r="D256" s="140" t="s">
        <v>178</v>
      </c>
      <c r="E256" s="141" t="s">
        <v>586</v>
      </c>
      <c r="F256" s="142" t="s">
        <v>587</v>
      </c>
      <c r="G256" s="143" t="s">
        <v>213</v>
      </c>
      <c r="H256" s="144">
        <v>3.48</v>
      </c>
      <c r="I256" s="145"/>
      <c r="J256" s="146">
        <f t="shared" si="60"/>
        <v>0</v>
      </c>
      <c r="K256" s="147"/>
      <c r="L256" s="28"/>
      <c r="M256" s="148" t="s">
        <v>1</v>
      </c>
      <c r="N256" s="149" t="s">
        <v>39</v>
      </c>
      <c r="P256" s="150">
        <f t="shared" si="61"/>
        <v>0</v>
      </c>
      <c r="Q256" s="150">
        <v>0</v>
      </c>
      <c r="R256" s="150">
        <f t="shared" si="62"/>
        <v>0</v>
      </c>
      <c r="S256" s="150">
        <v>0</v>
      </c>
      <c r="T256" s="151">
        <f t="shared" si="63"/>
        <v>0</v>
      </c>
      <c r="AR256" s="152" t="s">
        <v>182</v>
      </c>
      <c r="AT256" s="152" t="s">
        <v>178</v>
      </c>
      <c r="AU256" s="152" t="s">
        <v>86</v>
      </c>
      <c r="AY256" s="13" t="s">
        <v>176</v>
      </c>
      <c r="BE256" s="153">
        <f t="shared" si="64"/>
        <v>0</v>
      </c>
      <c r="BF256" s="153">
        <f t="shared" si="65"/>
        <v>0</v>
      </c>
      <c r="BG256" s="153">
        <f t="shared" si="66"/>
        <v>0</v>
      </c>
      <c r="BH256" s="153">
        <f t="shared" si="67"/>
        <v>0</v>
      </c>
      <c r="BI256" s="153">
        <f t="shared" si="68"/>
        <v>0</v>
      </c>
      <c r="BJ256" s="13" t="s">
        <v>86</v>
      </c>
      <c r="BK256" s="153">
        <f t="shared" si="69"/>
        <v>0</v>
      </c>
      <c r="BL256" s="13" t="s">
        <v>182</v>
      </c>
      <c r="BM256" s="152" t="s">
        <v>588</v>
      </c>
    </row>
    <row r="257" spans="2:65" s="11" customFormat="1" ht="22.75" customHeight="1">
      <c r="B257" s="127"/>
      <c r="D257" s="128" t="s">
        <v>72</v>
      </c>
      <c r="E257" s="137" t="s">
        <v>589</v>
      </c>
      <c r="F257" s="137" t="s">
        <v>590</v>
      </c>
      <c r="I257" s="130"/>
      <c r="J257" s="138">
        <f>BK257</f>
        <v>0</v>
      </c>
      <c r="L257" s="127"/>
      <c r="M257" s="132"/>
      <c r="P257" s="133">
        <f>P258</f>
        <v>0</v>
      </c>
      <c r="R257" s="133">
        <f>R258</f>
        <v>0</v>
      </c>
      <c r="T257" s="134">
        <f>T258</f>
        <v>0</v>
      </c>
      <c r="AR257" s="128" t="s">
        <v>80</v>
      </c>
      <c r="AT257" s="135" t="s">
        <v>72</v>
      </c>
      <c r="AU257" s="135" t="s">
        <v>80</v>
      </c>
      <c r="AY257" s="128" t="s">
        <v>176</v>
      </c>
      <c r="BK257" s="136">
        <f>BK258</f>
        <v>0</v>
      </c>
    </row>
    <row r="258" spans="2:65" s="1" customFormat="1" ht="24.15" customHeight="1">
      <c r="B258" s="139"/>
      <c r="C258" s="140" t="s">
        <v>589</v>
      </c>
      <c r="D258" s="140" t="s">
        <v>178</v>
      </c>
      <c r="E258" s="141" t="s">
        <v>591</v>
      </c>
      <c r="F258" s="142" t="s">
        <v>592</v>
      </c>
      <c r="G258" s="143" t="s">
        <v>213</v>
      </c>
      <c r="H258" s="144">
        <v>1468.7260000000001</v>
      </c>
      <c r="I258" s="145"/>
      <c r="J258" s="146">
        <f>ROUND(I258*H258,2)</f>
        <v>0</v>
      </c>
      <c r="K258" s="147"/>
      <c r="L258" s="28"/>
      <c r="M258" s="148" t="s">
        <v>1</v>
      </c>
      <c r="N258" s="149" t="s">
        <v>39</v>
      </c>
      <c r="P258" s="150">
        <f>O258*H258</f>
        <v>0</v>
      </c>
      <c r="Q258" s="150">
        <v>0</v>
      </c>
      <c r="R258" s="150">
        <f>Q258*H258</f>
        <v>0</v>
      </c>
      <c r="S258" s="150">
        <v>0</v>
      </c>
      <c r="T258" s="151">
        <f>S258*H258</f>
        <v>0</v>
      </c>
      <c r="AR258" s="152" t="s">
        <v>182</v>
      </c>
      <c r="AT258" s="152" t="s">
        <v>178</v>
      </c>
      <c r="AU258" s="152" t="s">
        <v>86</v>
      </c>
      <c r="AY258" s="13" t="s">
        <v>176</v>
      </c>
      <c r="BE258" s="153">
        <f>IF(N258="základná",J258,0)</f>
        <v>0</v>
      </c>
      <c r="BF258" s="153">
        <f>IF(N258="znížená",J258,0)</f>
        <v>0</v>
      </c>
      <c r="BG258" s="153">
        <f>IF(N258="zákl. prenesená",J258,0)</f>
        <v>0</v>
      </c>
      <c r="BH258" s="153">
        <f>IF(N258="zníž. prenesená",J258,0)</f>
        <v>0</v>
      </c>
      <c r="BI258" s="153">
        <f>IF(N258="nulová",J258,0)</f>
        <v>0</v>
      </c>
      <c r="BJ258" s="13" t="s">
        <v>86</v>
      </c>
      <c r="BK258" s="153">
        <f>ROUND(I258*H258,2)</f>
        <v>0</v>
      </c>
      <c r="BL258" s="13" t="s">
        <v>182</v>
      </c>
      <c r="BM258" s="152" t="s">
        <v>593</v>
      </c>
    </row>
    <row r="259" spans="2:65" s="11" customFormat="1" ht="25.9" customHeight="1">
      <c r="B259" s="127"/>
      <c r="D259" s="128" t="s">
        <v>72</v>
      </c>
      <c r="E259" s="129" t="s">
        <v>594</v>
      </c>
      <c r="F259" s="129" t="s">
        <v>595</v>
      </c>
      <c r="I259" s="130"/>
      <c r="J259" s="131">
        <f>BK259</f>
        <v>0</v>
      </c>
      <c r="L259" s="127"/>
      <c r="M259" s="132"/>
      <c r="P259" s="133">
        <f>P260+P274+P285+P297+P305+P311+P324+P357+P363+P369+P377+P387+P389</f>
        <v>0</v>
      </c>
      <c r="R259" s="133">
        <f>R260+R274+R285+R297+R305+R311+R324+R357+R363+R369+R377+R387+R389</f>
        <v>87.334244290000015</v>
      </c>
      <c r="T259" s="134">
        <f>T260+T274+T285+T297+T305+T311+T324+T357+T363+T369+T377+T387+T389</f>
        <v>0</v>
      </c>
      <c r="AR259" s="128" t="s">
        <v>86</v>
      </c>
      <c r="AT259" s="135" t="s">
        <v>72</v>
      </c>
      <c r="AU259" s="135" t="s">
        <v>73</v>
      </c>
      <c r="AY259" s="128" t="s">
        <v>176</v>
      </c>
      <c r="BK259" s="136">
        <f>BK260+BK274+BK285+BK297+BK305+BK311+BK324+BK357+BK363+BK369+BK377+BK387+BK389</f>
        <v>0</v>
      </c>
    </row>
    <row r="260" spans="2:65" s="11" customFormat="1" ht="22.75" customHeight="1">
      <c r="B260" s="127"/>
      <c r="D260" s="128" t="s">
        <v>72</v>
      </c>
      <c r="E260" s="137" t="s">
        <v>596</v>
      </c>
      <c r="F260" s="137" t="s">
        <v>597</v>
      </c>
      <c r="I260" s="130"/>
      <c r="J260" s="138">
        <f>BK260</f>
        <v>0</v>
      </c>
      <c r="L260" s="127"/>
      <c r="M260" s="132"/>
      <c r="P260" s="133">
        <f>SUM(P261:P273)</f>
        <v>0</v>
      </c>
      <c r="R260" s="133">
        <f>SUM(R261:R273)</f>
        <v>4.9969741499999998</v>
      </c>
      <c r="T260" s="134">
        <f>SUM(T261:T273)</f>
        <v>0</v>
      </c>
      <c r="AR260" s="128" t="s">
        <v>86</v>
      </c>
      <c r="AT260" s="135" t="s">
        <v>72</v>
      </c>
      <c r="AU260" s="135" t="s">
        <v>80</v>
      </c>
      <c r="AY260" s="128" t="s">
        <v>176</v>
      </c>
      <c r="BK260" s="136">
        <f>SUM(BK261:BK273)</f>
        <v>0</v>
      </c>
    </row>
    <row r="261" spans="2:65" s="1" customFormat="1" ht="24.15" customHeight="1">
      <c r="B261" s="139"/>
      <c r="C261" s="140" t="s">
        <v>598</v>
      </c>
      <c r="D261" s="140" t="s">
        <v>178</v>
      </c>
      <c r="E261" s="141" t="s">
        <v>599</v>
      </c>
      <c r="F261" s="142" t="s">
        <v>600</v>
      </c>
      <c r="G261" s="143" t="s">
        <v>222</v>
      </c>
      <c r="H261" s="144">
        <v>361.2</v>
      </c>
      <c r="I261" s="145"/>
      <c r="J261" s="146">
        <f t="shared" ref="J261:J273" si="70">ROUND(I261*H261,2)</f>
        <v>0</v>
      </c>
      <c r="K261" s="147"/>
      <c r="L261" s="28"/>
      <c r="M261" s="148" t="s">
        <v>1</v>
      </c>
      <c r="N261" s="149" t="s">
        <v>39</v>
      </c>
      <c r="P261" s="150">
        <f t="shared" ref="P261:P273" si="71">O261*H261</f>
        <v>0</v>
      </c>
      <c r="Q261" s="150">
        <v>0</v>
      </c>
      <c r="R261" s="150">
        <f t="shared" ref="R261:R273" si="72">Q261*H261</f>
        <v>0</v>
      </c>
      <c r="S261" s="150">
        <v>0</v>
      </c>
      <c r="T261" s="151">
        <f t="shared" ref="T261:T273" si="73">S261*H261</f>
        <v>0</v>
      </c>
      <c r="AR261" s="152" t="s">
        <v>255</v>
      </c>
      <c r="AT261" s="152" t="s">
        <v>178</v>
      </c>
      <c r="AU261" s="152" t="s">
        <v>86</v>
      </c>
      <c r="AY261" s="13" t="s">
        <v>176</v>
      </c>
      <c r="BE261" s="153">
        <f t="shared" ref="BE261:BE273" si="74">IF(N261="základná",J261,0)</f>
        <v>0</v>
      </c>
      <c r="BF261" s="153">
        <f t="shared" ref="BF261:BF273" si="75">IF(N261="znížená",J261,0)</f>
        <v>0</v>
      </c>
      <c r="BG261" s="153">
        <f t="shared" ref="BG261:BG273" si="76">IF(N261="zákl. prenesená",J261,0)</f>
        <v>0</v>
      </c>
      <c r="BH261" s="153">
        <f t="shared" ref="BH261:BH273" si="77">IF(N261="zníž. prenesená",J261,0)</f>
        <v>0</v>
      </c>
      <c r="BI261" s="153">
        <f t="shared" ref="BI261:BI273" si="78">IF(N261="nulová",J261,0)</f>
        <v>0</v>
      </c>
      <c r="BJ261" s="13" t="s">
        <v>86</v>
      </c>
      <c r="BK261" s="153">
        <f t="shared" ref="BK261:BK273" si="79">ROUND(I261*H261,2)</f>
        <v>0</v>
      </c>
      <c r="BL261" s="13" t="s">
        <v>255</v>
      </c>
      <c r="BM261" s="152" t="s">
        <v>601</v>
      </c>
    </row>
    <row r="262" spans="2:65" s="1" customFormat="1" ht="16.5" customHeight="1">
      <c r="B262" s="139"/>
      <c r="C262" s="154" t="s">
        <v>602</v>
      </c>
      <c r="D262" s="154" t="s">
        <v>234</v>
      </c>
      <c r="E262" s="155" t="s">
        <v>603</v>
      </c>
      <c r="F262" s="156" t="s">
        <v>604</v>
      </c>
      <c r="G262" s="157" t="s">
        <v>213</v>
      </c>
      <c r="H262" s="158">
        <v>0.108</v>
      </c>
      <c r="I262" s="159"/>
      <c r="J262" s="160">
        <f t="shared" si="70"/>
        <v>0</v>
      </c>
      <c r="K262" s="161"/>
      <c r="L262" s="162"/>
      <c r="M262" s="163" t="s">
        <v>1</v>
      </c>
      <c r="N262" s="164" t="s">
        <v>39</v>
      </c>
      <c r="P262" s="150">
        <f t="shared" si="71"/>
        <v>0</v>
      </c>
      <c r="Q262" s="150">
        <v>1</v>
      </c>
      <c r="R262" s="150">
        <f t="shared" si="72"/>
        <v>0.108</v>
      </c>
      <c r="S262" s="150">
        <v>0</v>
      </c>
      <c r="T262" s="151">
        <f t="shared" si="73"/>
        <v>0</v>
      </c>
      <c r="AR262" s="152" t="s">
        <v>320</v>
      </c>
      <c r="AT262" s="152" t="s">
        <v>234</v>
      </c>
      <c r="AU262" s="152" t="s">
        <v>86</v>
      </c>
      <c r="AY262" s="13" t="s">
        <v>176</v>
      </c>
      <c r="BE262" s="153">
        <f t="shared" si="74"/>
        <v>0</v>
      </c>
      <c r="BF262" s="153">
        <f t="shared" si="75"/>
        <v>0</v>
      </c>
      <c r="BG262" s="153">
        <f t="shared" si="76"/>
        <v>0</v>
      </c>
      <c r="BH262" s="153">
        <f t="shared" si="77"/>
        <v>0</v>
      </c>
      <c r="BI262" s="153">
        <f t="shared" si="78"/>
        <v>0</v>
      </c>
      <c r="BJ262" s="13" t="s">
        <v>86</v>
      </c>
      <c r="BK262" s="153">
        <f t="shared" si="79"/>
        <v>0</v>
      </c>
      <c r="BL262" s="13" t="s">
        <v>255</v>
      </c>
      <c r="BM262" s="152" t="s">
        <v>605</v>
      </c>
    </row>
    <row r="263" spans="2:65" s="1" customFormat="1" ht="24.15" customHeight="1">
      <c r="B263" s="139"/>
      <c r="C263" s="140" t="s">
        <v>606</v>
      </c>
      <c r="D263" s="140" t="s">
        <v>178</v>
      </c>
      <c r="E263" s="141" t="s">
        <v>607</v>
      </c>
      <c r="F263" s="142" t="s">
        <v>608</v>
      </c>
      <c r="G263" s="143" t="s">
        <v>222</v>
      </c>
      <c r="H263" s="144">
        <v>35.92</v>
      </c>
      <c r="I263" s="145"/>
      <c r="J263" s="146">
        <f t="shared" si="70"/>
        <v>0</v>
      </c>
      <c r="K263" s="147"/>
      <c r="L263" s="28"/>
      <c r="M263" s="148" t="s">
        <v>1</v>
      </c>
      <c r="N263" s="149" t="s">
        <v>39</v>
      </c>
      <c r="P263" s="150">
        <f t="shared" si="71"/>
        <v>0</v>
      </c>
      <c r="Q263" s="150">
        <v>0</v>
      </c>
      <c r="R263" s="150">
        <f t="shared" si="72"/>
        <v>0</v>
      </c>
      <c r="S263" s="150">
        <v>0</v>
      </c>
      <c r="T263" s="151">
        <f t="shared" si="73"/>
        <v>0</v>
      </c>
      <c r="AR263" s="152" t="s">
        <v>255</v>
      </c>
      <c r="AT263" s="152" t="s">
        <v>178</v>
      </c>
      <c r="AU263" s="152" t="s">
        <v>86</v>
      </c>
      <c r="AY263" s="13" t="s">
        <v>176</v>
      </c>
      <c r="BE263" s="153">
        <f t="shared" si="74"/>
        <v>0</v>
      </c>
      <c r="BF263" s="153">
        <f t="shared" si="75"/>
        <v>0</v>
      </c>
      <c r="BG263" s="153">
        <f t="shared" si="76"/>
        <v>0</v>
      </c>
      <c r="BH263" s="153">
        <f t="shared" si="77"/>
        <v>0</v>
      </c>
      <c r="BI263" s="153">
        <f t="shared" si="78"/>
        <v>0</v>
      </c>
      <c r="BJ263" s="13" t="s">
        <v>86</v>
      </c>
      <c r="BK263" s="153">
        <f t="shared" si="79"/>
        <v>0</v>
      </c>
      <c r="BL263" s="13" t="s">
        <v>255</v>
      </c>
      <c r="BM263" s="152" t="s">
        <v>609</v>
      </c>
    </row>
    <row r="264" spans="2:65" s="1" customFormat="1" ht="24.15" customHeight="1">
      <c r="B264" s="139"/>
      <c r="C264" s="140" t="s">
        <v>610</v>
      </c>
      <c r="D264" s="140" t="s">
        <v>178</v>
      </c>
      <c r="E264" s="141" t="s">
        <v>611</v>
      </c>
      <c r="F264" s="142" t="s">
        <v>612</v>
      </c>
      <c r="G264" s="143" t="s">
        <v>222</v>
      </c>
      <c r="H264" s="144">
        <v>134.69999999999999</v>
      </c>
      <c r="I264" s="145"/>
      <c r="J264" s="146">
        <f t="shared" si="70"/>
        <v>0</v>
      </c>
      <c r="K264" s="147"/>
      <c r="L264" s="28"/>
      <c r="M264" s="148" t="s">
        <v>1</v>
      </c>
      <c r="N264" s="149" t="s">
        <v>39</v>
      </c>
      <c r="P264" s="150">
        <f t="shared" si="71"/>
        <v>0</v>
      </c>
      <c r="Q264" s="150">
        <v>8.0000000000000007E-5</v>
      </c>
      <c r="R264" s="150">
        <f t="shared" si="72"/>
        <v>1.0775999999999999E-2</v>
      </c>
      <c r="S264" s="150">
        <v>0</v>
      </c>
      <c r="T264" s="151">
        <f t="shared" si="73"/>
        <v>0</v>
      </c>
      <c r="AR264" s="152" t="s">
        <v>255</v>
      </c>
      <c r="AT264" s="152" t="s">
        <v>178</v>
      </c>
      <c r="AU264" s="152" t="s">
        <v>86</v>
      </c>
      <c r="AY264" s="13" t="s">
        <v>176</v>
      </c>
      <c r="BE264" s="153">
        <f t="shared" si="74"/>
        <v>0</v>
      </c>
      <c r="BF264" s="153">
        <f t="shared" si="75"/>
        <v>0</v>
      </c>
      <c r="BG264" s="153">
        <f t="shared" si="76"/>
        <v>0</v>
      </c>
      <c r="BH264" s="153">
        <f t="shared" si="77"/>
        <v>0</v>
      </c>
      <c r="BI264" s="153">
        <f t="shared" si="78"/>
        <v>0</v>
      </c>
      <c r="BJ264" s="13" t="s">
        <v>86</v>
      </c>
      <c r="BK264" s="153">
        <f t="shared" si="79"/>
        <v>0</v>
      </c>
      <c r="BL264" s="13" t="s">
        <v>255</v>
      </c>
      <c r="BM264" s="152" t="s">
        <v>613</v>
      </c>
    </row>
    <row r="265" spans="2:65" s="1" customFormat="1" ht="37.75" customHeight="1">
      <c r="B265" s="139"/>
      <c r="C265" s="154" t="s">
        <v>614</v>
      </c>
      <c r="D265" s="154" t="s">
        <v>234</v>
      </c>
      <c r="E265" s="155" t="s">
        <v>615</v>
      </c>
      <c r="F265" s="156" t="s">
        <v>616</v>
      </c>
      <c r="G265" s="157" t="s">
        <v>222</v>
      </c>
      <c r="H265" s="158">
        <v>154.905</v>
      </c>
      <c r="I265" s="159"/>
      <c r="J265" s="160">
        <f t="shared" si="70"/>
        <v>0</v>
      </c>
      <c r="K265" s="161"/>
      <c r="L265" s="162"/>
      <c r="M265" s="163" t="s">
        <v>1</v>
      </c>
      <c r="N265" s="164" t="s">
        <v>39</v>
      </c>
      <c r="P265" s="150">
        <f t="shared" si="71"/>
        <v>0</v>
      </c>
      <c r="Q265" s="150">
        <v>2E-3</v>
      </c>
      <c r="R265" s="150">
        <f t="shared" si="72"/>
        <v>0.30981000000000003</v>
      </c>
      <c r="S265" s="150">
        <v>0</v>
      </c>
      <c r="T265" s="151">
        <f t="shared" si="73"/>
        <v>0</v>
      </c>
      <c r="AR265" s="152" t="s">
        <v>320</v>
      </c>
      <c r="AT265" s="152" t="s">
        <v>234</v>
      </c>
      <c r="AU265" s="152" t="s">
        <v>86</v>
      </c>
      <c r="AY265" s="13" t="s">
        <v>176</v>
      </c>
      <c r="BE265" s="153">
        <f t="shared" si="74"/>
        <v>0</v>
      </c>
      <c r="BF265" s="153">
        <f t="shared" si="75"/>
        <v>0</v>
      </c>
      <c r="BG265" s="153">
        <f t="shared" si="76"/>
        <v>0</v>
      </c>
      <c r="BH265" s="153">
        <f t="shared" si="77"/>
        <v>0</v>
      </c>
      <c r="BI265" s="153">
        <f t="shared" si="78"/>
        <v>0</v>
      </c>
      <c r="BJ265" s="13" t="s">
        <v>86</v>
      </c>
      <c r="BK265" s="153">
        <f t="shared" si="79"/>
        <v>0</v>
      </c>
      <c r="BL265" s="13" t="s">
        <v>255</v>
      </c>
      <c r="BM265" s="152" t="s">
        <v>617</v>
      </c>
    </row>
    <row r="266" spans="2:65" s="1" customFormat="1" ht="24.15" customHeight="1">
      <c r="B266" s="139"/>
      <c r="C266" s="140" t="s">
        <v>618</v>
      </c>
      <c r="D266" s="140" t="s">
        <v>178</v>
      </c>
      <c r="E266" s="141" t="s">
        <v>619</v>
      </c>
      <c r="F266" s="142" t="s">
        <v>620</v>
      </c>
      <c r="G266" s="143" t="s">
        <v>222</v>
      </c>
      <c r="H266" s="144">
        <v>722.4</v>
      </c>
      <c r="I266" s="145"/>
      <c r="J266" s="146">
        <f t="shared" si="70"/>
        <v>0</v>
      </c>
      <c r="K266" s="147"/>
      <c r="L266" s="28"/>
      <c r="M266" s="148" t="s">
        <v>1</v>
      </c>
      <c r="N266" s="149" t="s">
        <v>39</v>
      </c>
      <c r="P266" s="150">
        <f t="shared" si="71"/>
        <v>0</v>
      </c>
      <c r="Q266" s="150">
        <v>5.4000000000000001E-4</v>
      </c>
      <c r="R266" s="150">
        <f t="shared" si="72"/>
        <v>0.390096</v>
      </c>
      <c r="S266" s="150">
        <v>0</v>
      </c>
      <c r="T266" s="151">
        <f t="shared" si="73"/>
        <v>0</v>
      </c>
      <c r="AR266" s="152" t="s">
        <v>255</v>
      </c>
      <c r="AT266" s="152" t="s">
        <v>178</v>
      </c>
      <c r="AU266" s="152" t="s">
        <v>86</v>
      </c>
      <c r="AY266" s="13" t="s">
        <v>176</v>
      </c>
      <c r="BE266" s="153">
        <f t="shared" si="74"/>
        <v>0</v>
      </c>
      <c r="BF266" s="153">
        <f t="shared" si="75"/>
        <v>0</v>
      </c>
      <c r="BG266" s="153">
        <f t="shared" si="76"/>
        <v>0</v>
      </c>
      <c r="BH266" s="153">
        <f t="shared" si="77"/>
        <v>0</v>
      </c>
      <c r="BI266" s="153">
        <f t="shared" si="78"/>
        <v>0</v>
      </c>
      <c r="BJ266" s="13" t="s">
        <v>86</v>
      </c>
      <c r="BK266" s="153">
        <f t="shared" si="79"/>
        <v>0</v>
      </c>
      <c r="BL266" s="13" t="s">
        <v>255</v>
      </c>
      <c r="BM266" s="152" t="s">
        <v>621</v>
      </c>
    </row>
    <row r="267" spans="2:65" s="1" customFormat="1" ht="24.15" customHeight="1">
      <c r="B267" s="139"/>
      <c r="C267" s="154" t="s">
        <v>622</v>
      </c>
      <c r="D267" s="154" t="s">
        <v>234</v>
      </c>
      <c r="E267" s="155" t="s">
        <v>623</v>
      </c>
      <c r="F267" s="156" t="s">
        <v>624</v>
      </c>
      <c r="G267" s="157" t="s">
        <v>222</v>
      </c>
      <c r="H267" s="158">
        <v>830.76</v>
      </c>
      <c r="I267" s="159"/>
      <c r="J267" s="160">
        <f t="shared" si="70"/>
        <v>0</v>
      </c>
      <c r="K267" s="161"/>
      <c r="L267" s="162"/>
      <c r="M267" s="163" t="s">
        <v>1</v>
      </c>
      <c r="N267" s="164" t="s">
        <v>39</v>
      </c>
      <c r="P267" s="150">
        <f t="shared" si="71"/>
        <v>0</v>
      </c>
      <c r="Q267" s="150">
        <v>4.2500000000000003E-3</v>
      </c>
      <c r="R267" s="150">
        <f t="shared" si="72"/>
        <v>3.5307300000000001</v>
      </c>
      <c r="S267" s="150">
        <v>0</v>
      </c>
      <c r="T267" s="151">
        <f t="shared" si="73"/>
        <v>0</v>
      </c>
      <c r="AR267" s="152" t="s">
        <v>320</v>
      </c>
      <c r="AT267" s="152" t="s">
        <v>234</v>
      </c>
      <c r="AU267" s="152" t="s">
        <v>86</v>
      </c>
      <c r="AY267" s="13" t="s">
        <v>176</v>
      </c>
      <c r="BE267" s="153">
        <f t="shared" si="74"/>
        <v>0</v>
      </c>
      <c r="BF267" s="153">
        <f t="shared" si="75"/>
        <v>0</v>
      </c>
      <c r="BG267" s="153">
        <f t="shared" si="76"/>
        <v>0</v>
      </c>
      <c r="BH267" s="153">
        <f t="shared" si="77"/>
        <v>0</v>
      </c>
      <c r="BI267" s="153">
        <f t="shared" si="78"/>
        <v>0</v>
      </c>
      <c r="BJ267" s="13" t="s">
        <v>86</v>
      </c>
      <c r="BK267" s="153">
        <f t="shared" si="79"/>
        <v>0</v>
      </c>
      <c r="BL267" s="13" t="s">
        <v>255</v>
      </c>
      <c r="BM267" s="152" t="s">
        <v>625</v>
      </c>
    </row>
    <row r="268" spans="2:65" s="1" customFormat="1" ht="24.15" customHeight="1">
      <c r="B268" s="139"/>
      <c r="C268" s="140" t="s">
        <v>626</v>
      </c>
      <c r="D268" s="140" t="s">
        <v>178</v>
      </c>
      <c r="E268" s="141" t="s">
        <v>627</v>
      </c>
      <c r="F268" s="142" t="s">
        <v>628</v>
      </c>
      <c r="G268" s="143" t="s">
        <v>222</v>
      </c>
      <c r="H268" s="144">
        <v>71.84</v>
      </c>
      <c r="I268" s="145"/>
      <c r="J268" s="146">
        <f t="shared" si="70"/>
        <v>0</v>
      </c>
      <c r="K268" s="147"/>
      <c r="L268" s="28"/>
      <c r="M268" s="148" t="s">
        <v>1</v>
      </c>
      <c r="N268" s="149" t="s">
        <v>39</v>
      </c>
      <c r="P268" s="150">
        <f t="shared" si="71"/>
        <v>0</v>
      </c>
      <c r="Q268" s="150">
        <v>5.4000000000000001E-4</v>
      </c>
      <c r="R268" s="150">
        <f t="shared" si="72"/>
        <v>3.8793600000000004E-2</v>
      </c>
      <c r="S268" s="150">
        <v>0</v>
      </c>
      <c r="T268" s="151">
        <f t="shared" si="73"/>
        <v>0</v>
      </c>
      <c r="AR268" s="152" t="s">
        <v>255</v>
      </c>
      <c r="AT268" s="152" t="s">
        <v>178</v>
      </c>
      <c r="AU268" s="152" t="s">
        <v>86</v>
      </c>
      <c r="AY268" s="13" t="s">
        <v>176</v>
      </c>
      <c r="BE268" s="153">
        <f t="shared" si="74"/>
        <v>0</v>
      </c>
      <c r="BF268" s="153">
        <f t="shared" si="75"/>
        <v>0</v>
      </c>
      <c r="BG268" s="153">
        <f t="shared" si="76"/>
        <v>0</v>
      </c>
      <c r="BH268" s="153">
        <f t="shared" si="77"/>
        <v>0</v>
      </c>
      <c r="BI268" s="153">
        <f t="shared" si="78"/>
        <v>0</v>
      </c>
      <c r="BJ268" s="13" t="s">
        <v>86</v>
      </c>
      <c r="BK268" s="153">
        <f t="shared" si="79"/>
        <v>0</v>
      </c>
      <c r="BL268" s="13" t="s">
        <v>255</v>
      </c>
      <c r="BM268" s="152" t="s">
        <v>629</v>
      </c>
    </row>
    <row r="269" spans="2:65" s="1" customFormat="1" ht="24.15" customHeight="1">
      <c r="B269" s="139"/>
      <c r="C269" s="154" t="s">
        <v>630</v>
      </c>
      <c r="D269" s="154" t="s">
        <v>234</v>
      </c>
      <c r="E269" s="155" t="s">
        <v>623</v>
      </c>
      <c r="F269" s="156" t="s">
        <v>624</v>
      </c>
      <c r="G269" s="157" t="s">
        <v>222</v>
      </c>
      <c r="H269" s="158">
        <v>86.207999999999998</v>
      </c>
      <c r="I269" s="159"/>
      <c r="J269" s="160">
        <f t="shared" si="70"/>
        <v>0</v>
      </c>
      <c r="K269" s="161"/>
      <c r="L269" s="162"/>
      <c r="M269" s="163" t="s">
        <v>1</v>
      </c>
      <c r="N269" s="164" t="s">
        <v>39</v>
      </c>
      <c r="P269" s="150">
        <f t="shared" si="71"/>
        <v>0</v>
      </c>
      <c r="Q269" s="150">
        <v>4.2500000000000003E-3</v>
      </c>
      <c r="R269" s="150">
        <f t="shared" si="72"/>
        <v>0.36638400000000004</v>
      </c>
      <c r="S269" s="150">
        <v>0</v>
      </c>
      <c r="T269" s="151">
        <f t="shared" si="73"/>
        <v>0</v>
      </c>
      <c r="AR269" s="152" t="s">
        <v>320</v>
      </c>
      <c r="AT269" s="152" t="s">
        <v>234</v>
      </c>
      <c r="AU269" s="152" t="s">
        <v>86</v>
      </c>
      <c r="AY269" s="13" t="s">
        <v>176</v>
      </c>
      <c r="BE269" s="153">
        <f t="shared" si="74"/>
        <v>0</v>
      </c>
      <c r="BF269" s="153">
        <f t="shared" si="75"/>
        <v>0</v>
      </c>
      <c r="BG269" s="153">
        <f t="shared" si="76"/>
        <v>0</v>
      </c>
      <c r="BH269" s="153">
        <f t="shared" si="77"/>
        <v>0</v>
      </c>
      <c r="BI269" s="153">
        <f t="shared" si="78"/>
        <v>0</v>
      </c>
      <c r="BJ269" s="13" t="s">
        <v>86</v>
      </c>
      <c r="BK269" s="153">
        <f t="shared" si="79"/>
        <v>0</v>
      </c>
      <c r="BL269" s="13" t="s">
        <v>255</v>
      </c>
      <c r="BM269" s="152" t="s">
        <v>631</v>
      </c>
    </row>
    <row r="270" spans="2:65" s="1" customFormat="1" ht="16.5" customHeight="1">
      <c r="B270" s="139"/>
      <c r="C270" s="140" t="s">
        <v>632</v>
      </c>
      <c r="D270" s="140" t="s">
        <v>178</v>
      </c>
      <c r="E270" s="141" t="s">
        <v>633</v>
      </c>
      <c r="F270" s="142" t="s">
        <v>634</v>
      </c>
      <c r="G270" s="143" t="s">
        <v>241</v>
      </c>
      <c r="H270" s="144">
        <v>80.7</v>
      </c>
      <c r="I270" s="145"/>
      <c r="J270" s="146">
        <f t="shared" si="70"/>
        <v>0</v>
      </c>
      <c r="K270" s="147"/>
      <c r="L270" s="28"/>
      <c r="M270" s="148" t="s">
        <v>1</v>
      </c>
      <c r="N270" s="149" t="s">
        <v>39</v>
      </c>
      <c r="P270" s="150">
        <f t="shared" si="71"/>
        <v>0</v>
      </c>
      <c r="Q270" s="150">
        <v>2.7999999999999998E-4</v>
      </c>
      <c r="R270" s="150">
        <f t="shared" si="72"/>
        <v>2.2595999999999998E-2</v>
      </c>
      <c r="S270" s="150">
        <v>0</v>
      </c>
      <c r="T270" s="151">
        <f t="shared" si="73"/>
        <v>0</v>
      </c>
      <c r="AR270" s="152" t="s">
        <v>255</v>
      </c>
      <c r="AT270" s="152" t="s">
        <v>178</v>
      </c>
      <c r="AU270" s="152" t="s">
        <v>86</v>
      </c>
      <c r="AY270" s="13" t="s">
        <v>176</v>
      </c>
      <c r="BE270" s="153">
        <f t="shared" si="74"/>
        <v>0</v>
      </c>
      <c r="BF270" s="153">
        <f t="shared" si="75"/>
        <v>0</v>
      </c>
      <c r="BG270" s="153">
        <f t="shared" si="76"/>
        <v>0</v>
      </c>
      <c r="BH270" s="153">
        <f t="shared" si="77"/>
        <v>0</v>
      </c>
      <c r="BI270" s="153">
        <f t="shared" si="78"/>
        <v>0</v>
      </c>
      <c r="BJ270" s="13" t="s">
        <v>86</v>
      </c>
      <c r="BK270" s="153">
        <f t="shared" si="79"/>
        <v>0</v>
      </c>
      <c r="BL270" s="13" t="s">
        <v>255</v>
      </c>
      <c r="BM270" s="152" t="s">
        <v>635</v>
      </c>
    </row>
    <row r="271" spans="2:65" s="1" customFormat="1" ht="24.15" customHeight="1">
      <c r="B271" s="139"/>
      <c r="C271" s="140" t="s">
        <v>636</v>
      </c>
      <c r="D271" s="140" t="s">
        <v>178</v>
      </c>
      <c r="E271" s="141" t="s">
        <v>637</v>
      </c>
      <c r="F271" s="142" t="s">
        <v>638</v>
      </c>
      <c r="G271" s="143" t="s">
        <v>222</v>
      </c>
      <c r="H271" s="144">
        <v>20.64</v>
      </c>
      <c r="I271" s="145"/>
      <c r="J271" s="146">
        <f t="shared" si="70"/>
        <v>0</v>
      </c>
      <c r="K271" s="147"/>
      <c r="L271" s="28"/>
      <c r="M271" s="148" t="s">
        <v>1</v>
      </c>
      <c r="N271" s="149" t="s">
        <v>39</v>
      </c>
      <c r="P271" s="150">
        <f t="shared" si="71"/>
        <v>0</v>
      </c>
      <c r="Q271" s="150">
        <v>1.58E-3</v>
      </c>
      <c r="R271" s="150">
        <f t="shared" si="72"/>
        <v>3.26112E-2</v>
      </c>
      <c r="S271" s="150">
        <v>0</v>
      </c>
      <c r="T271" s="151">
        <f t="shared" si="73"/>
        <v>0</v>
      </c>
      <c r="AR271" s="152" t="s">
        <v>255</v>
      </c>
      <c r="AT271" s="152" t="s">
        <v>178</v>
      </c>
      <c r="AU271" s="152" t="s">
        <v>86</v>
      </c>
      <c r="AY271" s="13" t="s">
        <v>176</v>
      </c>
      <c r="BE271" s="153">
        <f t="shared" si="74"/>
        <v>0</v>
      </c>
      <c r="BF271" s="153">
        <f t="shared" si="75"/>
        <v>0</v>
      </c>
      <c r="BG271" s="153">
        <f t="shared" si="76"/>
        <v>0</v>
      </c>
      <c r="BH271" s="153">
        <f t="shared" si="77"/>
        <v>0</v>
      </c>
      <c r="BI271" s="153">
        <f t="shared" si="78"/>
        <v>0</v>
      </c>
      <c r="BJ271" s="13" t="s">
        <v>86</v>
      </c>
      <c r="BK271" s="153">
        <f t="shared" si="79"/>
        <v>0</v>
      </c>
      <c r="BL271" s="13" t="s">
        <v>255</v>
      </c>
      <c r="BM271" s="152" t="s">
        <v>639</v>
      </c>
    </row>
    <row r="272" spans="2:65" s="1" customFormat="1" ht="24.15" customHeight="1">
      <c r="B272" s="139"/>
      <c r="C272" s="140" t="s">
        <v>640</v>
      </c>
      <c r="D272" s="140" t="s">
        <v>178</v>
      </c>
      <c r="E272" s="141" t="s">
        <v>641</v>
      </c>
      <c r="F272" s="142" t="s">
        <v>642</v>
      </c>
      <c r="G272" s="143" t="s">
        <v>222</v>
      </c>
      <c r="H272" s="144">
        <v>108.19499999999999</v>
      </c>
      <c r="I272" s="145"/>
      <c r="J272" s="146">
        <f t="shared" si="70"/>
        <v>0</v>
      </c>
      <c r="K272" s="147"/>
      <c r="L272" s="28"/>
      <c r="M272" s="148" t="s">
        <v>1</v>
      </c>
      <c r="N272" s="149" t="s">
        <v>39</v>
      </c>
      <c r="P272" s="150">
        <f t="shared" si="71"/>
        <v>0</v>
      </c>
      <c r="Q272" s="150">
        <v>1.73E-3</v>
      </c>
      <c r="R272" s="150">
        <f t="shared" si="72"/>
        <v>0.18717734999999999</v>
      </c>
      <c r="S272" s="150">
        <v>0</v>
      </c>
      <c r="T272" s="151">
        <f t="shared" si="73"/>
        <v>0</v>
      </c>
      <c r="AR272" s="152" t="s">
        <v>255</v>
      </c>
      <c r="AT272" s="152" t="s">
        <v>178</v>
      </c>
      <c r="AU272" s="152" t="s">
        <v>86</v>
      </c>
      <c r="AY272" s="13" t="s">
        <v>176</v>
      </c>
      <c r="BE272" s="153">
        <f t="shared" si="74"/>
        <v>0</v>
      </c>
      <c r="BF272" s="153">
        <f t="shared" si="75"/>
        <v>0</v>
      </c>
      <c r="BG272" s="153">
        <f t="shared" si="76"/>
        <v>0</v>
      </c>
      <c r="BH272" s="153">
        <f t="shared" si="77"/>
        <v>0</v>
      </c>
      <c r="BI272" s="153">
        <f t="shared" si="78"/>
        <v>0</v>
      </c>
      <c r="BJ272" s="13" t="s">
        <v>86</v>
      </c>
      <c r="BK272" s="153">
        <f t="shared" si="79"/>
        <v>0</v>
      </c>
      <c r="BL272" s="13" t="s">
        <v>255</v>
      </c>
      <c r="BM272" s="152" t="s">
        <v>643</v>
      </c>
    </row>
    <row r="273" spans="2:65" s="1" customFormat="1" ht="24.15" customHeight="1">
      <c r="B273" s="139"/>
      <c r="C273" s="140" t="s">
        <v>644</v>
      </c>
      <c r="D273" s="140" t="s">
        <v>178</v>
      </c>
      <c r="E273" s="141" t="s">
        <v>645</v>
      </c>
      <c r="F273" s="142" t="s">
        <v>646</v>
      </c>
      <c r="G273" s="143" t="s">
        <v>647</v>
      </c>
      <c r="H273" s="165"/>
      <c r="I273" s="145"/>
      <c r="J273" s="146">
        <f t="shared" si="70"/>
        <v>0</v>
      </c>
      <c r="K273" s="147"/>
      <c r="L273" s="28"/>
      <c r="M273" s="148" t="s">
        <v>1</v>
      </c>
      <c r="N273" s="149" t="s">
        <v>39</v>
      </c>
      <c r="P273" s="150">
        <f t="shared" si="71"/>
        <v>0</v>
      </c>
      <c r="Q273" s="150">
        <v>0</v>
      </c>
      <c r="R273" s="150">
        <f t="shared" si="72"/>
        <v>0</v>
      </c>
      <c r="S273" s="150">
        <v>0</v>
      </c>
      <c r="T273" s="151">
        <f t="shared" si="73"/>
        <v>0</v>
      </c>
      <c r="AR273" s="152" t="s">
        <v>255</v>
      </c>
      <c r="AT273" s="152" t="s">
        <v>178</v>
      </c>
      <c r="AU273" s="152" t="s">
        <v>86</v>
      </c>
      <c r="AY273" s="13" t="s">
        <v>176</v>
      </c>
      <c r="BE273" s="153">
        <f t="shared" si="74"/>
        <v>0</v>
      </c>
      <c r="BF273" s="153">
        <f t="shared" si="75"/>
        <v>0</v>
      </c>
      <c r="BG273" s="153">
        <f t="shared" si="76"/>
        <v>0</v>
      </c>
      <c r="BH273" s="153">
        <f t="shared" si="77"/>
        <v>0</v>
      </c>
      <c r="BI273" s="153">
        <f t="shared" si="78"/>
        <v>0</v>
      </c>
      <c r="BJ273" s="13" t="s">
        <v>86</v>
      </c>
      <c r="BK273" s="153">
        <f t="shared" si="79"/>
        <v>0</v>
      </c>
      <c r="BL273" s="13" t="s">
        <v>255</v>
      </c>
      <c r="BM273" s="152" t="s">
        <v>648</v>
      </c>
    </row>
    <row r="274" spans="2:65" s="11" customFormat="1" ht="22.75" customHeight="1">
      <c r="B274" s="127"/>
      <c r="D274" s="128" t="s">
        <v>72</v>
      </c>
      <c r="E274" s="137" t="s">
        <v>649</v>
      </c>
      <c r="F274" s="137" t="s">
        <v>650</v>
      </c>
      <c r="I274" s="130"/>
      <c r="J274" s="138">
        <f>BK274</f>
        <v>0</v>
      </c>
      <c r="L274" s="127"/>
      <c r="M274" s="132"/>
      <c r="P274" s="133">
        <f>SUM(P275:P284)</f>
        <v>0</v>
      </c>
      <c r="R274" s="133">
        <f>SUM(R275:R284)</f>
        <v>6.2578680899999997</v>
      </c>
      <c r="T274" s="134">
        <f>SUM(T275:T284)</f>
        <v>0</v>
      </c>
      <c r="AR274" s="128" t="s">
        <v>86</v>
      </c>
      <c r="AT274" s="135" t="s">
        <v>72</v>
      </c>
      <c r="AU274" s="135" t="s">
        <v>80</v>
      </c>
      <c r="AY274" s="128" t="s">
        <v>176</v>
      </c>
      <c r="BK274" s="136">
        <f>SUM(BK275:BK284)</f>
        <v>0</v>
      </c>
    </row>
    <row r="275" spans="2:65" s="1" customFormat="1" ht="33" customHeight="1">
      <c r="B275" s="139"/>
      <c r="C275" s="140" t="s">
        <v>651</v>
      </c>
      <c r="D275" s="140" t="s">
        <v>178</v>
      </c>
      <c r="E275" s="141" t="s">
        <v>652</v>
      </c>
      <c r="F275" s="142" t="s">
        <v>653</v>
      </c>
      <c r="G275" s="143" t="s">
        <v>222</v>
      </c>
      <c r="H275" s="144">
        <v>722.4</v>
      </c>
      <c r="I275" s="145"/>
      <c r="J275" s="146">
        <f t="shared" ref="J275:J284" si="80">ROUND(I275*H275,2)</f>
        <v>0</v>
      </c>
      <c r="K275" s="147"/>
      <c r="L275" s="28"/>
      <c r="M275" s="148" t="s">
        <v>1</v>
      </c>
      <c r="N275" s="149" t="s">
        <v>39</v>
      </c>
      <c r="P275" s="150">
        <f t="shared" ref="P275:P284" si="81">O275*H275</f>
        <v>0</v>
      </c>
      <c r="Q275" s="150">
        <v>2.9999999999999997E-4</v>
      </c>
      <c r="R275" s="150">
        <f t="shared" ref="R275:R284" si="82">Q275*H275</f>
        <v>0.21671999999999997</v>
      </c>
      <c r="S275" s="150">
        <v>0</v>
      </c>
      <c r="T275" s="151">
        <f t="shared" ref="T275:T284" si="83">S275*H275</f>
        <v>0</v>
      </c>
      <c r="AR275" s="152" t="s">
        <v>255</v>
      </c>
      <c r="AT275" s="152" t="s">
        <v>178</v>
      </c>
      <c r="AU275" s="152" t="s">
        <v>86</v>
      </c>
      <c r="AY275" s="13" t="s">
        <v>176</v>
      </c>
      <c r="BE275" s="153">
        <f t="shared" ref="BE275:BE284" si="84">IF(N275="základná",J275,0)</f>
        <v>0</v>
      </c>
      <c r="BF275" s="153">
        <f t="shared" ref="BF275:BF284" si="85">IF(N275="znížená",J275,0)</f>
        <v>0</v>
      </c>
      <c r="BG275" s="153">
        <f t="shared" ref="BG275:BG284" si="86">IF(N275="zákl. prenesená",J275,0)</f>
        <v>0</v>
      </c>
      <c r="BH275" s="153">
        <f t="shared" ref="BH275:BH284" si="87">IF(N275="zníž. prenesená",J275,0)</f>
        <v>0</v>
      </c>
      <c r="BI275" s="153">
        <f t="shared" ref="BI275:BI284" si="88">IF(N275="nulová",J275,0)</f>
        <v>0</v>
      </c>
      <c r="BJ275" s="13" t="s">
        <v>86</v>
      </c>
      <c r="BK275" s="153">
        <f t="shared" ref="BK275:BK284" si="89">ROUND(I275*H275,2)</f>
        <v>0</v>
      </c>
      <c r="BL275" s="13" t="s">
        <v>255</v>
      </c>
      <c r="BM275" s="152" t="s">
        <v>654</v>
      </c>
    </row>
    <row r="276" spans="2:65" s="1" customFormat="1" ht="24.15" customHeight="1">
      <c r="B276" s="139"/>
      <c r="C276" s="154" t="s">
        <v>655</v>
      </c>
      <c r="D276" s="154" t="s">
        <v>234</v>
      </c>
      <c r="E276" s="155" t="s">
        <v>656</v>
      </c>
      <c r="F276" s="156" t="s">
        <v>657</v>
      </c>
      <c r="G276" s="157" t="s">
        <v>222</v>
      </c>
      <c r="H276" s="158">
        <v>736.84799999999996</v>
      </c>
      <c r="I276" s="159"/>
      <c r="J276" s="160">
        <f t="shared" si="80"/>
        <v>0</v>
      </c>
      <c r="K276" s="161"/>
      <c r="L276" s="162"/>
      <c r="M276" s="163" t="s">
        <v>1</v>
      </c>
      <c r="N276" s="164" t="s">
        <v>39</v>
      </c>
      <c r="P276" s="150">
        <f t="shared" si="81"/>
        <v>0</v>
      </c>
      <c r="Q276" s="150">
        <v>5.7600000000000004E-3</v>
      </c>
      <c r="R276" s="150">
        <f t="shared" si="82"/>
        <v>4.2442444799999999</v>
      </c>
      <c r="S276" s="150">
        <v>0</v>
      </c>
      <c r="T276" s="151">
        <f t="shared" si="83"/>
        <v>0</v>
      </c>
      <c r="AR276" s="152" t="s">
        <v>320</v>
      </c>
      <c r="AT276" s="152" t="s">
        <v>234</v>
      </c>
      <c r="AU276" s="152" t="s">
        <v>86</v>
      </c>
      <c r="AY276" s="13" t="s">
        <v>176</v>
      </c>
      <c r="BE276" s="153">
        <f t="shared" si="84"/>
        <v>0</v>
      </c>
      <c r="BF276" s="153">
        <f t="shared" si="85"/>
        <v>0</v>
      </c>
      <c r="BG276" s="153">
        <f t="shared" si="86"/>
        <v>0</v>
      </c>
      <c r="BH276" s="153">
        <f t="shared" si="87"/>
        <v>0</v>
      </c>
      <c r="BI276" s="153">
        <f t="shared" si="88"/>
        <v>0</v>
      </c>
      <c r="BJ276" s="13" t="s">
        <v>86</v>
      </c>
      <c r="BK276" s="153">
        <f t="shared" si="89"/>
        <v>0</v>
      </c>
      <c r="BL276" s="13" t="s">
        <v>255</v>
      </c>
      <c r="BM276" s="152" t="s">
        <v>658</v>
      </c>
    </row>
    <row r="277" spans="2:65" s="1" customFormat="1" ht="24.15" customHeight="1">
      <c r="B277" s="139"/>
      <c r="C277" s="140" t="s">
        <v>659</v>
      </c>
      <c r="D277" s="140" t="s">
        <v>178</v>
      </c>
      <c r="E277" s="141" t="s">
        <v>660</v>
      </c>
      <c r="F277" s="142" t="s">
        <v>661</v>
      </c>
      <c r="G277" s="143" t="s">
        <v>222</v>
      </c>
      <c r="H277" s="144">
        <v>76.959999999999994</v>
      </c>
      <c r="I277" s="145"/>
      <c r="J277" s="146">
        <f t="shared" si="80"/>
        <v>0</v>
      </c>
      <c r="K277" s="147"/>
      <c r="L277" s="28"/>
      <c r="M277" s="148" t="s">
        <v>1</v>
      </c>
      <c r="N277" s="149" t="s">
        <v>39</v>
      </c>
      <c r="P277" s="150">
        <f t="shared" si="81"/>
        <v>0</v>
      </c>
      <c r="Q277" s="150">
        <v>3.5000000000000001E-3</v>
      </c>
      <c r="R277" s="150">
        <f t="shared" si="82"/>
        <v>0.26935999999999999</v>
      </c>
      <c r="S277" s="150">
        <v>0</v>
      </c>
      <c r="T277" s="151">
        <f t="shared" si="83"/>
        <v>0</v>
      </c>
      <c r="AR277" s="152" t="s">
        <v>255</v>
      </c>
      <c r="AT277" s="152" t="s">
        <v>178</v>
      </c>
      <c r="AU277" s="152" t="s">
        <v>86</v>
      </c>
      <c r="AY277" s="13" t="s">
        <v>176</v>
      </c>
      <c r="BE277" s="153">
        <f t="shared" si="84"/>
        <v>0</v>
      </c>
      <c r="BF277" s="153">
        <f t="shared" si="85"/>
        <v>0</v>
      </c>
      <c r="BG277" s="153">
        <f t="shared" si="86"/>
        <v>0</v>
      </c>
      <c r="BH277" s="153">
        <f t="shared" si="87"/>
        <v>0</v>
      </c>
      <c r="BI277" s="153">
        <f t="shared" si="88"/>
        <v>0</v>
      </c>
      <c r="BJ277" s="13" t="s">
        <v>86</v>
      </c>
      <c r="BK277" s="153">
        <f t="shared" si="89"/>
        <v>0</v>
      </c>
      <c r="BL277" s="13" t="s">
        <v>255</v>
      </c>
      <c r="BM277" s="152" t="s">
        <v>662</v>
      </c>
    </row>
    <row r="278" spans="2:65" s="1" customFormat="1" ht="24.15" customHeight="1">
      <c r="B278" s="139"/>
      <c r="C278" s="154" t="s">
        <v>663</v>
      </c>
      <c r="D278" s="154" t="s">
        <v>234</v>
      </c>
      <c r="E278" s="155" t="s">
        <v>664</v>
      </c>
      <c r="F278" s="156" t="s">
        <v>665</v>
      </c>
      <c r="G278" s="157" t="s">
        <v>222</v>
      </c>
      <c r="H278" s="158">
        <v>78.498999999999995</v>
      </c>
      <c r="I278" s="159"/>
      <c r="J278" s="160">
        <f t="shared" si="80"/>
        <v>0</v>
      </c>
      <c r="K278" s="161"/>
      <c r="L278" s="162"/>
      <c r="M278" s="163" t="s">
        <v>1</v>
      </c>
      <c r="N278" s="164" t="s">
        <v>39</v>
      </c>
      <c r="P278" s="150">
        <f t="shared" si="81"/>
        <v>0</v>
      </c>
      <c r="Q278" s="150">
        <v>8.9999999999999998E-4</v>
      </c>
      <c r="R278" s="150">
        <f t="shared" si="82"/>
        <v>7.0649099999999992E-2</v>
      </c>
      <c r="S278" s="150">
        <v>0</v>
      </c>
      <c r="T278" s="151">
        <f t="shared" si="83"/>
        <v>0</v>
      </c>
      <c r="AR278" s="152" t="s">
        <v>320</v>
      </c>
      <c r="AT278" s="152" t="s">
        <v>234</v>
      </c>
      <c r="AU278" s="152" t="s">
        <v>86</v>
      </c>
      <c r="AY278" s="13" t="s">
        <v>176</v>
      </c>
      <c r="BE278" s="153">
        <f t="shared" si="84"/>
        <v>0</v>
      </c>
      <c r="BF278" s="153">
        <f t="shared" si="85"/>
        <v>0</v>
      </c>
      <c r="BG278" s="153">
        <f t="shared" si="86"/>
        <v>0</v>
      </c>
      <c r="BH278" s="153">
        <f t="shared" si="87"/>
        <v>0</v>
      </c>
      <c r="BI278" s="153">
        <f t="shared" si="88"/>
        <v>0</v>
      </c>
      <c r="BJ278" s="13" t="s">
        <v>86</v>
      </c>
      <c r="BK278" s="153">
        <f t="shared" si="89"/>
        <v>0</v>
      </c>
      <c r="BL278" s="13" t="s">
        <v>255</v>
      </c>
      <c r="BM278" s="152" t="s">
        <v>666</v>
      </c>
    </row>
    <row r="279" spans="2:65" s="1" customFormat="1" ht="16.5" customHeight="1">
      <c r="B279" s="139"/>
      <c r="C279" s="140" t="s">
        <v>667</v>
      </c>
      <c r="D279" s="140" t="s">
        <v>178</v>
      </c>
      <c r="E279" s="141" t="s">
        <v>668</v>
      </c>
      <c r="F279" s="142" t="s">
        <v>669</v>
      </c>
      <c r="G279" s="143" t="s">
        <v>222</v>
      </c>
      <c r="H279" s="144">
        <v>309.07</v>
      </c>
      <c r="I279" s="145"/>
      <c r="J279" s="146">
        <f t="shared" si="80"/>
        <v>0</v>
      </c>
      <c r="K279" s="147"/>
      <c r="L279" s="28"/>
      <c r="M279" s="148" t="s">
        <v>1</v>
      </c>
      <c r="N279" s="149" t="s">
        <v>39</v>
      </c>
      <c r="P279" s="150">
        <f t="shared" si="81"/>
        <v>0</v>
      </c>
      <c r="Q279" s="150">
        <v>0</v>
      </c>
      <c r="R279" s="150">
        <f t="shared" si="82"/>
        <v>0</v>
      </c>
      <c r="S279" s="150">
        <v>0</v>
      </c>
      <c r="T279" s="151">
        <f t="shared" si="83"/>
        <v>0</v>
      </c>
      <c r="AR279" s="152" t="s">
        <v>255</v>
      </c>
      <c r="AT279" s="152" t="s">
        <v>178</v>
      </c>
      <c r="AU279" s="152" t="s">
        <v>86</v>
      </c>
      <c r="AY279" s="13" t="s">
        <v>176</v>
      </c>
      <c r="BE279" s="153">
        <f t="shared" si="84"/>
        <v>0</v>
      </c>
      <c r="BF279" s="153">
        <f t="shared" si="85"/>
        <v>0</v>
      </c>
      <c r="BG279" s="153">
        <f t="shared" si="86"/>
        <v>0</v>
      </c>
      <c r="BH279" s="153">
        <f t="shared" si="87"/>
        <v>0</v>
      </c>
      <c r="BI279" s="153">
        <f t="shared" si="88"/>
        <v>0</v>
      </c>
      <c r="BJ279" s="13" t="s">
        <v>86</v>
      </c>
      <c r="BK279" s="153">
        <f t="shared" si="89"/>
        <v>0</v>
      </c>
      <c r="BL279" s="13" t="s">
        <v>255</v>
      </c>
      <c r="BM279" s="152" t="s">
        <v>670</v>
      </c>
    </row>
    <row r="280" spans="2:65" s="1" customFormat="1" ht="21.75" customHeight="1">
      <c r="B280" s="139"/>
      <c r="C280" s="154" t="s">
        <v>671</v>
      </c>
      <c r="D280" s="154" t="s">
        <v>234</v>
      </c>
      <c r="E280" s="155" t="s">
        <v>672</v>
      </c>
      <c r="F280" s="156" t="s">
        <v>673</v>
      </c>
      <c r="G280" s="157" t="s">
        <v>222</v>
      </c>
      <c r="H280" s="158">
        <v>355.43099999999998</v>
      </c>
      <c r="I280" s="159"/>
      <c r="J280" s="160">
        <f t="shared" si="80"/>
        <v>0</v>
      </c>
      <c r="K280" s="161"/>
      <c r="L280" s="162"/>
      <c r="M280" s="163" t="s">
        <v>1</v>
      </c>
      <c r="N280" s="164" t="s">
        <v>39</v>
      </c>
      <c r="P280" s="150">
        <f t="shared" si="81"/>
        <v>0</v>
      </c>
      <c r="Q280" s="150">
        <v>1E-4</v>
      </c>
      <c r="R280" s="150">
        <f t="shared" si="82"/>
        <v>3.5543100000000001E-2</v>
      </c>
      <c r="S280" s="150">
        <v>0</v>
      </c>
      <c r="T280" s="151">
        <f t="shared" si="83"/>
        <v>0</v>
      </c>
      <c r="AR280" s="152" t="s">
        <v>320</v>
      </c>
      <c r="AT280" s="152" t="s">
        <v>234</v>
      </c>
      <c r="AU280" s="152" t="s">
        <v>86</v>
      </c>
      <c r="AY280" s="13" t="s">
        <v>176</v>
      </c>
      <c r="BE280" s="153">
        <f t="shared" si="84"/>
        <v>0</v>
      </c>
      <c r="BF280" s="153">
        <f t="shared" si="85"/>
        <v>0</v>
      </c>
      <c r="BG280" s="153">
        <f t="shared" si="86"/>
        <v>0</v>
      </c>
      <c r="BH280" s="153">
        <f t="shared" si="87"/>
        <v>0</v>
      </c>
      <c r="BI280" s="153">
        <f t="shared" si="88"/>
        <v>0</v>
      </c>
      <c r="BJ280" s="13" t="s">
        <v>86</v>
      </c>
      <c r="BK280" s="153">
        <f t="shared" si="89"/>
        <v>0</v>
      </c>
      <c r="BL280" s="13" t="s">
        <v>255</v>
      </c>
      <c r="BM280" s="152" t="s">
        <v>674</v>
      </c>
    </row>
    <row r="281" spans="2:65" s="1" customFormat="1" ht="24.15" customHeight="1">
      <c r="B281" s="139"/>
      <c r="C281" s="140" t="s">
        <v>675</v>
      </c>
      <c r="D281" s="140" t="s">
        <v>178</v>
      </c>
      <c r="E281" s="141" t="s">
        <v>676</v>
      </c>
      <c r="F281" s="142" t="s">
        <v>677</v>
      </c>
      <c r="G281" s="143" t="s">
        <v>222</v>
      </c>
      <c r="H281" s="144">
        <v>309.07</v>
      </c>
      <c r="I281" s="145"/>
      <c r="J281" s="146">
        <f t="shared" si="80"/>
        <v>0</v>
      </c>
      <c r="K281" s="147"/>
      <c r="L281" s="28"/>
      <c r="M281" s="148" t="s">
        <v>1</v>
      </c>
      <c r="N281" s="149" t="s">
        <v>39</v>
      </c>
      <c r="P281" s="150">
        <f t="shared" si="81"/>
        <v>0</v>
      </c>
      <c r="Q281" s="150">
        <v>0</v>
      </c>
      <c r="R281" s="150">
        <f t="shared" si="82"/>
        <v>0</v>
      </c>
      <c r="S281" s="150">
        <v>0</v>
      </c>
      <c r="T281" s="151">
        <f t="shared" si="83"/>
        <v>0</v>
      </c>
      <c r="AR281" s="152" t="s">
        <v>255</v>
      </c>
      <c r="AT281" s="152" t="s">
        <v>178</v>
      </c>
      <c r="AU281" s="152" t="s">
        <v>86</v>
      </c>
      <c r="AY281" s="13" t="s">
        <v>176</v>
      </c>
      <c r="BE281" s="153">
        <f t="shared" si="84"/>
        <v>0</v>
      </c>
      <c r="BF281" s="153">
        <f t="shared" si="85"/>
        <v>0</v>
      </c>
      <c r="BG281" s="153">
        <f t="shared" si="86"/>
        <v>0</v>
      </c>
      <c r="BH281" s="153">
        <f t="shared" si="87"/>
        <v>0</v>
      </c>
      <c r="BI281" s="153">
        <f t="shared" si="88"/>
        <v>0</v>
      </c>
      <c r="BJ281" s="13" t="s">
        <v>86</v>
      </c>
      <c r="BK281" s="153">
        <f t="shared" si="89"/>
        <v>0</v>
      </c>
      <c r="BL281" s="13" t="s">
        <v>255</v>
      </c>
      <c r="BM281" s="152" t="s">
        <v>678</v>
      </c>
    </row>
    <row r="282" spans="2:65" s="1" customFormat="1" ht="24.15" customHeight="1">
      <c r="B282" s="139"/>
      <c r="C282" s="154" t="s">
        <v>679</v>
      </c>
      <c r="D282" s="154" t="s">
        <v>234</v>
      </c>
      <c r="E282" s="155" t="s">
        <v>680</v>
      </c>
      <c r="F282" s="156" t="s">
        <v>681</v>
      </c>
      <c r="G282" s="157" t="s">
        <v>222</v>
      </c>
      <c r="H282" s="158">
        <v>630.50300000000004</v>
      </c>
      <c r="I282" s="159"/>
      <c r="J282" s="160">
        <f t="shared" si="80"/>
        <v>0</v>
      </c>
      <c r="K282" s="161"/>
      <c r="L282" s="162"/>
      <c r="M282" s="163" t="s">
        <v>1</v>
      </c>
      <c r="N282" s="164" t="s">
        <v>39</v>
      </c>
      <c r="P282" s="150">
        <f t="shared" si="81"/>
        <v>0</v>
      </c>
      <c r="Q282" s="150">
        <v>1.47E-3</v>
      </c>
      <c r="R282" s="150">
        <f t="shared" si="82"/>
        <v>0.92683941000000003</v>
      </c>
      <c r="S282" s="150">
        <v>0</v>
      </c>
      <c r="T282" s="151">
        <f t="shared" si="83"/>
        <v>0</v>
      </c>
      <c r="AR282" s="152" t="s">
        <v>320</v>
      </c>
      <c r="AT282" s="152" t="s">
        <v>234</v>
      </c>
      <c r="AU282" s="152" t="s">
        <v>86</v>
      </c>
      <c r="AY282" s="13" t="s">
        <v>176</v>
      </c>
      <c r="BE282" s="153">
        <f t="shared" si="84"/>
        <v>0</v>
      </c>
      <c r="BF282" s="153">
        <f t="shared" si="85"/>
        <v>0</v>
      </c>
      <c r="BG282" s="153">
        <f t="shared" si="86"/>
        <v>0</v>
      </c>
      <c r="BH282" s="153">
        <f t="shared" si="87"/>
        <v>0</v>
      </c>
      <c r="BI282" s="153">
        <f t="shared" si="88"/>
        <v>0</v>
      </c>
      <c r="BJ282" s="13" t="s">
        <v>86</v>
      </c>
      <c r="BK282" s="153">
        <f t="shared" si="89"/>
        <v>0</v>
      </c>
      <c r="BL282" s="13" t="s">
        <v>255</v>
      </c>
      <c r="BM282" s="152" t="s">
        <v>682</v>
      </c>
    </row>
    <row r="283" spans="2:65" s="1" customFormat="1" ht="33" customHeight="1">
      <c r="B283" s="139"/>
      <c r="C283" s="140" t="s">
        <v>683</v>
      </c>
      <c r="D283" s="140" t="s">
        <v>178</v>
      </c>
      <c r="E283" s="141" t="s">
        <v>684</v>
      </c>
      <c r="F283" s="142" t="s">
        <v>685</v>
      </c>
      <c r="G283" s="143" t="s">
        <v>222</v>
      </c>
      <c r="H283" s="144">
        <v>309.07</v>
      </c>
      <c r="I283" s="145"/>
      <c r="J283" s="146">
        <f t="shared" si="80"/>
        <v>0</v>
      </c>
      <c r="K283" s="147"/>
      <c r="L283" s="28"/>
      <c r="M283" s="148" t="s">
        <v>1</v>
      </c>
      <c r="N283" s="149" t="s">
        <v>39</v>
      </c>
      <c r="P283" s="150">
        <f t="shared" si="81"/>
        <v>0</v>
      </c>
      <c r="Q283" s="150">
        <v>1.6000000000000001E-3</v>
      </c>
      <c r="R283" s="150">
        <f t="shared" si="82"/>
        <v>0.49451200000000001</v>
      </c>
      <c r="S283" s="150">
        <v>0</v>
      </c>
      <c r="T283" s="151">
        <f t="shared" si="83"/>
        <v>0</v>
      </c>
      <c r="AR283" s="152" t="s">
        <v>255</v>
      </c>
      <c r="AT283" s="152" t="s">
        <v>178</v>
      </c>
      <c r="AU283" s="152" t="s">
        <v>86</v>
      </c>
      <c r="AY283" s="13" t="s">
        <v>176</v>
      </c>
      <c r="BE283" s="153">
        <f t="shared" si="84"/>
        <v>0</v>
      </c>
      <c r="BF283" s="153">
        <f t="shared" si="85"/>
        <v>0</v>
      </c>
      <c r="BG283" s="153">
        <f t="shared" si="86"/>
        <v>0</v>
      </c>
      <c r="BH283" s="153">
        <f t="shared" si="87"/>
        <v>0</v>
      </c>
      <c r="BI283" s="153">
        <f t="shared" si="88"/>
        <v>0</v>
      </c>
      <c r="BJ283" s="13" t="s">
        <v>86</v>
      </c>
      <c r="BK283" s="153">
        <f t="shared" si="89"/>
        <v>0</v>
      </c>
      <c r="BL283" s="13" t="s">
        <v>255</v>
      </c>
      <c r="BM283" s="152" t="s">
        <v>686</v>
      </c>
    </row>
    <row r="284" spans="2:65" s="1" customFormat="1" ht="24.15" customHeight="1">
      <c r="B284" s="139"/>
      <c r="C284" s="140" t="s">
        <v>687</v>
      </c>
      <c r="D284" s="140" t="s">
        <v>178</v>
      </c>
      <c r="E284" s="141" t="s">
        <v>688</v>
      </c>
      <c r="F284" s="142" t="s">
        <v>689</v>
      </c>
      <c r="G284" s="143" t="s">
        <v>647</v>
      </c>
      <c r="H284" s="165"/>
      <c r="I284" s="145"/>
      <c r="J284" s="146">
        <f t="shared" si="80"/>
        <v>0</v>
      </c>
      <c r="K284" s="147"/>
      <c r="L284" s="28"/>
      <c r="M284" s="148" t="s">
        <v>1</v>
      </c>
      <c r="N284" s="149" t="s">
        <v>39</v>
      </c>
      <c r="P284" s="150">
        <f t="shared" si="81"/>
        <v>0</v>
      </c>
      <c r="Q284" s="150">
        <v>0</v>
      </c>
      <c r="R284" s="150">
        <f t="shared" si="82"/>
        <v>0</v>
      </c>
      <c r="S284" s="150">
        <v>0</v>
      </c>
      <c r="T284" s="151">
        <f t="shared" si="83"/>
        <v>0</v>
      </c>
      <c r="AR284" s="152" t="s">
        <v>255</v>
      </c>
      <c r="AT284" s="152" t="s">
        <v>178</v>
      </c>
      <c r="AU284" s="152" t="s">
        <v>86</v>
      </c>
      <c r="AY284" s="13" t="s">
        <v>176</v>
      </c>
      <c r="BE284" s="153">
        <f t="shared" si="84"/>
        <v>0</v>
      </c>
      <c r="BF284" s="153">
        <f t="shared" si="85"/>
        <v>0</v>
      </c>
      <c r="BG284" s="153">
        <f t="shared" si="86"/>
        <v>0</v>
      </c>
      <c r="BH284" s="153">
        <f t="shared" si="87"/>
        <v>0</v>
      </c>
      <c r="BI284" s="153">
        <f t="shared" si="88"/>
        <v>0</v>
      </c>
      <c r="BJ284" s="13" t="s">
        <v>86</v>
      </c>
      <c r="BK284" s="153">
        <f t="shared" si="89"/>
        <v>0</v>
      </c>
      <c r="BL284" s="13" t="s">
        <v>255</v>
      </c>
      <c r="BM284" s="152" t="s">
        <v>690</v>
      </c>
    </row>
    <row r="285" spans="2:65" s="11" customFormat="1" ht="22.75" customHeight="1">
      <c r="B285" s="127"/>
      <c r="D285" s="128" t="s">
        <v>72</v>
      </c>
      <c r="E285" s="137" t="s">
        <v>691</v>
      </c>
      <c r="F285" s="137" t="s">
        <v>692</v>
      </c>
      <c r="I285" s="130"/>
      <c r="J285" s="138">
        <f>BK285</f>
        <v>0</v>
      </c>
      <c r="L285" s="127"/>
      <c r="M285" s="132"/>
      <c r="P285" s="133">
        <f>SUM(P286:P296)</f>
        <v>0</v>
      </c>
      <c r="R285" s="133">
        <f>SUM(R286:R296)</f>
        <v>19.046295920000002</v>
      </c>
      <c r="T285" s="134">
        <f>SUM(T286:T296)</f>
        <v>0</v>
      </c>
      <c r="AR285" s="128" t="s">
        <v>86</v>
      </c>
      <c r="AT285" s="135" t="s">
        <v>72</v>
      </c>
      <c r="AU285" s="135" t="s">
        <v>80</v>
      </c>
      <c r="AY285" s="128" t="s">
        <v>176</v>
      </c>
      <c r="BK285" s="136">
        <f>SUM(BK286:BK296)</f>
        <v>0</v>
      </c>
    </row>
    <row r="286" spans="2:65" s="1" customFormat="1" ht="24.15" customHeight="1">
      <c r="B286" s="139"/>
      <c r="C286" s="140" t="s">
        <v>693</v>
      </c>
      <c r="D286" s="140" t="s">
        <v>178</v>
      </c>
      <c r="E286" s="141" t="s">
        <v>694</v>
      </c>
      <c r="F286" s="142" t="s">
        <v>695</v>
      </c>
      <c r="G286" s="143" t="s">
        <v>241</v>
      </c>
      <c r="H286" s="144">
        <v>97.41</v>
      </c>
      <c r="I286" s="145"/>
      <c r="J286" s="146">
        <f t="shared" ref="J286:J296" si="90">ROUND(I286*H286,2)</f>
        <v>0</v>
      </c>
      <c r="K286" s="147"/>
      <c r="L286" s="28"/>
      <c r="M286" s="148" t="s">
        <v>1</v>
      </c>
      <c r="N286" s="149" t="s">
        <v>39</v>
      </c>
      <c r="P286" s="150">
        <f t="shared" ref="P286:P296" si="91">O286*H286</f>
        <v>0</v>
      </c>
      <c r="Q286" s="150">
        <v>2.5999999999999998E-4</v>
      </c>
      <c r="R286" s="150">
        <f t="shared" ref="R286:R296" si="92">Q286*H286</f>
        <v>2.5326599999999998E-2</v>
      </c>
      <c r="S286" s="150">
        <v>0</v>
      </c>
      <c r="T286" s="151">
        <f t="shared" ref="T286:T296" si="93">S286*H286</f>
        <v>0</v>
      </c>
      <c r="AR286" s="152" t="s">
        <v>255</v>
      </c>
      <c r="AT286" s="152" t="s">
        <v>178</v>
      </c>
      <c r="AU286" s="152" t="s">
        <v>86</v>
      </c>
      <c r="AY286" s="13" t="s">
        <v>176</v>
      </c>
      <c r="BE286" s="153">
        <f t="shared" ref="BE286:BE296" si="94">IF(N286="základná",J286,0)</f>
        <v>0</v>
      </c>
      <c r="BF286" s="153">
        <f t="shared" ref="BF286:BF296" si="95">IF(N286="znížená",J286,0)</f>
        <v>0</v>
      </c>
      <c r="BG286" s="153">
        <f t="shared" ref="BG286:BG296" si="96">IF(N286="zákl. prenesená",J286,0)</f>
        <v>0</v>
      </c>
      <c r="BH286" s="153">
        <f t="shared" ref="BH286:BH296" si="97">IF(N286="zníž. prenesená",J286,0)</f>
        <v>0</v>
      </c>
      <c r="BI286" s="153">
        <f t="shared" ref="BI286:BI296" si="98">IF(N286="nulová",J286,0)</f>
        <v>0</v>
      </c>
      <c r="BJ286" s="13" t="s">
        <v>86</v>
      </c>
      <c r="BK286" s="153">
        <f t="shared" ref="BK286:BK296" si="99">ROUND(I286*H286,2)</f>
        <v>0</v>
      </c>
      <c r="BL286" s="13" t="s">
        <v>255</v>
      </c>
      <c r="BM286" s="152" t="s">
        <v>696</v>
      </c>
    </row>
    <row r="287" spans="2:65" s="1" customFormat="1" ht="16.5" customHeight="1">
      <c r="B287" s="139"/>
      <c r="C287" s="154" t="s">
        <v>697</v>
      </c>
      <c r="D287" s="154" t="s">
        <v>234</v>
      </c>
      <c r="E287" s="155" t="s">
        <v>698</v>
      </c>
      <c r="F287" s="156" t="s">
        <v>699</v>
      </c>
      <c r="G287" s="157" t="s">
        <v>181</v>
      </c>
      <c r="H287" s="158">
        <v>2.93</v>
      </c>
      <c r="I287" s="159"/>
      <c r="J287" s="160">
        <f t="shared" si="90"/>
        <v>0</v>
      </c>
      <c r="K287" s="161"/>
      <c r="L287" s="162"/>
      <c r="M287" s="163" t="s">
        <v>1</v>
      </c>
      <c r="N287" s="164" t="s">
        <v>39</v>
      </c>
      <c r="P287" s="150">
        <f t="shared" si="91"/>
        <v>0</v>
      </c>
      <c r="Q287" s="150">
        <v>0.55000000000000004</v>
      </c>
      <c r="R287" s="150">
        <f t="shared" si="92"/>
        <v>1.6115000000000002</v>
      </c>
      <c r="S287" s="150">
        <v>0</v>
      </c>
      <c r="T287" s="151">
        <f t="shared" si="93"/>
        <v>0</v>
      </c>
      <c r="AR287" s="152" t="s">
        <v>320</v>
      </c>
      <c r="AT287" s="152" t="s">
        <v>234</v>
      </c>
      <c r="AU287" s="152" t="s">
        <v>86</v>
      </c>
      <c r="AY287" s="13" t="s">
        <v>176</v>
      </c>
      <c r="BE287" s="153">
        <f t="shared" si="94"/>
        <v>0</v>
      </c>
      <c r="BF287" s="153">
        <f t="shared" si="95"/>
        <v>0</v>
      </c>
      <c r="BG287" s="153">
        <f t="shared" si="96"/>
        <v>0</v>
      </c>
      <c r="BH287" s="153">
        <f t="shared" si="97"/>
        <v>0</v>
      </c>
      <c r="BI287" s="153">
        <f t="shared" si="98"/>
        <v>0</v>
      </c>
      <c r="BJ287" s="13" t="s">
        <v>86</v>
      </c>
      <c r="BK287" s="153">
        <f t="shared" si="99"/>
        <v>0</v>
      </c>
      <c r="BL287" s="13" t="s">
        <v>255</v>
      </c>
      <c r="BM287" s="152" t="s">
        <v>700</v>
      </c>
    </row>
    <row r="288" spans="2:65" s="1" customFormat="1" ht="16.5" customHeight="1">
      <c r="B288" s="139"/>
      <c r="C288" s="140" t="s">
        <v>701</v>
      </c>
      <c r="D288" s="140" t="s">
        <v>178</v>
      </c>
      <c r="E288" s="141" t="s">
        <v>702</v>
      </c>
      <c r="F288" s="142" t="s">
        <v>703</v>
      </c>
      <c r="G288" s="143" t="s">
        <v>241</v>
      </c>
      <c r="H288" s="144">
        <v>2725</v>
      </c>
      <c r="I288" s="145"/>
      <c r="J288" s="146">
        <f t="shared" si="90"/>
        <v>0</v>
      </c>
      <c r="K288" s="147"/>
      <c r="L288" s="28"/>
      <c r="M288" s="148" t="s">
        <v>1</v>
      </c>
      <c r="N288" s="149" t="s">
        <v>39</v>
      </c>
      <c r="P288" s="150">
        <f t="shared" si="91"/>
        <v>0</v>
      </c>
      <c r="Q288" s="150">
        <v>0</v>
      </c>
      <c r="R288" s="150">
        <f t="shared" si="92"/>
        <v>0</v>
      </c>
      <c r="S288" s="150">
        <v>0</v>
      </c>
      <c r="T288" s="151">
        <f t="shared" si="93"/>
        <v>0</v>
      </c>
      <c r="AR288" s="152" t="s">
        <v>255</v>
      </c>
      <c r="AT288" s="152" t="s">
        <v>178</v>
      </c>
      <c r="AU288" s="152" t="s">
        <v>86</v>
      </c>
      <c r="AY288" s="13" t="s">
        <v>176</v>
      </c>
      <c r="BE288" s="153">
        <f t="shared" si="94"/>
        <v>0</v>
      </c>
      <c r="BF288" s="153">
        <f t="shared" si="95"/>
        <v>0</v>
      </c>
      <c r="BG288" s="153">
        <f t="shared" si="96"/>
        <v>0</v>
      </c>
      <c r="BH288" s="153">
        <f t="shared" si="97"/>
        <v>0</v>
      </c>
      <c r="BI288" s="153">
        <f t="shared" si="98"/>
        <v>0</v>
      </c>
      <c r="BJ288" s="13" t="s">
        <v>86</v>
      </c>
      <c r="BK288" s="153">
        <f t="shared" si="99"/>
        <v>0</v>
      </c>
      <c r="BL288" s="13" t="s">
        <v>255</v>
      </c>
      <c r="BM288" s="152" t="s">
        <v>704</v>
      </c>
    </row>
    <row r="289" spans="2:65" s="1" customFormat="1" ht="24.15" customHeight="1">
      <c r="B289" s="139"/>
      <c r="C289" s="154" t="s">
        <v>705</v>
      </c>
      <c r="D289" s="154" t="s">
        <v>234</v>
      </c>
      <c r="E289" s="155" t="s">
        <v>706</v>
      </c>
      <c r="F289" s="156" t="s">
        <v>707</v>
      </c>
      <c r="G289" s="157" t="s">
        <v>181</v>
      </c>
      <c r="H289" s="158">
        <v>7.194</v>
      </c>
      <c r="I289" s="159"/>
      <c r="J289" s="160">
        <f t="shared" si="90"/>
        <v>0</v>
      </c>
      <c r="K289" s="161"/>
      <c r="L289" s="162"/>
      <c r="M289" s="163" t="s">
        <v>1</v>
      </c>
      <c r="N289" s="164" t="s">
        <v>39</v>
      </c>
      <c r="P289" s="150">
        <f t="shared" si="91"/>
        <v>0</v>
      </c>
      <c r="Q289" s="150">
        <v>0.55000000000000004</v>
      </c>
      <c r="R289" s="150">
        <f t="shared" si="92"/>
        <v>3.9567000000000001</v>
      </c>
      <c r="S289" s="150">
        <v>0</v>
      </c>
      <c r="T289" s="151">
        <f t="shared" si="93"/>
        <v>0</v>
      </c>
      <c r="AR289" s="152" t="s">
        <v>320</v>
      </c>
      <c r="AT289" s="152" t="s">
        <v>234</v>
      </c>
      <c r="AU289" s="152" t="s">
        <v>86</v>
      </c>
      <c r="AY289" s="13" t="s">
        <v>176</v>
      </c>
      <c r="BE289" s="153">
        <f t="shared" si="94"/>
        <v>0</v>
      </c>
      <c r="BF289" s="153">
        <f t="shared" si="95"/>
        <v>0</v>
      </c>
      <c r="BG289" s="153">
        <f t="shared" si="96"/>
        <v>0</v>
      </c>
      <c r="BH289" s="153">
        <f t="shared" si="97"/>
        <v>0</v>
      </c>
      <c r="BI289" s="153">
        <f t="shared" si="98"/>
        <v>0</v>
      </c>
      <c r="BJ289" s="13" t="s">
        <v>86</v>
      </c>
      <c r="BK289" s="153">
        <f t="shared" si="99"/>
        <v>0</v>
      </c>
      <c r="BL289" s="13" t="s">
        <v>255</v>
      </c>
      <c r="BM289" s="152" t="s">
        <v>708</v>
      </c>
    </row>
    <row r="290" spans="2:65" s="1" customFormat="1" ht="44.25" customHeight="1">
      <c r="B290" s="139"/>
      <c r="C290" s="140" t="s">
        <v>709</v>
      </c>
      <c r="D290" s="140" t="s">
        <v>178</v>
      </c>
      <c r="E290" s="141" t="s">
        <v>710</v>
      </c>
      <c r="F290" s="142" t="s">
        <v>711</v>
      </c>
      <c r="G290" s="143" t="s">
        <v>181</v>
      </c>
      <c r="H290" s="144">
        <v>10.124000000000001</v>
      </c>
      <c r="I290" s="145"/>
      <c r="J290" s="146">
        <f t="shared" si="90"/>
        <v>0</v>
      </c>
      <c r="K290" s="147"/>
      <c r="L290" s="28"/>
      <c r="M290" s="148" t="s">
        <v>1</v>
      </c>
      <c r="N290" s="149" t="s">
        <v>39</v>
      </c>
      <c r="P290" s="150">
        <f t="shared" si="91"/>
        <v>0</v>
      </c>
      <c r="Q290" s="150">
        <v>2.2329999999999999E-2</v>
      </c>
      <c r="R290" s="150">
        <f t="shared" si="92"/>
        <v>0.22606892000000001</v>
      </c>
      <c r="S290" s="150">
        <v>0</v>
      </c>
      <c r="T290" s="151">
        <f t="shared" si="93"/>
        <v>0</v>
      </c>
      <c r="AR290" s="152" t="s">
        <v>255</v>
      </c>
      <c r="AT290" s="152" t="s">
        <v>178</v>
      </c>
      <c r="AU290" s="152" t="s">
        <v>86</v>
      </c>
      <c r="AY290" s="13" t="s">
        <v>176</v>
      </c>
      <c r="BE290" s="153">
        <f t="shared" si="94"/>
        <v>0</v>
      </c>
      <c r="BF290" s="153">
        <f t="shared" si="95"/>
        <v>0</v>
      </c>
      <c r="BG290" s="153">
        <f t="shared" si="96"/>
        <v>0</v>
      </c>
      <c r="BH290" s="153">
        <f t="shared" si="97"/>
        <v>0</v>
      </c>
      <c r="BI290" s="153">
        <f t="shared" si="98"/>
        <v>0</v>
      </c>
      <c r="BJ290" s="13" t="s">
        <v>86</v>
      </c>
      <c r="BK290" s="153">
        <f t="shared" si="99"/>
        <v>0</v>
      </c>
      <c r="BL290" s="13" t="s">
        <v>255</v>
      </c>
      <c r="BM290" s="152" t="s">
        <v>712</v>
      </c>
    </row>
    <row r="291" spans="2:65" s="1" customFormat="1" ht="33" customHeight="1">
      <c r="B291" s="139"/>
      <c r="C291" s="140" t="s">
        <v>713</v>
      </c>
      <c r="D291" s="140" t="s">
        <v>178</v>
      </c>
      <c r="E291" s="141" t="s">
        <v>714</v>
      </c>
      <c r="F291" s="142" t="s">
        <v>715</v>
      </c>
      <c r="G291" s="143" t="s">
        <v>222</v>
      </c>
      <c r="H291" s="144">
        <v>76.959999999999994</v>
      </c>
      <c r="I291" s="145"/>
      <c r="J291" s="146">
        <f t="shared" si="90"/>
        <v>0</v>
      </c>
      <c r="K291" s="147"/>
      <c r="L291" s="28"/>
      <c r="M291" s="148" t="s">
        <v>1</v>
      </c>
      <c r="N291" s="149" t="s">
        <v>39</v>
      </c>
      <c r="P291" s="150">
        <f t="shared" si="91"/>
        <v>0</v>
      </c>
      <c r="Q291" s="150">
        <v>1.174E-2</v>
      </c>
      <c r="R291" s="150">
        <f t="shared" si="92"/>
        <v>0.90351039999999994</v>
      </c>
      <c r="S291" s="150">
        <v>0</v>
      </c>
      <c r="T291" s="151">
        <f t="shared" si="93"/>
        <v>0</v>
      </c>
      <c r="AR291" s="152" t="s">
        <v>255</v>
      </c>
      <c r="AT291" s="152" t="s">
        <v>178</v>
      </c>
      <c r="AU291" s="152" t="s">
        <v>86</v>
      </c>
      <c r="AY291" s="13" t="s">
        <v>176</v>
      </c>
      <c r="BE291" s="153">
        <f t="shared" si="94"/>
        <v>0</v>
      </c>
      <c r="BF291" s="153">
        <f t="shared" si="95"/>
        <v>0</v>
      </c>
      <c r="BG291" s="153">
        <f t="shared" si="96"/>
        <v>0</v>
      </c>
      <c r="BH291" s="153">
        <f t="shared" si="97"/>
        <v>0</v>
      </c>
      <c r="BI291" s="153">
        <f t="shared" si="98"/>
        <v>0</v>
      </c>
      <c r="BJ291" s="13" t="s">
        <v>86</v>
      </c>
      <c r="BK291" s="153">
        <f t="shared" si="99"/>
        <v>0</v>
      </c>
      <c r="BL291" s="13" t="s">
        <v>255</v>
      </c>
      <c r="BM291" s="152" t="s">
        <v>716</v>
      </c>
    </row>
    <row r="292" spans="2:65" s="1" customFormat="1" ht="24.15" customHeight="1">
      <c r="B292" s="139"/>
      <c r="C292" s="140" t="s">
        <v>717</v>
      </c>
      <c r="D292" s="140" t="s">
        <v>178</v>
      </c>
      <c r="E292" s="141" t="s">
        <v>718</v>
      </c>
      <c r="F292" s="142" t="s">
        <v>719</v>
      </c>
      <c r="G292" s="143" t="s">
        <v>222</v>
      </c>
      <c r="H292" s="144">
        <v>334.62</v>
      </c>
      <c r="I292" s="145"/>
      <c r="J292" s="146">
        <f t="shared" si="90"/>
        <v>0</v>
      </c>
      <c r="K292" s="147"/>
      <c r="L292" s="28"/>
      <c r="M292" s="148" t="s">
        <v>1</v>
      </c>
      <c r="N292" s="149" t="s">
        <v>39</v>
      </c>
      <c r="P292" s="150">
        <f t="shared" si="91"/>
        <v>0</v>
      </c>
      <c r="Q292" s="150">
        <v>0</v>
      </c>
      <c r="R292" s="150">
        <f t="shared" si="92"/>
        <v>0</v>
      </c>
      <c r="S292" s="150">
        <v>0</v>
      </c>
      <c r="T292" s="151">
        <f t="shared" si="93"/>
        <v>0</v>
      </c>
      <c r="AR292" s="152" t="s">
        <v>255</v>
      </c>
      <c r="AT292" s="152" t="s">
        <v>178</v>
      </c>
      <c r="AU292" s="152" t="s">
        <v>86</v>
      </c>
      <c r="AY292" s="13" t="s">
        <v>176</v>
      </c>
      <c r="BE292" s="153">
        <f t="shared" si="94"/>
        <v>0</v>
      </c>
      <c r="BF292" s="153">
        <f t="shared" si="95"/>
        <v>0</v>
      </c>
      <c r="BG292" s="153">
        <f t="shared" si="96"/>
        <v>0</v>
      </c>
      <c r="BH292" s="153">
        <f t="shared" si="97"/>
        <v>0</v>
      </c>
      <c r="BI292" s="153">
        <f t="shared" si="98"/>
        <v>0</v>
      </c>
      <c r="BJ292" s="13" t="s">
        <v>86</v>
      </c>
      <c r="BK292" s="153">
        <f t="shared" si="99"/>
        <v>0</v>
      </c>
      <c r="BL292" s="13" t="s">
        <v>255</v>
      </c>
      <c r="BM292" s="152" t="s">
        <v>720</v>
      </c>
    </row>
    <row r="293" spans="2:65" s="1" customFormat="1" ht="16.5" customHeight="1">
      <c r="B293" s="139"/>
      <c r="C293" s="154" t="s">
        <v>721</v>
      </c>
      <c r="D293" s="154" t="s">
        <v>234</v>
      </c>
      <c r="E293" s="155" t="s">
        <v>722</v>
      </c>
      <c r="F293" s="156" t="s">
        <v>723</v>
      </c>
      <c r="G293" s="157" t="s">
        <v>222</v>
      </c>
      <c r="H293" s="158">
        <v>361.39</v>
      </c>
      <c r="I293" s="159"/>
      <c r="J293" s="160">
        <f t="shared" si="90"/>
        <v>0</v>
      </c>
      <c r="K293" s="161"/>
      <c r="L293" s="162"/>
      <c r="M293" s="163" t="s">
        <v>1</v>
      </c>
      <c r="N293" s="164" t="s">
        <v>39</v>
      </c>
      <c r="P293" s="150">
        <f t="shared" si="91"/>
        <v>0</v>
      </c>
      <c r="Q293" s="150">
        <v>1.0999999999999999E-2</v>
      </c>
      <c r="R293" s="150">
        <f t="shared" si="92"/>
        <v>3.9752899999999998</v>
      </c>
      <c r="S293" s="150">
        <v>0</v>
      </c>
      <c r="T293" s="151">
        <f t="shared" si="93"/>
        <v>0</v>
      </c>
      <c r="AR293" s="152" t="s">
        <v>320</v>
      </c>
      <c r="AT293" s="152" t="s">
        <v>234</v>
      </c>
      <c r="AU293" s="152" t="s">
        <v>86</v>
      </c>
      <c r="AY293" s="13" t="s">
        <v>176</v>
      </c>
      <c r="BE293" s="153">
        <f t="shared" si="94"/>
        <v>0</v>
      </c>
      <c r="BF293" s="153">
        <f t="shared" si="95"/>
        <v>0</v>
      </c>
      <c r="BG293" s="153">
        <f t="shared" si="96"/>
        <v>0</v>
      </c>
      <c r="BH293" s="153">
        <f t="shared" si="97"/>
        <v>0</v>
      </c>
      <c r="BI293" s="153">
        <f t="shared" si="98"/>
        <v>0</v>
      </c>
      <c r="BJ293" s="13" t="s">
        <v>86</v>
      </c>
      <c r="BK293" s="153">
        <f t="shared" si="99"/>
        <v>0</v>
      </c>
      <c r="BL293" s="13" t="s">
        <v>255</v>
      </c>
      <c r="BM293" s="152" t="s">
        <v>724</v>
      </c>
    </row>
    <row r="294" spans="2:65" s="222" customFormat="1" ht="17.5" customHeight="1">
      <c r="B294" s="223"/>
      <c r="C294" s="224" t="s">
        <v>725</v>
      </c>
      <c r="D294" s="224" t="s">
        <v>178</v>
      </c>
      <c r="E294" s="225" t="s">
        <v>726</v>
      </c>
      <c r="F294" s="226" t="s">
        <v>727</v>
      </c>
      <c r="G294" s="227" t="s">
        <v>241</v>
      </c>
      <c r="H294" s="228">
        <v>1171.17</v>
      </c>
      <c r="I294" s="229"/>
      <c r="J294" s="229">
        <f t="shared" si="90"/>
        <v>0</v>
      </c>
      <c r="K294" s="230"/>
      <c r="L294" s="231"/>
      <c r="M294" s="232" t="s">
        <v>1</v>
      </c>
      <c r="N294" s="233" t="s">
        <v>39</v>
      </c>
      <c r="P294" s="234">
        <f t="shared" si="91"/>
        <v>0</v>
      </c>
      <c r="Q294" s="234">
        <v>0</v>
      </c>
      <c r="R294" s="234">
        <f t="shared" si="92"/>
        <v>0</v>
      </c>
      <c r="S294" s="234">
        <v>0</v>
      </c>
      <c r="T294" s="235">
        <f t="shared" si="93"/>
        <v>0</v>
      </c>
      <c r="AR294" s="236" t="s">
        <v>255</v>
      </c>
      <c r="AT294" s="236" t="s">
        <v>178</v>
      </c>
      <c r="AU294" s="236" t="s">
        <v>86</v>
      </c>
      <c r="AY294" s="237" t="s">
        <v>176</v>
      </c>
      <c r="BE294" s="238">
        <f t="shared" si="94"/>
        <v>0</v>
      </c>
      <c r="BF294" s="238">
        <f t="shared" si="95"/>
        <v>0</v>
      </c>
      <c r="BG294" s="238">
        <f t="shared" si="96"/>
        <v>0</v>
      </c>
      <c r="BH294" s="238">
        <f t="shared" si="97"/>
        <v>0</v>
      </c>
      <c r="BI294" s="238">
        <f t="shared" si="98"/>
        <v>0</v>
      </c>
      <c r="BJ294" s="237" t="s">
        <v>86</v>
      </c>
      <c r="BK294" s="238">
        <f t="shared" si="99"/>
        <v>0</v>
      </c>
      <c r="BL294" s="237" t="s">
        <v>255</v>
      </c>
      <c r="BM294" s="236" t="s">
        <v>728</v>
      </c>
    </row>
    <row r="295" spans="2:65" s="222" customFormat="1" ht="16.5" customHeight="1">
      <c r="B295" s="223"/>
      <c r="C295" s="239" t="s">
        <v>729</v>
      </c>
      <c r="D295" s="239" t="s">
        <v>234</v>
      </c>
      <c r="E295" s="240" t="s">
        <v>730</v>
      </c>
      <c r="F295" s="241" t="s">
        <v>731</v>
      </c>
      <c r="G295" s="242" t="s">
        <v>181</v>
      </c>
      <c r="H295" s="243">
        <v>15.178000000000001</v>
      </c>
      <c r="I295" s="244"/>
      <c r="J295" s="244">
        <f t="shared" si="90"/>
        <v>0</v>
      </c>
      <c r="K295" s="245"/>
      <c r="L295" s="246"/>
      <c r="M295" s="247" t="s">
        <v>1</v>
      </c>
      <c r="N295" s="248" t="s">
        <v>39</v>
      </c>
      <c r="P295" s="234">
        <f t="shared" si="91"/>
        <v>0</v>
      </c>
      <c r="Q295" s="234">
        <v>0.55000000000000004</v>
      </c>
      <c r="R295" s="234">
        <f t="shared" si="92"/>
        <v>8.347900000000001</v>
      </c>
      <c r="S295" s="234">
        <v>0</v>
      </c>
      <c r="T295" s="235">
        <f t="shared" si="93"/>
        <v>0</v>
      </c>
      <c r="AR295" s="236" t="s">
        <v>320</v>
      </c>
      <c r="AT295" s="236" t="s">
        <v>234</v>
      </c>
      <c r="AU295" s="236" t="s">
        <v>86</v>
      </c>
      <c r="AY295" s="237" t="s">
        <v>176</v>
      </c>
      <c r="BE295" s="238">
        <f t="shared" si="94"/>
        <v>0</v>
      </c>
      <c r="BF295" s="238">
        <f t="shared" si="95"/>
        <v>0</v>
      </c>
      <c r="BG295" s="238">
        <f t="shared" si="96"/>
        <v>0</v>
      </c>
      <c r="BH295" s="238">
        <f t="shared" si="97"/>
        <v>0</v>
      </c>
      <c r="BI295" s="238">
        <f t="shared" si="98"/>
        <v>0</v>
      </c>
      <c r="BJ295" s="237" t="s">
        <v>86</v>
      </c>
      <c r="BK295" s="238">
        <f t="shared" si="99"/>
        <v>0</v>
      </c>
      <c r="BL295" s="237" t="s">
        <v>255</v>
      </c>
      <c r="BM295" s="236" t="s">
        <v>732</v>
      </c>
    </row>
    <row r="296" spans="2:65" s="1" customFormat="1" ht="24.15" customHeight="1">
      <c r="B296" s="139"/>
      <c r="C296" s="140" t="s">
        <v>733</v>
      </c>
      <c r="D296" s="140" t="s">
        <v>178</v>
      </c>
      <c r="E296" s="141" t="s">
        <v>734</v>
      </c>
      <c r="F296" s="142" t="s">
        <v>735</v>
      </c>
      <c r="G296" s="143" t="s">
        <v>647</v>
      </c>
      <c r="H296" s="165"/>
      <c r="I296" s="145"/>
      <c r="J296" s="146">
        <f t="shared" si="90"/>
        <v>0</v>
      </c>
      <c r="K296" s="147"/>
      <c r="L296" s="28"/>
      <c r="M296" s="148" t="s">
        <v>1</v>
      </c>
      <c r="N296" s="149" t="s">
        <v>39</v>
      </c>
      <c r="P296" s="150">
        <f t="shared" si="91"/>
        <v>0</v>
      </c>
      <c r="Q296" s="150">
        <v>0</v>
      </c>
      <c r="R296" s="150">
        <f t="shared" si="92"/>
        <v>0</v>
      </c>
      <c r="S296" s="150">
        <v>0</v>
      </c>
      <c r="T296" s="151">
        <f t="shared" si="93"/>
        <v>0</v>
      </c>
      <c r="AR296" s="152" t="s">
        <v>255</v>
      </c>
      <c r="AT296" s="152" t="s">
        <v>178</v>
      </c>
      <c r="AU296" s="152" t="s">
        <v>86</v>
      </c>
      <c r="AY296" s="13" t="s">
        <v>176</v>
      </c>
      <c r="BE296" s="153">
        <f t="shared" si="94"/>
        <v>0</v>
      </c>
      <c r="BF296" s="153">
        <f t="shared" si="95"/>
        <v>0</v>
      </c>
      <c r="BG296" s="153">
        <f t="shared" si="96"/>
        <v>0</v>
      </c>
      <c r="BH296" s="153">
        <f t="shared" si="97"/>
        <v>0</v>
      </c>
      <c r="BI296" s="153">
        <f t="shared" si="98"/>
        <v>0</v>
      </c>
      <c r="BJ296" s="13" t="s">
        <v>86</v>
      </c>
      <c r="BK296" s="153">
        <f t="shared" si="99"/>
        <v>0</v>
      </c>
      <c r="BL296" s="13" t="s">
        <v>255</v>
      </c>
      <c r="BM296" s="152" t="s">
        <v>736</v>
      </c>
    </row>
    <row r="297" spans="2:65" s="11" customFormat="1" ht="22.75" customHeight="1">
      <c r="B297" s="127"/>
      <c r="D297" s="128" t="s">
        <v>72</v>
      </c>
      <c r="E297" s="137" t="s">
        <v>737</v>
      </c>
      <c r="F297" s="137" t="s">
        <v>738</v>
      </c>
      <c r="I297" s="130"/>
      <c r="J297" s="138">
        <f>BK297</f>
        <v>0</v>
      </c>
      <c r="L297" s="127"/>
      <c r="M297" s="132"/>
      <c r="P297" s="133">
        <f>SUM(P298:P304)</f>
        <v>0</v>
      </c>
      <c r="R297" s="133">
        <f>SUM(R298:R304)</f>
        <v>10.929738</v>
      </c>
      <c r="T297" s="134">
        <f>SUM(T298:T304)</f>
        <v>0</v>
      </c>
      <c r="AR297" s="128" t="s">
        <v>86</v>
      </c>
      <c r="AT297" s="135" t="s">
        <v>72</v>
      </c>
      <c r="AU297" s="135" t="s">
        <v>80</v>
      </c>
      <c r="AY297" s="128" t="s">
        <v>176</v>
      </c>
      <c r="BK297" s="136">
        <f>SUM(BK298:BK304)</f>
        <v>0</v>
      </c>
    </row>
    <row r="298" spans="2:65" s="1" customFormat="1" ht="37.75" customHeight="1">
      <c r="B298" s="139"/>
      <c r="C298" s="140" t="s">
        <v>739</v>
      </c>
      <c r="D298" s="140" t="s">
        <v>178</v>
      </c>
      <c r="E298" s="141" t="s">
        <v>740</v>
      </c>
      <c r="F298" s="142" t="s">
        <v>741</v>
      </c>
      <c r="G298" s="143" t="s">
        <v>222</v>
      </c>
      <c r="H298" s="144">
        <v>20.46</v>
      </c>
      <c r="I298" s="145"/>
      <c r="J298" s="146">
        <f t="shared" ref="J298:J304" si="100">ROUND(I298*H298,2)</f>
        <v>0</v>
      </c>
      <c r="K298" s="147"/>
      <c r="L298" s="28"/>
      <c r="M298" s="148" t="s">
        <v>1</v>
      </c>
      <c r="N298" s="149" t="s">
        <v>39</v>
      </c>
      <c r="P298" s="150">
        <f t="shared" ref="P298:P304" si="101">O298*H298</f>
        <v>0</v>
      </c>
      <c r="Q298" s="150">
        <v>1.1820000000000001E-2</v>
      </c>
      <c r="R298" s="150">
        <f t="shared" ref="R298:R304" si="102">Q298*H298</f>
        <v>0.24183720000000003</v>
      </c>
      <c r="S298" s="150">
        <v>0</v>
      </c>
      <c r="T298" s="151">
        <f t="shared" ref="T298:T304" si="103">S298*H298</f>
        <v>0</v>
      </c>
      <c r="AR298" s="152" t="s">
        <v>255</v>
      </c>
      <c r="AT298" s="152" t="s">
        <v>178</v>
      </c>
      <c r="AU298" s="152" t="s">
        <v>86</v>
      </c>
      <c r="AY298" s="13" t="s">
        <v>176</v>
      </c>
      <c r="BE298" s="153">
        <f t="shared" ref="BE298:BE304" si="104">IF(N298="základná",J298,0)</f>
        <v>0</v>
      </c>
      <c r="BF298" s="153">
        <f t="shared" ref="BF298:BF304" si="105">IF(N298="znížená",J298,0)</f>
        <v>0</v>
      </c>
      <c r="BG298" s="153">
        <f t="shared" ref="BG298:BG304" si="106">IF(N298="zákl. prenesená",J298,0)</f>
        <v>0</v>
      </c>
      <c r="BH298" s="153">
        <f t="shared" ref="BH298:BH304" si="107">IF(N298="zníž. prenesená",J298,0)</f>
        <v>0</v>
      </c>
      <c r="BI298" s="153">
        <f t="shared" ref="BI298:BI304" si="108">IF(N298="nulová",J298,0)</f>
        <v>0</v>
      </c>
      <c r="BJ298" s="13" t="s">
        <v>86</v>
      </c>
      <c r="BK298" s="153">
        <f t="shared" ref="BK298:BK304" si="109">ROUND(I298*H298,2)</f>
        <v>0</v>
      </c>
      <c r="BL298" s="13" t="s">
        <v>255</v>
      </c>
      <c r="BM298" s="152" t="s">
        <v>742</v>
      </c>
    </row>
    <row r="299" spans="2:65" s="1" customFormat="1" ht="37.75" customHeight="1">
      <c r="B299" s="139"/>
      <c r="C299" s="140" t="s">
        <v>743</v>
      </c>
      <c r="D299" s="140" t="s">
        <v>178</v>
      </c>
      <c r="E299" s="141" t="s">
        <v>744</v>
      </c>
      <c r="F299" s="142" t="s">
        <v>745</v>
      </c>
      <c r="G299" s="143" t="s">
        <v>222</v>
      </c>
      <c r="H299" s="144">
        <v>309.07</v>
      </c>
      <c r="I299" s="145"/>
      <c r="J299" s="146">
        <f t="shared" si="100"/>
        <v>0</v>
      </c>
      <c r="K299" s="147"/>
      <c r="L299" s="28"/>
      <c r="M299" s="148" t="s">
        <v>1</v>
      </c>
      <c r="N299" s="149" t="s">
        <v>39</v>
      </c>
      <c r="P299" s="150">
        <f t="shared" si="101"/>
        <v>0</v>
      </c>
      <c r="Q299" s="150">
        <v>1.3440000000000001E-2</v>
      </c>
      <c r="R299" s="150">
        <f t="shared" si="102"/>
        <v>4.1539007999999997</v>
      </c>
      <c r="S299" s="150">
        <v>0</v>
      </c>
      <c r="T299" s="151">
        <f t="shared" si="103"/>
        <v>0</v>
      </c>
      <c r="AR299" s="152" t="s">
        <v>255</v>
      </c>
      <c r="AT299" s="152" t="s">
        <v>178</v>
      </c>
      <c r="AU299" s="152" t="s">
        <v>86</v>
      </c>
      <c r="AY299" s="13" t="s">
        <v>176</v>
      </c>
      <c r="BE299" s="153">
        <f t="shared" si="104"/>
        <v>0</v>
      </c>
      <c r="BF299" s="153">
        <f t="shared" si="105"/>
        <v>0</v>
      </c>
      <c r="BG299" s="153">
        <f t="shared" si="106"/>
        <v>0</v>
      </c>
      <c r="BH299" s="153">
        <f t="shared" si="107"/>
        <v>0</v>
      </c>
      <c r="BI299" s="153">
        <f t="shared" si="108"/>
        <v>0</v>
      </c>
      <c r="BJ299" s="13" t="s">
        <v>86</v>
      </c>
      <c r="BK299" s="153">
        <f t="shared" si="109"/>
        <v>0</v>
      </c>
      <c r="BL299" s="13" t="s">
        <v>255</v>
      </c>
      <c r="BM299" s="152" t="s">
        <v>746</v>
      </c>
    </row>
    <row r="300" spans="2:65" s="1" customFormat="1" ht="24.15" customHeight="1">
      <c r="B300" s="139"/>
      <c r="C300" s="140" t="s">
        <v>747</v>
      </c>
      <c r="D300" s="140" t="s">
        <v>178</v>
      </c>
      <c r="E300" s="141" t="s">
        <v>748</v>
      </c>
      <c r="F300" s="142" t="s">
        <v>749</v>
      </c>
      <c r="G300" s="143" t="s">
        <v>222</v>
      </c>
      <c r="H300" s="144">
        <v>435.6</v>
      </c>
      <c r="I300" s="145"/>
      <c r="J300" s="146">
        <f t="shared" si="100"/>
        <v>0</v>
      </c>
      <c r="K300" s="147"/>
      <c r="L300" s="28"/>
      <c r="M300" s="148" t="s">
        <v>1</v>
      </c>
      <c r="N300" s="149" t="s">
        <v>39</v>
      </c>
      <c r="P300" s="150">
        <f t="shared" si="101"/>
        <v>0</v>
      </c>
      <c r="Q300" s="150">
        <v>0</v>
      </c>
      <c r="R300" s="150">
        <f t="shared" si="102"/>
        <v>0</v>
      </c>
      <c r="S300" s="150">
        <v>0</v>
      </c>
      <c r="T300" s="151">
        <f t="shared" si="103"/>
        <v>0</v>
      </c>
      <c r="AR300" s="152" t="s">
        <v>255</v>
      </c>
      <c r="AT300" s="152" t="s">
        <v>178</v>
      </c>
      <c r="AU300" s="152" t="s">
        <v>86</v>
      </c>
      <c r="AY300" s="13" t="s">
        <v>176</v>
      </c>
      <c r="BE300" s="153">
        <f t="shared" si="104"/>
        <v>0</v>
      </c>
      <c r="BF300" s="153">
        <f t="shared" si="105"/>
        <v>0</v>
      </c>
      <c r="BG300" s="153">
        <f t="shared" si="106"/>
        <v>0</v>
      </c>
      <c r="BH300" s="153">
        <f t="shared" si="107"/>
        <v>0</v>
      </c>
      <c r="BI300" s="153">
        <f t="shared" si="108"/>
        <v>0</v>
      </c>
      <c r="BJ300" s="13" t="s">
        <v>86</v>
      </c>
      <c r="BK300" s="153">
        <f t="shared" si="109"/>
        <v>0</v>
      </c>
      <c r="BL300" s="13" t="s">
        <v>255</v>
      </c>
      <c r="BM300" s="152" t="s">
        <v>750</v>
      </c>
    </row>
    <row r="301" spans="2:65" s="1" customFormat="1" ht="24.15" customHeight="1">
      <c r="B301" s="139"/>
      <c r="C301" s="154" t="s">
        <v>751</v>
      </c>
      <c r="D301" s="154" t="s">
        <v>234</v>
      </c>
      <c r="E301" s="155" t="s">
        <v>752</v>
      </c>
      <c r="F301" s="156" t="s">
        <v>753</v>
      </c>
      <c r="G301" s="157" t="s">
        <v>222</v>
      </c>
      <c r="H301" s="158">
        <v>435.6</v>
      </c>
      <c r="I301" s="159"/>
      <c r="J301" s="160">
        <f t="shared" si="100"/>
        <v>0</v>
      </c>
      <c r="K301" s="161"/>
      <c r="L301" s="162"/>
      <c r="M301" s="163" t="s">
        <v>1</v>
      </c>
      <c r="N301" s="164" t="s">
        <v>39</v>
      </c>
      <c r="P301" s="150">
        <f t="shared" si="101"/>
        <v>0</v>
      </c>
      <c r="Q301" s="150">
        <v>1.4999999999999999E-2</v>
      </c>
      <c r="R301" s="150">
        <f t="shared" si="102"/>
        <v>6.5339999999999998</v>
      </c>
      <c r="S301" s="150">
        <v>0</v>
      </c>
      <c r="T301" s="151">
        <f t="shared" si="103"/>
        <v>0</v>
      </c>
      <c r="AR301" s="152" t="s">
        <v>320</v>
      </c>
      <c r="AT301" s="152" t="s">
        <v>234</v>
      </c>
      <c r="AU301" s="152" t="s">
        <v>86</v>
      </c>
      <c r="AY301" s="13" t="s">
        <v>176</v>
      </c>
      <c r="BE301" s="153">
        <f t="shared" si="104"/>
        <v>0</v>
      </c>
      <c r="BF301" s="153">
        <f t="shared" si="105"/>
        <v>0</v>
      </c>
      <c r="BG301" s="153">
        <f t="shared" si="106"/>
        <v>0</v>
      </c>
      <c r="BH301" s="153">
        <f t="shared" si="107"/>
        <v>0</v>
      </c>
      <c r="BI301" s="153">
        <f t="shared" si="108"/>
        <v>0</v>
      </c>
      <c r="BJ301" s="13" t="s">
        <v>86</v>
      </c>
      <c r="BK301" s="153">
        <f t="shared" si="109"/>
        <v>0</v>
      </c>
      <c r="BL301" s="13" t="s">
        <v>255</v>
      </c>
      <c r="BM301" s="152" t="s">
        <v>754</v>
      </c>
    </row>
    <row r="302" spans="2:65" s="1" customFormat="1" ht="33" customHeight="1">
      <c r="B302" s="139"/>
      <c r="C302" s="140" t="s">
        <v>755</v>
      </c>
      <c r="D302" s="140" t="s">
        <v>178</v>
      </c>
      <c r="E302" s="141" t="s">
        <v>756</v>
      </c>
      <c r="F302" s="142" t="s">
        <v>757</v>
      </c>
      <c r="G302" s="143" t="s">
        <v>285</v>
      </c>
      <c r="H302" s="144">
        <v>5</v>
      </c>
      <c r="I302" s="145"/>
      <c r="J302" s="146">
        <f t="shared" si="100"/>
        <v>0</v>
      </c>
      <c r="K302" s="147"/>
      <c r="L302" s="28"/>
      <c r="M302" s="148" t="s">
        <v>1</v>
      </c>
      <c r="N302" s="149" t="s">
        <v>39</v>
      </c>
      <c r="P302" s="150">
        <f t="shared" si="101"/>
        <v>0</v>
      </c>
      <c r="Q302" s="150">
        <v>0</v>
      </c>
      <c r="R302" s="150">
        <f t="shared" si="102"/>
        <v>0</v>
      </c>
      <c r="S302" s="150">
        <v>0</v>
      </c>
      <c r="T302" s="151">
        <f t="shared" si="103"/>
        <v>0</v>
      </c>
      <c r="AR302" s="152" t="s">
        <v>255</v>
      </c>
      <c r="AT302" s="152" t="s">
        <v>178</v>
      </c>
      <c r="AU302" s="152" t="s">
        <v>86</v>
      </c>
      <c r="AY302" s="13" t="s">
        <v>176</v>
      </c>
      <c r="BE302" s="153">
        <f t="shared" si="104"/>
        <v>0</v>
      </c>
      <c r="BF302" s="153">
        <f t="shared" si="105"/>
        <v>0</v>
      </c>
      <c r="BG302" s="153">
        <f t="shared" si="106"/>
        <v>0</v>
      </c>
      <c r="BH302" s="153">
        <f t="shared" si="107"/>
        <v>0</v>
      </c>
      <c r="BI302" s="153">
        <f t="shared" si="108"/>
        <v>0</v>
      </c>
      <c r="BJ302" s="13" t="s">
        <v>86</v>
      </c>
      <c r="BK302" s="153">
        <f t="shared" si="109"/>
        <v>0</v>
      </c>
      <c r="BL302" s="13" t="s">
        <v>255</v>
      </c>
      <c r="BM302" s="152" t="s">
        <v>758</v>
      </c>
    </row>
    <row r="303" spans="2:65" s="1" customFormat="1" ht="16.5" customHeight="1">
      <c r="B303" s="139"/>
      <c r="C303" s="154" t="s">
        <v>759</v>
      </c>
      <c r="D303" s="154" t="s">
        <v>234</v>
      </c>
      <c r="E303" s="155" t="s">
        <v>760</v>
      </c>
      <c r="F303" s="156" t="s">
        <v>761</v>
      </c>
      <c r="G303" s="157" t="s">
        <v>285</v>
      </c>
      <c r="H303" s="158">
        <v>5</v>
      </c>
      <c r="I303" s="159"/>
      <c r="J303" s="160">
        <f t="shared" si="100"/>
        <v>0</v>
      </c>
      <c r="K303" s="161"/>
      <c r="L303" s="162"/>
      <c r="M303" s="163" t="s">
        <v>1</v>
      </c>
      <c r="N303" s="164" t="s">
        <v>39</v>
      </c>
      <c r="P303" s="150">
        <f t="shared" si="101"/>
        <v>0</v>
      </c>
      <c r="Q303" s="150">
        <v>0</v>
      </c>
      <c r="R303" s="150">
        <f t="shared" si="102"/>
        <v>0</v>
      </c>
      <c r="S303" s="150">
        <v>0</v>
      </c>
      <c r="T303" s="151">
        <f t="shared" si="103"/>
        <v>0</v>
      </c>
      <c r="AR303" s="152" t="s">
        <v>320</v>
      </c>
      <c r="AT303" s="152" t="s">
        <v>234</v>
      </c>
      <c r="AU303" s="152" t="s">
        <v>86</v>
      </c>
      <c r="AY303" s="13" t="s">
        <v>176</v>
      </c>
      <c r="BE303" s="153">
        <f t="shared" si="104"/>
        <v>0</v>
      </c>
      <c r="BF303" s="153">
        <f t="shared" si="105"/>
        <v>0</v>
      </c>
      <c r="BG303" s="153">
        <f t="shared" si="106"/>
        <v>0</v>
      </c>
      <c r="BH303" s="153">
        <f t="shared" si="107"/>
        <v>0</v>
      </c>
      <c r="BI303" s="153">
        <f t="shared" si="108"/>
        <v>0</v>
      </c>
      <c r="BJ303" s="13" t="s">
        <v>86</v>
      </c>
      <c r="BK303" s="153">
        <f t="shared" si="109"/>
        <v>0</v>
      </c>
      <c r="BL303" s="13" t="s">
        <v>255</v>
      </c>
      <c r="BM303" s="152" t="s">
        <v>762</v>
      </c>
    </row>
    <row r="304" spans="2:65" s="1" customFormat="1" ht="21.75" customHeight="1">
      <c r="B304" s="139"/>
      <c r="C304" s="140" t="s">
        <v>763</v>
      </c>
      <c r="D304" s="140" t="s">
        <v>178</v>
      </c>
      <c r="E304" s="141" t="s">
        <v>764</v>
      </c>
      <c r="F304" s="142" t="s">
        <v>765</v>
      </c>
      <c r="G304" s="143" t="s">
        <v>647</v>
      </c>
      <c r="H304" s="165"/>
      <c r="I304" s="145"/>
      <c r="J304" s="146">
        <f t="shared" si="100"/>
        <v>0</v>
      </c>
      <c r="K304" s="147"/>
      <c r="L304" s="28"/>
      <c r="M304" s="148" t="s">
        <v>1</v>
      </c>
      <c r="N304" s="149" t="s">
        <v>39</v>
      </c>
      <c r="P304" s="150">
        <f t="shared" si="101"/>
        <v>0</v>
      </c>
      <c r="Q304" s="150">
        <v>0</v>
      </c>
      <c r="R304" s="150">
        <f t="shared" si="102"/>
        <v>0</v>
      </c>
      <c r="S304" s="150">
        <v>0</v>
      </c>
      <c r="T304" s="151">
        <f t="shared" si="103"/>
        <v>0</v>
      </c>
      <c r="AR304" s="152" t="s">
        <v>255</v>
      </c>
      <c r="AT304" s="152" t="s">
        <v>178</v>
      </c>
      <c r="AU304" s="152" t="s">
        <v>86</v>
      </c>
      <c r="AY304" s="13" t="s">
        <v>176</v>
      </c>
      <c r="BE304" s="153">
        <f t="shared" si="104"/>
        <v>0</v>
      </c>
      <c r="BF304" s="153">
        <f t="shared" si="105"/>
        <v>0</v>
      </c>
      <c r="BG304" s="153">
        <f t="shared" si="106"/>
        <v>0</v>
      </c>
      <c r="BH304" s="153">
        <f t="shared" si="107"/>
        <v>0</v>
      </c>
      <c r="BI304" s="153">
        <f t="shared" si="108"/>
        <v>0</v>
      </c>
      <c r="BJ304" s="13" t="s">
        <v>86</v>
      </c>
      <c r="BK304" s="153">
        <f t="shared" si="109"/>
        <v>0</v>
      </c>
      <c r="BL304" s="13" t="s">
        <v>255</v>
      </c>
      <c r="BM304" s="152" t="s">
        <v>766</v>
      </c>
    </row>
    <row r="305" spans="2:65" s="11" customFormat="1" ht="22.75" customHeight="1">
      <c r="B305" s="127"/>
      <c r="D305" s="128" t="s">
        <v>72</v>
      </c>
      <c r="E305" s="137" t="s">
        <v>767</v>
      </c>
      <c r="F305" s="137" t="s">
        <v>768</v>
      </c>
      <c r="I305" s="130"/>
      <c r="J305" s="138">
        <f>BK305</f>
        <v>0</v>
      </c>
      <c r="L305" s="127"/>
      <c r="M305" s="132"/>
      <c r="P305" s="133">
        <f>SUM(P306:P310)</f>
        <v>0</v>
      </c>
      <c r="R305" s="133">
        <f>SUM(R306:R310)</f>
        <v>0.36080449999999997</v>
      </c>
      <c r="T305" s="134">
        <f>SUM(T306:T310)</f>
        <v>0</v>
      </c>
      <c r="AR305" s="128" t="s">
        <v>86</v>
      </c>
      <c r="AT305" s="135" t="s">
        <v>72</v>
      </c>
      <c r="AU305" s="135" t="s">
        <v>80</v>
      </c>
      <c r="AY305" s="128" t="s">
        <v>176</v>
      </c>
      <c r="BK305" s="136">
        <f>SUM(BK306:BK310)</f>
        <v>0</v>
      </c>
    </row>
    <row r="306" spans="2:65" s="1" customFormat="1" ht="24.15" customHeight="1">
      <c r="B306" s="139"/>
      <c r="C306" s="140" t="s">
        <v>769</v>
      </c>
      <c r="D306" s="140" t="s">
        <v>178</v>
      </c>
      <c r="E306" s="141" t="s">
        <v>770</v>
      </c>
      <c r="F306" s="142" t="s">
        <v>771</v>
      </c>
      <c r="G306" s="143" t="s">
        <v>241</v>
      </c>
      <c r="H306" s="144">
        <v>106.25</v>
      </c>
      <c r="I306" s="145"/>
      <c r="J306" s="146">
        <f>ROUND(I306*H306,2)</f>
        <v>0</v>
      </c>
      <c r="K306" s="147"/>
      <c r="L306" s="28"/>
      <c r="M306" s="148" t="s">
        <v>1</v>
      </c>
      <c r="N306" s="149" t="s">
        <v>39</v>
      </c>
      <c r="P306" s="150">
        <f>O306*H306</f>
        <v>0</v>
      </c>
      <c r="Q306" s="150">
        <v>2.15E-3</v>
      </c>
      <c r="R306" s="150">
        <f>Q306*H306</f>
        <v>0.22843749999999999</v>
      </c>
      <c r="S306" s="150">
        <v>0</v>
      </c>
      <c r="T306" s="151">
        <f>S306*H306</f>
        <v>0</v>
      </c>
      <c r="AR306" s="152" t="s">
        <v>255</v>
      </c>
      <c r="AT306" s="152" t="s">
        <v>178</v>
      </c>
      <c r="AU306" s="152" t="s">
        <v>86</v>
      </c>
      <c r="AY306" s="13" t="s">
        <v>176</v>
      </c>
      <c r="BE306" s="153">
        <f>IF(N306="základná",J306,0)</f>
        <v>0</v>
      </c>
      <c r="BF306" s="153">
        <f>IF(N306="znížená",J306,0)</f>
        <v>0</v>
      </c>
      <c r="BG306" s="153">
        <f>IF(N306="zákl. prenesená",J306,0)</f>
        <v>0</v>
      </c>
      <c r="BH306" s="153">
        <f>IF(N306="zníž. prenesená",J306,0)</f>
        <v>0</v>
      </c>
      <c r="BI306" s="153">
        <f>IF(N306="nulová",J306,0)</f>
        <v>0</v>
      </c>
      <c r="BJ306" s="13" t="s">
        <v>86</v>
      </c>
      <c r="BK306" s="153">
        <f>ROUND(I306*H306,2)</f>
        <v>0</v>
      </c>
      <c r="BL306" s="13" t="s">
        <v>255</v>
      </c>
      <c r="BM306" s="152" t="s">
        <v>772</v>
      </c>
    </row>
    <row r="307" spans="2:65" s="1" customFormat="1" ht="24.15" customHeight="1">
      <c r="B307" s="139"/>
      <c r="C307" s="140" t="s">
        <v>773</v>
      </c>
      <c r="D307" s="140" t="s">
        <v>178</v>
      </c>
      <c r="E307" s="141" t="s">
        <v>774</v>
      </c>
      <c r="F307" s="142" t="s">
        <v>775</v>
      </c>
      <c r="G307" s="143" t="s">
        <v>285</v>
      </c>
      <c r="H307" s="144">
        <v>6</v>
      </c>
      <c r="I307" s="145"/>
      <c r="J307" s="146">
        <f>ROUND(I307*H307,2)</f>
        <v>0</v>
      </c>
      <c r="K307" s="147"/>
      <c r="L307" s="28"/>
      <c r="M307" s="148" t="s">
        <v>1</v>
      </c>
      <c r="N307" s="149" t="s">
        <v>39</v>
      </c>
      <c r="P307" s="150">
        <f>O307*H307</f>
        <v>0</v>
      </c>
      <c r="Q307" s="150">
        <v>1.58E-3</v>
      </c>
      <c r="R307" s="150">
        <f>Q307*H307</f>
        <v>9.4800000000000006E-3</v>
      </c>
      <c r="S307" s="150">
        <v>0</v>
      </c>
      <c r="T307" s="151">
        <f>S307*H307</f>
        <v>0</v>
      </c>
      <c r="AR307" s="152" t="s">
        <v>255</v>
      </c>
      <c r="AT307" s="152" t="s">
        <v>178</v>
      </c>
      <c r="AU307" s="152" t="s">
        <v>86</v>
      </c>
      <c r="AY307" s="13" t="s">
        <v>176</v>
      </c>
      <c r="BE307" s="153">
        <f>IF(N307="základná",J307,0)</f>
        <v>0</v>
      </c>
      <c r="BF307" s="153">
        <f>IF(N307="znížená",J307,0)</f>
        <v>0</v>
      </c>
      <c r="BG307" s="153">
        <f>IF(N307="zákl. prenesená",J307,0)</f>
        <v>0</v>
      </c>
      <c r="BH307" s="153">
        <f>IF(N307="zníž. prenesená",J307,0)</f>
        <v>0</v>
      </c>
      <c r="BI307" s="153">
        <f>IF(N307="nulová",J307,0)</f>
        <v>0</v>
      </c>
      <c r="BJ307" s="13" t="s">
        <v>86</v>
      </c>
      <c r="BK307" s="153">
        <f>ROUND(I307*H307,2)</f>
        <v>0</v>
      </c>
      <c r="BL307" s="13" t="s">
        <v>255</v>
      </c>
      <c r="BM307" s="152" t="s">
        <v>776</v>
      </c>
    </row>
    <row r="308" spans="2:65" s="1" customFormat="1" ht="33" customHeight="1">
      <c r="B308" s="139"/>
      <c r="C308" s="140" t="s">
        <v>777</v>
      </c>
      <c r="D308" s="140" t="s">
        <v>178</v>
      </c>
      <c r="E308" s="141" t="s">
        <v>778</v>
      </c>
      <c r="F308" s="142" t="s">
        <v>779</v>
      </c>
      <c r="G308" s="143" t="s">
        <v>241</v>
      </c>
      <c r="H308" s="144">
        <v>25</v>
      </c>
      <c r="I308" s="145"/>
      <c r="J308" s="146">
        <f>ROUND(I308*H308,2)</f>
        <v>0</v>
      </c>
      <c r="K308" s="147"/>
      <c r="L308" s="28"/>
      <c r="M308" s="148" t="s">
        <v>1</v>
      </c>
      <c r="N308" s="149" t="s">
        <v>39</v>
      </c>
      <c r="P308" s="150">
        <f>O308*H308</f>
        <v>0</v>
      </c>
      <c r="Q308" s="150">
        <v>2.9199999999999999E-3</v>
      </c>
      <c r="R308" s="150">
        <f>Q308*H308</f>
        <v>7.2999999999999995E-2</v>
      </c>
      <c r="S308" s="150">
        <v>0</v>
      </c>
      <c r="T308" s="151">
        <f>S308*H308</f>
        <v>0</v>
      </c>
      <c r="AR308" s="152" t="s">
        <v>255</v>
      </c>
      <c r="AT308" s="152" t="s">
        <v>178</v>
      </c>
      <c r="AU308" s="152" t="s">
        <v>86</v>
      </c>
      <c r="AY308" s="13" t="s">
        <v>176</v>
      </c>
      <c r="BE308" s="153">
        <f>IF(N308="základná",J308,0)</f>
        <v>0</v>
      </c>
      <c r="BF308" s="153">
        <f>IF(N308="znížená",J308,0)</f>
        <v>0</v>
      </c>
      <c r="BG308" s="153">
        <f>IF(N308="zákl. prenesená",J308,0)</f>
        <v>0</v>
      </c>
      <c r="BH308" s="153">
        <f>IF(N308="zníž. prenesená",J308,0)</f>
        <v>0</v>
      </c>
      <c r="BI308" s="153">
        <f>IF(N308="nulová",J308,0)</f>
        <v>0</v>
      </c>
      <c r="BJ308" s="13" t="s">
        <v>86</v>
      </c>
      <c r="BK308" s="153">
        <f>ROUND(I308*H308,2)</f>
        <v>0</v>
      </c>
      <c r="BL308" s="13" t="s">
        <v>255</v>
      </c>
      <c r="BM308" s="152" t="s">
        <v>780</v>
      </c>
    </row>
    <row r="309" spans="2:65" s="1" customFormat="1" ht="24.15" customHeight="1">
      <c r="B309" s="139"/>
      <c r="C309" s="140" t="s">
        <v>781</v>
      </c>
      <c r="D309" s="140" t="s">
        <v>178</v>
      </c>
      <c r="E309" s="141" t="s">
        <v>782</v>
      </c>
      <c r="F309" s="142" t="s">
        <v>783</v>
      </c>
      <c r="G309" s="143" t="s">
        <v>241</v>
      </c>
      <c r="H309" s="144">
        <v>24.1</v>
      </c>
      <c r="I309" s="145"/>
      <c r="J309" s="146">
        <f>ROUND(I309*H309,2)</f>
        <v>0</v>
      </c>
      <c r="K309" s="147"/>
      <c r="L309" s="28"/>
      <c r="M309" s="148" t="s">
        <v>1</v>
      </c>
      <c r="N309" s="149" t="s">
        <v>39</v>
      </c>
      <c r="P309" s="150">
        <f>O309*H309</f>
        <v>0</v>
      </c>
      <c r="Q309" s="150">
        <v>2.0699999999999998E-3</v>
      </c>
      <c r="R309" s="150">
        <f>Q309*H309</f>
        <v>4.9887000000000001E-2</v>
      </c>
      <c r="S309" s="150">
        <v>0</v>
      </c>
      <c r="T309" s="151">
        <f>S309*H309</f>
        <v>0</v>
      </c>
      <c r="AR309" s="152" t="s">
        <v>255</v>
      </c>
      <c r="AT309" s="152" t="s">
        <v>178</v>
      </c>
      <c r="AU309" s="152" t="s">
        <v>86</v>
      </c>
      <c r="AY309" s="13" t="s">
        <v>176</v>
      </c>
      <c r="BE309" s="153">
        <f>IF(N309="základná",J309,0)</f>
        <v>0</v>
      </c>
      <c r="BF309" s="153">
        <f>IF(N309="znížená",J309,0)</f>
        <v>0</v>
      </c>
      <c r="BG309" s="153">
        <f>IF(N309="zákl. prenesená",J309,0)</f>
        <v>0</v>
      </c>
      <c r="BH309" s="153">
        <f>IF(N309="zníž. prenesená",J309,0)</f>
        <v>0</v>
      </c>
      <c r="BI309" s="153">
        <f>IF(N309="nulová",J309,0)</f>
        <v>0</v>
      </c>
      <c r="BJ309" s="13" t="s">
        <v>86</v>
      </c>
      <c r="BK309" s="153">
        <f>ROUND(I309*H309,2)</f>
        <v>0</v>
      </c>
      <c r="BL309" s="13" t="s">
        <v>255</v>
      </c>
      <c r="BM309" s="152" t="s">
        <v>784</v>
      </c>
    </row>
    <row r="310" spans="2:65" s="1" customFormat="1" ht="24.15" customHeight="1">
      <c r="B310" s="139"/>
      <c r="C310" s="140" t="s">
        <v>785</v>
      </c>
      <c r="D310" s="140" t="s">
        <v>178</v>
      </c>
      <c r="E310" s="141" t="s">
        <v>786</v>
      </c>
      <c r="F310" s="142" t="s">
        <v>787</v>
      </c>
      <c r="G310" s="143" t="s">
        <v>647</v>
      </c>
      <c r="H310" s="165"/>
      <c r="I310" s="145"/>
      <c r="J310" s="146">
        <f>ROUND(I310*H310,2)</f>
        <v>0</v>
      </c>
      <c r="K310" s="147"/>
      <c r="L310" s="28"/>
      <c r="M310" s="148" t="s">
        <v>1</v>
      </c>
      <c r="N310" s="149" t="s">
        <v>39</v>
      </c>
      <c r="P310" s="150">
        <f>O310*H310</f>
        <v>0</v>
      </c>
      <c r="Q310" s="150">
        <v>0</v>
      </c>
      <c r="R310" s="150">
        <f>Q310*H310</f>
        <v>0</v>
      </c>
      <c r="S310" s="150">
        <v>0</v>
      </c>
      <c r="T310" s="151">
        <f>S310*H310</f>
        <v>0</v>
      </c>
      <c r="AR310" s="152" t="s">
        <v>255</v>
      </c>
      <c r="AT310" s="152" t="s">
        <v>178</v>
      </c>
      <c r="AU310" s="152" t="s">
        <v>86</v>
      </c>
      <c r="AY310" s="13" t="s">
        <v>176</v>
      </c>
      <c r="BE310" s="153">
        <f>IF(N310="základná",J310,0)</f>
        <v>0</v>
      </c>
      <c r="BF310" s="153">
        <f>IF(N310="znížená",J310,0)</f>
        <v>0</v>
      </c>
      <c r="BG310" s="153">
        <f>IF(N310="zákl. prenesená",J310,0)</f>
        <v>0</v>
      </c>
      <c r="BH310" s="153">
        <f>IF(N310="zníž. prenesená",J310,0)</f>
        <v>0</v>
      </c>
      <c r="BI310" s="153">
        <f>IF(N310="nulová",J310,0)</f>
        <v>0</v>
      </c>
      <c r="BJ310" s="13" t="s">
        <v>86</v>
      </c>
      <c r="BK310" s="153">
        <f>ROUND(I310*H310,2)</f>
        <v>0</v>
      </c>
      <c r="BL310" s="13" t="s">
        <v>255</v>
      </c>
      <c r="BM310" s="152" t="s">
        <v>788</v>
      </c>
    </row>
    <row r="311" spans="2:65" s="11" customFormat="1" ht="22.75" customHeight="1">
      <c r="B311" s="127"/>
      <c r="D311" s="128" t="s">
        <v>72</v>
      </c>
      <c r="E311" s="137" t="s">
        <v>789</v>
      </c>
      <c r="F311" s="137" t="s">
        <v>790</v>
      </c>
      <c r="I311" s="130"/>
      <c r="J311" s="138">
        <f>BK311</f>
        <v>0</v>
      </c>
      <c r="L311" s="127"/>
      <c r="M311" s="132"/>
      <c r="P311" s="133">
        <f>SUM(P312:P323)</f>
        <v>0</v>
      </c>
      <c r="R311" s="133">
        <f>SUM(R312:R323)</f>
        <v>26.461367999999997</v>
      </c>
      <c r="T311" s="134">
        <f>SUM(T312:T323)</f>
        <v>0</v>
      </c>
      <c r="AR311" s="128" t="s">
        <v>86</v>
      </c>
      <c r="AT311" s="135" t="s">
        <v>72</v>
      </c>
      <c r="AU311" s="135" t="s">
        <v>80</v>
      </c>
      <c r="AY311" s="128" t="s">
        <v>176</v>
      </c>
      <c r="BK311" s="136">
        <f>SUM(BK312:BK323)</f>
        <v>0</v>
      </c>
    </row>
    <row r="312" spans="2:65" s="1" customFormat="1" ht="24.15" customHeight="1">
      <c r="B312" s="139"/>
      <c r="C312" s="140" t="s">
        <v>791</v>
      </c>
      <c r="D312" s="140" t="s">
        <v>178</v>
      </c>
      <c r="E312" s="141" t="s">
        <v>792</v>
      </c>
      <c r="F312" s="142" t="s">
        <v>793</v>
      </c>
      <c r="G312" s="143" t="s">
        <v>241</v>
      </c>
      <c r="H312" s="144">
        <v>151.4</v>
      </c>
      <c r="I312" s="145"/>
      <c r="J312" s="146">
        <f t="shared" ref="J312:J323" si="110">ROUND(I312*H312,2)</f>
        <v>0</v>
      </c>
      <c r="K312" s="147"/>
      <c r="L312" s="28"/>
      <c r="M312" s="148" t="s">
        <v>1</v>
      </c>
      <c r="N312" s="149" t="s">
        <v>39</v>
      </c>
      <c r="P312" s="150">
        <f t="shared" ref="P312:P323" si="111">O312*H312</f>
        <v>0</v>
      </c>
      <c r="Q312" s="150">
        <v>1.3999999999999999E-4</v>
      </c>
      <c r="R312" s="150">
        <f t="shared" ref="R312:R323" si="112">Q312*H312</f>
        <v>2.1196E-2</v>
      </c>
      <c r="S312" s="150">
        <v>0</v>
      </c>
      <c r="T312" s="151">
        <f t="shared" ref="T312:T323" si="113">S312*H312</f>
        <v>0</v>
      </c>
      <c r="AR312" s="152" t="s">
        <v>255</v>
      </c>
      <c r="AT312" s="152" t="s">
        <v>178</v>
      </c>
      <c r="AU312" s="152" t="s">
        <v>86</v>
      </c>
      <c r="AY312" s="13" t="s">
        <v>176</v>
      </c>
      <c r="BE312" s="153">
        <f t="shared" ref="BE312:BE323" si="114">IF(N312="základná",J312,0)</f>
        <v>0</v>
      </c>
      <c r="BF312" s="153">
        <f t="shared" ref="BF312:BF323" si="115">IF(N312="znížená",J312,0)</f>
        <v>0</v>
      </c>
      <c r="BG312" s="153">
        <f t="shared" ref="BG312:BG323" si="116">IF(N312="zákl. prenesená",J312,0)</f>
        <v>0</v>
      </c>
      <c r="BH312" s="153">
        <f t="shared" ref="BH312:BH323" si="117">IF(N312="zníž. prenesená",J312,0)</f>
        <v>0</v>
      </c>
      <c r="BI312" s="153">
        <f t="shared" ref="BI312:BI323" si="118">IF(N312="nulová",J312,0)</f>
        <v>0</v>
      </c>
      <c r="BJ312" s="13" t="s">
        <v>86</v>
      </c>
      <c r="BK312" s="153">
        <f t="shared" ref="BK312:BK323" si="119">ROUND(I312*H312,2)</f>
        <v>0</v>
      </c>
      <c r="BL312" s="13" t="s">
        <v>255</v>
      </c>
      <c r="BM312" s="152" t="s">
        <v>794</v>
      </c>
    </row>
    <row r="313" spans="2:65" s="1" customFormat="1" ht="16.5" customHeight="1">
      <c r="B313" s="139"/>
      <c r="C313" s="140" t="s">
        <v>795</v>
      </c>
      <c r="D313" s="140" t="s">
        <v>178</v>
      </c>
      <c r="E313" s="141" t="s">
        <v>796</v>
      </c>
      <c r="F313" s="142" t="s">
        <v>797</v>
      </c>
      <c r="G313" s="143" t="s">
        <v>241</v>
      </c>
      <c r="H313" s="144">
        <v>96.2</v>
      </c>
      <c r="I313" s="145"/>
      <c r="J313" s="146">
        <f t="shared" si="110"/>
        <v>0</v>
      </c>
      <c r="K313" s="147"/>
      <c r="L313" s="28"/>
      <c r="M313" s="148" t="s">
        <v>1</v>
      </c>
      <c r="N313" s="149" t="s">
        <v>39</v>
      </c>
      <c r="P313" s="150">
        <f t="shared" si="111"/>
        <v>0</v>
      </c>
      <c r="Q313" s="150">
        <v>1.49E-3</v>
      </c>
      <c r="R313" s="150">
        <f t="shared" si="112"/>
        <v>0.14333799999999999</v>
      </c>
      <c r="S313" s="150">
        <v>0</v>
      </c>
      <c r="T313" s="151">
        <f t="shared" si="113"/>
        <v>0</v>
      </c>
      <c r="AR313" s="152" t="s">
        <v>255</v>
      </c>
      <c r="AT313" s="152" t="s">
        <v>178</v>
      </c>
      <c r="AU313" s="152" t="s">
        <v>86</v>
      </c>
      <c r="AY313" s="13" t="s">
        <v>176</v>
      </c>
      <c r="BE313" s="153">
        <f t="shared" si="114"/>
        <v>0</v>
      </c>
      <c r="BF313" s="153">
        <f t="shared" si="115"/>
        <v>0</v>
      </c>
      <c r="BG313" s="153">
        <f t="shared" si="116"/>
        <v>0</v>
      </c>
      <c r="BH313" s="153">
        <f t="shared" si="117"/>
        <v>0</v>
      </c>
      <c r="BI313" s="153">
        <f t="shared" si="118"/>
        <v>0</v>
      </c>
      <c r="BJ313" s="13" t="s">
        <v>86</v>
      </c>
      <c r="BK313" s="153">
        <f t="shared" si="119"/>
        <v>0</v>
      </c>
      <c r="BL313" s="13" t="s">
        <v>255</v>
      </c>
      <c r="BM313" s="152" t="s">
        <v>798</v>
      </c>
    </row>
    <row r="314" spans="2:65" s="1" customFormat="1" ht="21.75" customHeight="1">
      <c r="B314" s="139"/>
      <c r="C314" s="140" t="s">
        <v>799</v>
      </c>
      <c r="D314" s="140" t="s">
        <v>178</v>
      </c>
      <c r="E314" s="141" t="s">
        <v>800</v>
      </c>
      <c r="F314" s="142" t="s">
        <v>801</v>
      </c>
      <c r="G314" s="143" t="s">
        <v>285</v>
      </c>
      <c r="H314" s="144">
        <v>28</v>
      </c>
      <c r="I314" s="145"/>
      <c r="J314" s="146">
        <f t="shared" si="110"/>
        <v>0</v>
      </c>
      <c r="K314" s="147"/>
      <c r="L314" s="28"/>
      <c r="M314" s="148" t="s">
        <v>1</v>
      </c>
      <c r="N314" s="149" t="s">
        <v>39</v>
      </c>
      <c r="P314" s="150">
        <f t="shared" si="111"/>
        <v>0</v>
      </c>
      <c r="Q314" s="150">
        <v>4.0000000000000001E-3</v>
      </c>
      <c r="R314" s="150">
        <f t="shared" si="112"/>
        <v>0.112</v>
      </c>
      <c r="S314" s="150">
        <v>0</v>
      </c>
      <c r="T314" s="151">
        <f t="shared" si="113"/>
        <v>0</v>
      </c>
      <c r="AR314" s="152" t="s">
        <v>255</v>
      </c>
      <c r="AT314" s="152" t="s">
        <v>178</v>
      </c>
      <c r="AU314" s="152" t="s">
        <v>86</v>
      </c>
      <c r="AY314" s="13" t="s">
        <v>176</v>
      </c>
      <c r="BE314" s="153">
        <f t="shared" si="114"/>
        <v>0</v>
      </c>
      <c r="BF314" s="153">
        <f t="shared" si="115"/>
        <v>0</v>
      </c>
      <c r="BG314" s="153">
        <f t="shared" si="116"/>
        <v>0</v>
      </c>
      <c r="BH314" s="153">
        <f t="shared" si="117"/>
        <v>0</v>
      </c>
      <c r="BI314" s="153">
        <f t="shared" si="118"/>
        <v>0</v>
      </c>
      <c r="BJ314" s="13" t="s">
        <v>86</v>
      </c>
      <c r="BK314" s="153">
        <f t="shared" si="119"/>
        <v>0</v>
      </c>
      <c r="BL314" s="13" t="s">
        <v>255</v>
      </c>
      <c r="BM314" s="152" t="s">
        <v>802</v>
      </c>
    </row>
    <row r="315" spans="2:65" s="1" customFormat="1" ht="16.5" customHeight="1">
      <c r="B315" s="139"/>
      <c r="C315" s="140" t="s">
        <v>803</v>
      </c>
      <c r="D315" s="140" t="s">
        <v>178</v>
      </c>
      <c r="E315" s="141" t="s">
        <v>804</v>
      </c>
      <c r="F315" s="142" t="s">
        <v>805</v>
      </c>
      <c r="G315" s="143" t="s">
        <v>241</v>
      </c>
      <c r="H315" s="144">
        <v>9.1999999999999993</v>
      </c>
      <c r="I315" s="145"/>
      <c r="J315" s="146">
        <f t="shared" si="110"/>
        <v>0</v>
      </c>
      <c r="K315" s="147"/>
      <c r="L315" s="28"/>
      <c r="M315" s="148" t="s">
        <v>1</v>
      </c>
      <c r="N315" s="149" t="s">
        <v>39</v>
      </c>
      <c r="P315" s="150">
        <f t="shared" si="111"/>
        <v>0</v>
      </c>
      <c r="Q315" s="150">
        <v>1.8400000000000001E-3</v>
      </c>
      <c r="R315" s="150">
        <f t="shared" si="112"/>
        <v>1.6927999999999999E-2</v>
      </c>
      <c r="S315" s="150">
        <v>0</v>
      </c>
      <c r="T315" s="151">
        <f t="shared" si="113"/>
        <v>0</v>
      </c>
      <c r="AR315" s="152" t="s">
        <v>255</v>
      </c>
      <c r="AT315" s="152" t="s">
        <v>178</v>
      </c>
      <c r="AU315" s="152" t="s">
        <v>86</v>
      </c>
      <c r="AY315" s="13" t="s">
        <v>176</v>
      </c>
      <c r="BE315" s="153">
        <f t="shared" si="114"/>
        <v>0</v>
      </c>
      <c r="BF315" s="153">
        <f t="shared" si="115"/>
        <v>0</v>
      </c>
      <c r="BG315" s="153">
        <f t="shared" si="116"/>
        <v>0</v>
      </c>
      <c r="BH315" s="153">
        <f t="shared" si="117"/>
        <v>0</v>
      </c>
      <c r="BI315" s="153">
        <f t="shared" si="118"/>
        <v>0</v>
      </c>
      <c r="BJ315" s="13" t="s">
        <v>86</v>
      </c>
      <c r="BK315" s="153">
        <f t="shared" si="119"/>
        <v>0</v>
      </c>
      <c r="BL315" s="13" t="s">
        <v>255</v>
      </c>
      <c r="BM315" s="152" t="s">
        <v>806</v>
      </c>
    </row>
    <row r="316" spans="2:65" s="1" customFormat="1" ht="24.15" customHeight="1">
      <c r="B316" s="139"/>
      <c r="C316" s="140" t="s">
        <v>807</v>
      </c>
      <c r="D316" s="140" t="s">
        <v>178</v>
      </c>
      <c r="E316" s="141" t="s">
        <v>808</v>
      </c>
      <c r="F316" s="142" t="s">
        <v>809</v>
      </c>
      <c r="G316" s="143" t="s">
        <v>222</v>
      </c>
      <c r="H316" s="144">
        <v>470</v>
      </c>
      <c r="I316" s="145"/>
      <c r="J316" s="146">
        <f t="shared" si="110"/>
        <v>0</v>
      </c>
      <c r="K316" s="147"/>
      <c r="L316" s="28"/>
      <c r="M316" s="148" t="s">
        <v>1</v>
      </c>
      <c r="N316" s="149" t="s">
        <v>39</v>
      </c>
      <c r="P316" s="150">
        <f t="shared" si="111"/>
        <v>0</v>
      </c>
      <c r="Q316" s="150">
        <v>5.3010000000000002E-2</v>
      </c>
      <c r="R316" s="150">
        <f t="shared" si="112"/>
        <v>24.9147</v>
      </c>
      <c r="S316" s="150">
        <v>0</v>
      </c>
      <c r="T316" s="151">
        <f t="shared" si="113"/>
        <v>0</v>
      </c>
      <c r="AR316" s="152" t="s">
        <v>255</v>
      </c>
      <c r="AT316" s="152" t="s">
        <v>178</v>
      </c>
      <c r="AU316" s="152" t="s">
        <v>86</v>
      </c>
      <c r="AY316" s="13" t="s">
        <v>176</v>
      </c>
      <c r="BE316" s="153">
        <f t="shared" si="114"/>
        <v>0</v>
      </c>
      <c r="BF316" s="153">
        <f t="shared" si="115"/>
        <v>0</v>
      </c>
      <c r="BG316" s="153">
        <f t="shared" si="116"/>
        <v>0</v>
      </c>
      <c r="BH316" s="153">
        <f t="shared" si="117"/>
        <v>0</v>
      </c>
      <c r="BI316" s="153">
        <f t="shared" si="118"/>
        <v>0</v>
      </c>
      <c r="BJ316" s="13" t="s">
        <v>86</v>
      </c>
      <c r="BK316" s="153">
        <f t="shared" si="119"/>
        <v>0</v>
      </c>
      <c r="BL316" s="13" t="s">
        <v>255</v>
      </c>
      <c r="BM316" s="152" t="s">
        <v>810</v>
      </c>
    </row>
    <row r="317" spans="2:65" s="1" customFormat="1" ht="33" customHeight="1">
      <c r="B317" s="139"/>
      <c r="C317" s="140" t="s">
        <v>811</v>
      </c>
      <c r="D317" s="140" t="s">
        <v>178</v>
      </c>
      <c r="E317" s="141" t="s">
        <v>812</v>
      </c>
      <c r="F317" s="142" t="s">
        <v>813</v>
      </c>
      <c r="G317" s="143" t="s">
        <v>241</v>
      </c>
      <c r="H317" s="144">
        <v>23.9</v>
      </c>
      <c r="I317" s="145"/>
      <c r="J317" s="146">
        <f t="shared" si="110"/>
        <v>0</v>
      </c>
      <c r="K317" s="147"/>
      <c r="L317" s="28"/>
      <c r="M317" s="148" t="s">
        <v>1</v>
      </c>
      <c r="N317" s="149" t="s">
        <v>39</v>
      </c>
      <c r="P317" s="150">
        <f t="shared" si="111"/>
        <v>0</v>
      </c>
      <c r="Q317" s="150">
        <v>1.474E-2</v>
      </c>
      <c r="R317" s="150">
        <f t="shared" si="112"/>
        <v>0.35228599999999999</v>
      </c>
      <c r="S317" s="150">
        <v>0</v>
      </c>
      <c r="T317" s="151">
        <f t="shared" si="113"/>
        <v>0</v>
      </c>
      <c r="AR317" s="152" t="s">
        <v>255</v>
      </c>
      <c r="AT317" s="152" t="s">
        <v>178</v>
      </c>
      <c r="AU317" s="152" t="s">
        <v>86</v>
      </c>
      <c r="AY317" s="13" t="s">
        <v>176</v>
      </c>
      <c r="BE317" s="153">
        <f t="shared" si="114"/>
        <v>0</v>
      </c>
      <c r="BF317" s="153">
        <f t="shared" si="115"/>
        <v>0</v>
      </c>
      <c r="BG317" s="153">
        <f t="shared" si="116"/>
        <v>0</v>
      </c>
      <c r="BH317" s="153">
        <f t="shared" si="117"/>
        <v>0</v>
      </c>
      <c r="BI317" s="153">
        <f t="shared" si="118"/>
        <v>0</v>
      </c>
      <c r="BJ317" s="13" t="s">
        <v>86</v>
      </c>
      <c r="BK317" s="153">
        <f t="shared" si="119"/>
        <v>0</v>
      </c>
      <c r="BL317" s="13" t="s">
        <v>255</v>
      </c>
      <c r="BM317" s="152" t="s">
        <v>814</v>
      </c>
    </row>
    <row r="318" spans="2:65" s="1" customFormat="1" ht="33" customHeight="1">
      <c r="B318" s="139"/>
      <c r="C318" s="140" t="s">
        <v>815</v>
      </c>
      <c r="D318" s="140" t="s">
        <v>178</v>
      </c>
      <c r="E318" s="141" t="s">
        <v>816</v>
      </c>
      <c r="F318" s="142" t="s">
        <v>817</v>
      </c>
      <c r="G318" s="143" t="s">
        <v>241</v>
      </c>
      <c r="H318" s="144">
        <v>46</v>
      </c>
      <c r="I318" s="145"/>
      <c r="J318" s="146">
        <f t="shared" si="110"/>
        <v>0</v>
      </c>
      <c r="K318" s="147"/>
      <c r="L318" s="28"/>
      <c r="M318" s="148" t="s">
        <v>1</v>
      </c>
      <c r="N318" s="149" t="s">
        <v>39</v>
      </c>
      <c r="P318" s="150">
        <f t="shared" si="111"/>
        <v>0</v>
      </c>
      <c r="Q318" s="150">
        <v>1.529E-2</v>
      </c>
      <c r="R318" s="150">
        <f t="shared" si="112"/>
        <v>0.70333999999999997</v>
      </c>
      <c r="S318" s="150">
        <v>0</v>
      </c>
      <c r="T318" s="151">
        <f t="shared" si="113"/>
        <v>0</v>
      </c>
      <c r="AR318" s="152" t="s">
        <v>255</v>
      </c>
      <c r="AT318" s="152" t="s">
        <v>178</v>
      </c>
      <c r="AU318" s="152" t="s">
        <v>86</v>
      </c>
      <c r="AY318" s="13" t="s">
        <v>176</v>
      </c>
      <c r="BE318" s="153">
        <f t="shared" si="114"/>
        <v>0</v>
      </c>
      <c r="BF318" s="153">
        <f t="shared" si="115"/>
        <v>0</v>
      </c>
      <c r="BG318" s="153">
        <f t="shared" si="116"/>
        <v>0</v>
      </c>
      <c r="BH318" s="153">
        <f t="shared" si="117"/>
        <v>0</v>
      </c>
      <c r="BI318" s="153">
        <f t="shared" si="118"/>
        <v>0</v>
      </c>
      <c r="BJ318" s="13" t="s">
        <v>86</v>
      </c>
      <c r="BK318" s="153">
        <f t="shared" si="119"/>
        <v>0</v>
      </c>
      <c r="BL318" s="13" t="s">
        <v>255</v>
      </c>
      <c r="BM318" s="152" t="s">
        <v>818</v>
      </c>
    </row>
    <row r="319" spans="2:65" s="1" customFormat="1" ht="24.15" customHeight="1">
      <c r="B319" s="139"/>
      <c r="C319" s="140" t="s">
        <v>819</v>
      </c>
      <c r="D319" s="140" t="s">
        <v>178</v>
      </c>
      <c r="E319" s="141" t="s">
        <v>820</v>
      </c>
      <c r="F319" s="142" t="s">
        <v>821</v>
      </c>
      <c r="G319" s="143" t="s">
        <v>285</v>
      </c>
      <c r="H319" s="144">
        <v>1</v>
      </c>
      <c r="I319" s="145"/>
      <c r="J319" s="146">
        <f t="shared" si="110"/>
        <v>0</v>
      </c>
      <c r="K319" s="147"/>
      <c r="L319" s="28"/>
      <c r="M319" s="148" t="s">
        <v>1</v>
      </c>
      <c r="N319" s="149" t="s">
        <v>39</v>
      </c>
      <c r="P319" s="150">
        <f t="shared" si="111"/>
        <v>0</v>
      </c>
      <c r="Q319" s="150">
        <v>5.3800000000000002E-3</v>
      </c>
      <c r="R319" s="150">
        <f t="shared" si="112"/>
        <v>5.3800000000000002E-3</v>
      </c>
      <c r="S319" s="150">
        <v>0</v>
      </c>
      <c r="T319" s="151">
        <f t="shared" si="113"/>
        <v>0</v>
      </c>
      <c r="AR319" s="152" t="s">
        <v>255</v>
      </c>
      <c r="AT319" s="152" t="s">
        <v>178</v>
      </c>
      <c r="AU319" s="152" t="s">
        <v>86</v>
      </c>
      <c r="AY319" s="13" t="s">
        <v>176</v>
      </c>
      <c r="BE319" s="153">
        <f t="shared" si="114"/>
        <v>0</v>
      </c>
      <c r="BF319" s="153">
        <f t="shared" si="115"/>
        <v>0</v>
      </c>
      <c r="BG319" s="153">
        <f t="shared" si="116"/>
        <v>0</v>
      </c>
      <c r="BH319" s="153">
        <f t="shared" si="117"/>
        <v>0</v>
      </c>
      <c r="BI319" s="153">
        <f t="shared" si="118"/>
        <v>0</v>
      </c>
      <c r="BJ319" s="13" t="s">
        <v>86</v>
      </c>
      <c r="BK319" s="153">
        <f t="shared" si="119"/>
        <v>0</v>
      </c>
      <c r="BL319" s="13" t="s">
        <v>255</v>
      </c>
      <c r="BM319" s="152" t="s">
        <v>822</v>
      </c>
    </row>
    <row r="320" spans="2:65" s="1" customFormat="1" ht="16.5" customHeight="1">
      <c r="B320" s="139"/>
      <c r="C320" s="140" t="s">
        <v>823</v>
      </c>
      <c r="D320" s="140" t="s">
        <v>178</v>
      </c>
      <c r="E320" s="141" t="s">
        <v>824</v>
      </c>
      <c r="F320" s="142" t="s">
        <v>825</v>
      </c>
      <c r="G320" s="143" t="s">
        <v>222</v>
      </c>
      <c r="H320" s="144">
        <v>40</v>
      </c>
      <c r="I320" s="145"/>
      <c r="J320" s="146">
        <f t="shared" si="110"/>
        <v>0</v>
      </c>
      <c r="K320" s="147"/>
      <c r="L320" s="28"/>
      <c r="M320" s="148" t="s">
        <v>1</v>
      </c>
      <c r="N320" s="149" t="s">
        <v>39</v>
      </c>
      <c r="P320" s="150">
        <f t="shared" si="111"/>
        <v>0</v>
      </c>
      <c r="Q320" s="150">
        <v>1.2999999999999999E-4</v>
      </c>
      <c r="R320" s="150">
        <f t="shared" si="112"/>
        <v>5.1999999999999998E-3</v>
      </c>
      <c r="S320" s="150">
        <v>0</v>
      </c>
      <c r="T320" s="151">
        <f t="shared" si="113"/>
        <v>0</v>
      </c>
      <c r="AR320" s="152" t="s">
        <v>255</v>
      </c>
      <c r="AT320" s="152" t="s">
        <v>178</v>
      </c>
      <c r="AU320" s="152" t="s">
        <v>86</v>
      </c>
      <c r="AY320" s="13" t="s">
        <v>176</v>
      </c>
      <c r="BE320" s="153">
        <f t="shared" si="114"/>
        <v>0</v>
      </c>
      <c r="BF320" s="153">
        <f t="shared" si="115"/>
        <v>0</v>
      </c>
      <c r="BG320" s="153">
        <f t="shared" si="116"/>
        <v>0</v>
      </c>
      <c r="BH320" s="153">
        <f t="shared" si="117"/>
        <v>0</v>
      </c>
      <c r="BI320" s="153">
        <f t="shared" si="118"/>
        <v>0</v>
      </c>
      <c r="BJ320" s="13" t="s">
        <v>86</v>
      </c>
      <c r="BK320" s="153">
        <f t="shared" si="119"/>
        <v>0</v>
      </c>
      <c r="BL320" s="13" t="s">
        <v>255</v>
      </c>
      <c r="BM320" s="152" t="s">
        <v>826</v>
      </c>
    </row>
    <row r="321" spans="2:65" s="1" customFormat="1" ht="37.75" customHeight="1">
      <c r="B321" s="139"/>
      <c r="C321" s="154" t="s">
        <v>827</v>
      </c>
      <c r="D321" s="154" t="s">
        <v>234</v>
      </c>
      <c r="E321" s="155" t="s">
        <v>828</v>
      </c>
      <c r="F321" s="156" t="s">
        <v>829</v>
      </c>
      <c r="G321" s="157" t="s">
        <v>222</v>
      </c>
      <c r="H321" s="158">
        <v>42</v>
      </c>
      <c r="I321" s="159"/>
      <c r="J321" s="160">
        <f t="shared" si="110"/>
        <v>0</v>
      </c>
      <c r="K321" s="161"/>
      <c r="L321" s="162"/>
      <c r="M321" s="163" t="s">
        <v>1</v>
      </c>
      <c r="N321" s="164" t="s">
        <v>39</v>
      </c>
      <c r="P321" s="150">
        <f t="shared" si="111"/>
        <v>0</v>
      </c>
      <c r="Q321" s="150">
        <v>2.5500000000000002E-3</v>
      </c>
      <c r="R321" s="150">
        <f t="shared" si="112"/>
        <v>0.1071</v>
      </c>
      <c r="S321" s="150">
        <v>0</v>
      </c>
      <c r="T321" s="151">
        <f t="shared" si="113"/>
        <v>0</v>
      </c>
      <c r="AR321" s="152" t="s">
        <v>320</v>
      </c>
      <c r="AT321" s="152" t="s">
        <v>234</v>
      </c>
      <c r="AU321" s="152" t="s">
        <v>86</v>
      </c>
      <c r="AY321" s="13" t="s">
        <v>176</v>
      </c>
      <c r="BE321" s="153">
        <f t="shared" si="114"/>
        <v>0</v>
      </c>
      <c r="BF321" s="153">
        <f t="shared" si="115"/>
        <v>0</v>
      </c>
      <c r="BG321" s="153">
        <f t="shared" si="116"/>
        <v>0</v>
      </c>
      <c r="BH321" s="153">
        <f t="shared" si="117"/>
        <v>0</v>
      </c>
      <c r="BI321" s="153">
        <f t="shared" si="118"/>
        <v>0</v>
      </c>
      <c r="BJ321" s="13" t="s">
        <v>86</v>
      </c>
      <c r="BK321" s="153">
        <f t="shared" si="119"/>
        <v>0</v>
      </c>
      <c r="BL321" s="13" t="s">
        <v>255</v>
      </c>
      <c r="BM321" s="152" t="s">
        <v>830</v>
      </c>
    </row>
    <row r="322" spans="2:65" s="1" customFormat="1" ht="24.15" customHeight="1">
      <c r="B322" s="139"/>
      <c r="C322" s="140" t="s">
        <v>831</v>
      </c>
      <c r="D322" s="140" t="s">
        <v>178</v>
      </c>
      <c r="E322" s="141" t="s">
        <v>832</v>
      </c>
      <c r="F322" s="142" t="s">
        <v>833</v>
      </c>
      <c r="G322" s="143" t="s">
        <v>222</v>
      </c>
      <c r="H322" s="144">
        <v>470</v>
      </c>
      <c r="I322" s="145"/>
      <c r="J322" s="146">
        <f t="shared" si="110"/>
        <v>0</v>
      </c>
      <c r="K322" s="147"/>
      <c r="L322" s="28"/>
      <c r="M322" s="148" t="s">
        <v>1</v>
      </c>
      <c r="N322" s="149" t="s">
        <v>39</v>
      </c>
      <c r="P322" s="150">
        <f t="shared" si="111"/>
        <v>0</v>
      </c>
      <c r="Q322" s="150">
        <v>1.7000000000000001E-4</v>
      </c>
      <c r="R322" s="150">
        <f t="shared" si="112"/>
        <v>7.9899999999999999E-2</v>
      </c>
      <c r="S322" s="150">
        <v>0</v>
      </c>
      <c r="T322" s="151">
        <f t="shared" si="113"/>
        <v>0</v>
      </c>
      <c r="AR322" s="152" t="s">
        <v>255</v>
      </c>
      <c r="AT322" s="152" t="s">
        <v>178</v>
      </c>
      <c r="AU322" s="152" t="s">
        <v>86</v>
      </c>
      <c r="AY322" s="13" t="s">
        <v>176</v>
      </c>
      <c r="BE322" s="153">
        <f t="shared" si="114"/>
        <v>0</v>
      </c>
      <c r="BF322" s="153">
        <f t="shared" si="115"/>
        <v>0</v>
      </c>
      <c r="BG322" s="153">
        <f t="shared" si="116"/>
        <v>0</v>
      </c>
      <c r="BH322" s="153">
        <f t="shared" si="117"/>
        <v>0</v>
      </c>
      <c r="BI322" s="153">
        <f t="shared" si="118"/>
        <v>0</v>
      </c>
      <c r="BJ322" s="13" t="s">
        <v>86</v>
      </c>
      <c r="BK322" s="153">
        <f t="shared" si="119"/>
        <v>0</v>
      </c>
      <c r="BL322" s="13" t="s">
        <v>255</v>
      </c>
      <c r="BM322" s="152" t="s">
        <v>834</v>
      </c>
    </row>
    <row r="323" spans="2:65" s="1" customFormat="1" ht="21.75" customHeight="1">
      <c r="B323" s="139"/>
      <c r="C323" s="140" t="s">
        <v>835</v>
      </c>
      <c r="D323" s="140" t="s">
        <v>178</v>
      </c>
      <c r="E323" s="141" t="s">
        <v>836</v>
      </c>
      <c r="F323" s="142" t="s">
        <v>837</v>
      </c>
      <c r="G323" s="143" t="s">
        <v>647</v>
      </c>
      <c r="H323" s="165"/>
      <c r="I323" s="145"/>
      <c r="J323" s="146">
        <f t="shared" si="110"/>
        <v>0</v>
      </c>
      <c r="K323" s="147"/>
      <c r="L323" s="28"/>
      <c r="M323" s="148" t="s">
        <v>1</v>
      </c>
      <c r="N323" s="149" t="s">
        <v>39</v>
      </c>
      <c r="P323" s="150">
        <f t="shared" si="111"/>
        <v>0</v>
      </c>
      <c r="Q323" s="150">
        <v>0</v>
      </c>
      <c r="R323" s="150">
        <f t="shared" si="112"/>
        <v>0</v>
      </c>
      <c r="S323" s="150">
        <v>0</v>
      </c>
      <c r="T323" s="151">
        <f t="shared" si="113"/>
        <v>0</v>
      </c>
      <c r="AR323" s="152" t="s">
        <v>255</v>
      </c>
      <c r="AT323" s="152" t="s">
        <v>178</v>
      </c>
      <c r="AU323" s="152" t="s">
        <v>86</v>
      </c>
      <c r="AY323" s="13" t="s">
        <v>176</v>
      </c>
      <c r="BE323" s="153">
        <f t="shared" si="114"/>
        <v>0</v>
      </c>
      <c r="BF323" s="153">
        <f t="shared" si="115"/>
        <v>0</v>
      </c>
      <c r="BG323" s="153">
        <f t="shared" si="116"/>
        <v>0</v>
      </c>
      <c r="BH323" s="153">
        <f t="shared" si="117"/>
        <v>0</v>
      </c>
      <c r="BI323" s="153">
        <f t="shared" si="118"/>
        <v>0</v>
      </c>
      <c r="BJ323" s="13" t="s">
        <v>86</v>
      </c>
      <c r="BK323" s="153">
        <f t="shared" si="119"/>
        <v>0</v>
      </c>
      <c r="BL323" s="13" t="s">
        <v>255</v>
      </c>
      <c r="BM323" s="152" t="s">
        <v>838</v>
      </c>
    </row>
    <row r="324" spans="2:65" s="11" customFormat="1" ht="22.75" customHeight="1">
      <c r="B324" s="127"/>
      <c r="D324" s="128" t="s">
        <v>72</v>
      </c>
      <c r="E324" s="137" t="s">
        <v>839</v>
      </c>
      <c r="F324" s="137" t="s">
        <v>840</v>
      </c>
      <c r="I324" s="130"/>
      <c r="J324" s="138">
        <f>BK324</f>
        <v>0</v>
      </c>
      <c r="L324" s="127"/>
      <c r="M324" s="132"/>
      <c r="P324" s="133">
        <f>SUM(P325:P356)</f>
        <v>0</v>
      </c>
      <c r="R324" s="133">
        <f>SUM(R325:R356)</f>
        <v>0.8635020000000001</v>
      </c>
      <c r="T324" s="134">
        <f>SUM(T325:T356)</f>
        <v>0</v>
      </c>
      <c r="AR324" s="128" t="s">
        <v>86</v>
      </c>
      <c r="AT324" s="135" t="s">
        <v>72</v>
      </c>
      <c r="AU324" s="135" t="s">
        <v>80</v>
      </c>
      <c r="AY324" s="128" t="s">
        <v>176</v>
      </c>
      <c r="BK324" s="136">
        <f>SUM(BK325:BK356)</f>
        <v>0</v>
      </c>
    </row>
    <row r="325" spans="2:65" s="1" customFormat="1" ht="24.15" customHeight="1">
      <c r="B325" s="139"/>
      <c r="C325" s="140" t="s">
        <v>841</v>
      </c>
      <c r="D325" s="140" t="s">
        <v>178</v>
      </c>
      <c r="E325" s="141" t="s">
        <v>842</v>
      </c>
      <c r="F325" s="142" t="s">
        <v>843</v>
      </c>
      <c r="G325" s="143" t="s">
        <v>285</v>
      </c>
      <c r="H325" s="144">
        <v>1</v>
      </c>
      <c r="I325" s="145"/>
      <c r="J325" s="146">
        <f t="shared" ref="J325:J356" si="120">ROUND(I325*H325,2)</f>
        <v>0</v>
      </c>
      <c r="K325" s="147"/>
      <c r="L325" s="28"/>
      <c r="M325" s="148" t="s">
        <v>1</v>
      </c>
      <c r="N325" s="149" t="s">
        <v>39</v>
      </c>
      <c r="P325" s="150">
        <f t="shared" ref="P325:P356" si="121">O325*H325</f>
        <v>0</v>
      </c>
      <c r="Q325" s="150">
        <v>3.8000000000000002E-4</v>
      </c>
      <c r="R325" s="150">
        <f t="shared" ref="R325:R356" si="122">Q325*H325</f>
        <v>3.8000000000000002E-4</v>
      </c>
      <c r="S325" s="150">
        <v>0</v>
      </c>
      <c r="T325" s="151">
        <f t="shared" ref="T325:T356" si="123">S325*H325</f>
        <v>0</v>
      </c>
      <c r="AR325" s="152" t="s">
        <v>255</v>
      </c>
      <c r="AT325" s="152" t="s">
        <v>178</v>
      </c>
      <c r="AU325" s="152" t="s">
        <v>86</v>
      </c>
      <c r="AY325" s="13" t="s">
        <v>176</v>
      </c>
      <c r="BE325" s="153">
        <f t="shared" ref="BE325:BE356" si="124">IF(N325="základná",J325,0)</f>
        <v>0</v>
      </c>
      <c r="BF325" s="153">
        <f t="shared" ref="BF325:BF356" si="125">IF(N325="znížená",J325,0)</f>
        <v>0</v>
      </c>
      <c r="BG325" s="153">
        <f t="shared" ref="BG325:BG356" si="126">IF(N325="zákl. prenesená",J325,0)</f>
        <v>0</v>
      </c>
      <c r="BH325" s="153">
        <f t="shared" ref="BH325:BH356" si="127">IF(N325="zníž. prenesená",J325,0)</f>
        <v>0</v>
      </c>
      <c r="BI325" s="153">
        <f t="shared" ref="BI325:BI356" si="128">IF(N325="nulová",J325,0)</f>
        <v>0</v>
      </c>
      <c r="BJ325" s="13" t="s">
        <v>86</v>
      </c>
      <c r="BK325" s="153">
        <f t="shared" ref="BK325:BK356" si="129">ROUND(I325*H325,2)</f>
        <v>0</v>
      </c>
      <c r="BL325" s="13" t="s">
        <v>255</v>
      </c>
      <c r="BM325" s="152" t="s">
        <v>844</v>
      </c>
    </row>
    <row r="326" spans="2:65" s="1" customFormat="1" ht="33" customHeight="1">
      <c r="B326" s="139"/>
      <c r="C326" s="154" t="s">
        <v>845</v>
      </c>
      <c r="D326" s="154" t="s">
        <v>234</v>
      </c>
      <c r="E326" s="155" t="s">
        <v>846</v>
      </c>
      <c r="F326" s="156" t="s">
        <v>847</v>
      </c>
      <c r="G326" s="157" t="s">
        <v>285</v>
      </c>
      <c r="H326" s="158">
        <v>1</v>
      </c>
      <c r="I326" s="159"/>
      <c r="J326" s="160">
        <f t="shared" si="120"/>
        <v>0</v>
      </c>
      <c r="K326" s="161"/>
      <c r="L326" s="162"/>
      <c r="M326" s="163" t="s">
        <v>1</v>
      </c>
      <c r="N326" s="164" t="s">
        <v>39</v>
      </c>
      <c r="P326" s="150">
        <f t="shared" si="121"/>
        <v>0</v>
      </c>
      <c r="Q326" s="150">
        <v>3.5000000000000003E-2</v>
      </c>
      <c r="R326" s="150">
        <f t="shared" si="122"/>
        <v>3.5000000000000003E-2</v>
      </c>
      <c r="S326" s="150">
        <v>0</v>
      </c>
      <c r="T326" s="151">
        <f t="shared" si="123"/>
        <v>0</v>
      </c>
      <c r="AR326" s="152" t="s">
        <v>320</v>
      </c>
      <c r="AT326" s="152" t="s">
        <v>234</v>
      </c>
      <c r="AU326" s="152" t="s">
        <v>86</v>
      </c>
      <c r="AY326" s="13" t="s">
        <v>176</v>
      </c>
      <c r="BE326" s="153">
        <f t="shared" si="124"/>
        <v>0</v>
      </c>
      <c r="BF326" s="153">
        <f t="shared" si="125"/>
        <v>0</v>
      </c>
      <c r="BG326" s="153">
        <f t="shared" si="126"/>
        <v>0</v>
      </c>
      <c r="BH326" s="153">
        <f t="shared" si="127"/>
        <v>0</v>
      </c>
      <c r="BI326" s="153">
        <f t="shared" si="128"/>
        <v>0</v>
      </c>
      <c r="BJ326" s="13" t="s">
        <v>86</v>
      </c>
      <c r="BK326" s="153">
        <f t="shared" si="129"/>
        <v>0</v>
      </c>
      <c r="BL326" s="13" t="s">
        <v>255</v>
      </c>
      <c r="BM326" s="152" t="s">
        <v>848</v>
      </c>
    </row>
    <row r="327" spans="2:65" s="1" customFormat="1" ht="24.15" customHeight="1">
      <c r="B327" s="139"/>
      <c r="C327" s="140" t="s">
        <v>849</v>
      </c>
      <c r="D327" s="140" t="s">
        <v>178</v>
      </c>
      <c r="E327" s="141" t="s">
        <v>850</v>
      </c>
      <c r="F327" s="142" t="s">
        <v>851</v>
      </c>
      <c r="G327" s="143" t="s">
        <v>241</v>
      </c>
      <c r="H327" s="144">
        <v>88.7</v>
      </c>
      <c r="I327" s="145"/>
      <c r="J327" s="146">
        <f t="shared" si="120"/>
        <v>0</v>
      </c>
      <c r="K327" s="147"/>
      <c r="L327" s="28"/>
      <c r="M327" s="148" t="s">
        <v>1</v>
      </c>
      <c r="N327" s="149" t="s">
        <v>39</v>
      </c>
      <c r="P327" s="150">
        <f t="shared" si="121"/>
        <v>0</v>
      </c>
      <c r="Q327" s="150">
        <v>2.1000000000000001E-4</v>
      </c>
      <c r="R327" s="150">
        <f t="shared" si="122"/>
        <v>1.8627000000000001E-2</v>
      </c>
      <c r="S327" s="150">
        <v>0</v>
      </c>
      <c r="T327" s="151">
        <f t="shared" si="123"/>
        <v>0</v>
      </c>
      <c r="AR327" s="152" t="s">
        <v>255</v>
      </c>
      <c r="AT327" s="152" t="s">
        <v>178</v>
      </c>
      <c r="AU327" s="152" t="s">
        <v>86</v>
      </c>
      <c r="AY327" s="13" t="s">
        <v>176</v>
      </c>
      <c r="BE327" s="153">
        <f t="shared" si="124"/>
        <v>0</v>
      </c>
      <c r="BF327" s="153">
        <f t="shared" si="125"/>
        <v>0</v>
      </c>
      <c r="BG327" s="153">
        <f t="shared" si="126"/>
        <v>0</v>
      </c>
      <c r="BH327" s="153">
        <f t="shared" si="127"/>
        <v>0</v>
      </c>
      <c r="BI327" s="153">
        <f t="shared" si="128"/>
        <v>0</v>
      </c>
      <c r="BJ327" s="13" t="s">
        <v>86</v>
      </c>
      <c r="BK327" s="153">
        <f t="shared" si="129"/>
        <v>0</v>
      </c>
      <c r="BL327" s="13" t="s">
        <v>255</v>
      </c>
      <c r="BM327" s="152" t="s">
        <v>852</v>
      </c>
    </row>
    <row r="328" spans="2:65" s="1" customFormat="1" ht="37.75" customHeight="1">
      <c r="B328" s="139"/>
      <c r="C328" s="154" t="s">
        <v>853</v>
      </c>
      <c r="D328" s="154" t="s">
        <v>234</v>
      </c>
      <c r="E328" s="155" t="s">
        <v>854</v>
      </c>
      <c r="F328" s="156" t="s">
        <v>855</v>
      </c>
      <c r="G328" s="157" t="s">
        <v>241</v>
      </c>
      <c r="H328" s="158">
        <v>93.135000000000005</v>
      </c>
      <c r="I328" s="159"/>
      <c r="J328" s="160">
        <f t="shared" si="120"/>
        <v>0</v>
      </c>
      <c r="K328" s="161"/>
      <c r="L328" s="162"/>
      <c r="M328" s="163" t="s">
        <v>1</v>
      </c>
      <c r="N328" s="164" t="s">
        <v>39</v>
      </c>
      <c r="P328" s="150">
        <f t="shared" si="121"/>
        <v>0</v>
      </c>
      <c r="Q328" s="150">
        <v>1E-4</v>
      </c>
      <c r="R328" s="150">
        <f t="shared" si="122"/>
        <v>9.3135000000000006E-3</v>
      </c>
      <c r="S328" s="150">
        <v>0</v>
      </c>
      <c r="T328" s="151">
        <f t="shared" si="123"/>
        <v>0</v>
      </c>
      <c r="AR328" s="152" t="s">
        <v>320</v>
      </c>
      <c r="AT328" s="152" t="s">
        <v>234</v>
      </c>
      <c r="AU328" s="152" t="s">
        <v>86</v>
      </c>
      <c r="AY328" s="13" t="s">
        <v>176</v>
      </c>
      <c r="BE328" s="153">
        <f t="shared" si="124"/>
        <v>0</v>
      </c>
      <c r="BF328" s="153">
        <f t="shared" si="125"/>
        <v>0</v>
      </c>
      <c r="BG328" s="153">
        <f t="shared" si="126"/>
        <v>0</v>
      </c>
      <c r="BH328" s="153">
        <f t="shared" si="127"/>
        <v>0</v>
      </c>
      <c r="BI328" s="153">
        <f t="shared" si="128"/>
        <v>0</v>
      </c>
      <c r="BJ328" s="13" t="s">
        <v>86</v>
      </c>
      <c r="BK328" s="153">
        <f t="shared" si="129"/>
        <v>0</v>
      </c>
      <c r="BL328" s="13" t="s">
        <v>255</v>
      </c>
      <c r="BM328" s="152" t="s">
        <v>856</v>
      </c>
    </row>
    <row r="329" spans="2:65" s="1" customFormat="1" ht="37.75" customHeight="1">
      <c r="B329" s="139"/>
      <c r="C329" s="154" t="s">
        <v>857</v>
      </c>
      <c r="D329" s="154" t="s">
        <v>234</v>
      </c>
      <c r="E329" s="155" t="s">
        <v>858</v>
      </c>
      <c r="F329" s="156" t="s">
        <v>859</v>
      </c>
      <c r="G329" s="157" t="s">
        <v>241</v>
      </c>
      <c r="H329" s="158">
        <v>93.135000000000005</v>
      </c>
      <c r="I329" s="159"/>
      <c r="J329" s="160">
        <f t="shared" si="120"/>
        <v>0</v>
      </c>
      <c r="K329" s="161"/>
      <c r="L329" s="162"/>
      <c r="M329" s="163" t="s">
        <v>1</v>
      </c>
      <c r="N329" s="164" t="s">
        <v>39</v>
      </c>
      <c r="P329" s="150">
        <f t="shared" si="121"/>
        <v>0</v>
      </c>
      <c r="Q329" s="150">
        <v>1E-4</v>
      </c>
      <c r="R329" s="150">
        <f t="shared" si="122"/>
        <v>9.3135000000000006E-3</v>
      </c>
      <c r="S329" s="150">
        <v>0</v>
      </c>
      <c r="T329" s="151">
        <f t="shared" si="123"/>
        <v>0</v>
      </c>
      <c r="AR329" s="152" t="s">
        <v>320</v>
      </c>
      <c r="AT329" s="152" t="s">
        <v>234</v>
      </c>
      <c r="AU329" s="152" t="s">
        <v>86</v>
      </c>
      <c r="AY329" s="13" t="s">
        <v>176</v>
      </c>
      <c r="BE329" s="153">
        <f t="shared" si="124"/>
        <v>0</v>
      </c>
      <c r="BF329" s="153">
        <f t="shared" si="125"/>
        <v>0</v>
      </c>
      <c r="BG329" s="153">
        <f t="shared" si="126"/>
        <v>0</v>
      </c>
      <c r="BH329" s="153">
        <f t="shared" si="127"/>
        <v>0</v>
      </c>
      <c r="BI329" s="153">
        <f t="shared" si="128"/>
        <v>0</v>
      </c>
      <c r="BJ329" s="13" t="s">
        <v>86</v>
      </c>
      <c r="BK329" s="153">
        <f t="shared" si="129"/>
        <v>0</v>
      </c>
      <c r="BL329" s="13" t="s">
        <v>255</v>
      </c>
      <c r="BM329" s="152" t="s">
        <v>860</v>
      </c>
    </row>
    <row r="330" spans="2:65" s="1" customFormat="1" ht="16.5" customHeight="1">
      <c r="B330" s="139"/>
      <c r="C330" s="154" t="s">
        <v>861</v>
      </c>
      <c r="D330" s="154" t="s">
        <v>234</v>
      </c>
      <c r="E330" s="155" t="s">
        <v>862</v>
      </c>
      <c r="F330" s="156" t="s">
        <v>863</v>
      </c>
      <c r="G330" s="157" t="s">
        <v>285</v>
      </c>
      <c r="H330" s="158">
        <v>2</v>
      </c>
      <c r="I330" s="159"/>
      <c r="J330" s="160">
        <f t="shared" si="120"/>
        <v>0</v>
      </c>
      <c r="K330" s="161"/>
      <c r="L330" s="162"/>
      <c r="M330" s="163" t="s">
        <v>1</v>
      </c>
      <c r="N330" s="164" t="s">
        <v>39</v>
      </c>
      <c r="P330" s="150">
        <f t="shared" si="121"/>
        <v>0</v>
      </c>
      <c r="Q330" s="150">
        <v>0</v>
      </c>
      <c r="R330" s="150">
        <f t="shared" si="122"/>
        <v>0</v>
      </c>
      <c r="S330" s="150">
        <v>0</v>
      </c>
      <c r="T330" s="151">
        <f t="shared" si="123"/>
        <v>0</v>
      </c>
      <c r="AR330" s="152" t="s">
        <v>320</v>
      </c>
      <c r="AT330" s="152" t="s">
        <v>234</v>
      </c>
      <c r="AU330" s="152" t="s">
        <v>86</v>
      </c>
      <c r="AY330" s="13" t="s">
        <v>176</v>
      </c>
      <c r="BE330" s="153">
        <f t="shared" si="124"/>
        <v>0</v>
      </c>
      <c r="BF330" s="153">
        <f t="shared" si="125"/>
        <v>0</v>
      </c>
      <c r="BG330" s="153">
        <f t="shared" si="126"/>
        <v>0</v>
      </c>
      <c r="BH330" s="153">
        <f t="shared" si="127"/>
        <v>0</v>
      </c>
      <c r="BI330" s="153">
        <f t="shared" si="128"/>
        <v>0</v>
      </c>
      <c r="BJ330" s="13" t="s">
        <v>86</v>
      </c>
      <c r="BK330" s="153">
        <f t="shared" si="129"/>
        <v>0</v>
      </c>
      <c r="BL330" s="13" t="s">
        <v>255</v>
      </c>
      <c r="BM330" s="152" t="s">
        <v>864</v>
      </c>
    </row>
    <row r="331" spans="2:65" s="1" customFormat="1" ht="16.5" customHeight="1">
      <c r="B331" s="139"/>
      <c r="C331" s="154" t="s">
        <v>865</v>
      </c>
      <c r="D331" s="154" t="s">
        <v>234</v>
      </c>
      <c r="E331" s="155" t="s">
        <v>866</v>
      </c>
      <c r="F331" s="156" t="s">
        <v>867</v>
      </c>
      <c r="G331" s="157" t="s">
        <v>285</v>
      </c>
      <c r="H331" s="158">
        <v>1</v>
      </c>
      <c r="I331" s="159"/>
      <c r="J331" s="160">
        <f t="shared" si="120"/>
        <v>0</v>
      </c>
      <c r="K331" s="161"/>
      <c r="L331" s="162"/>
      <c r="M331" s="163" t="s">
        <v>1</v>
      </c>
      <c r="N331" s="164" t="s">
        <v>39</v>
      </c>
      <c r="P331" s="150">
        <f t="shared" si="121"/>
        <v>0</v>
      </c>
      <c r="Q331" s="150">
        <v>0</v>
      </c>
      <c r="R331" s="150">
        <f t="shared" si="122"/>
        <v>0</v>
      </c>
      <c r="S331" s="150">
        <v>0</v>
      </c>
      <c r="T331" s="151">
        <f t="shared" si="123"/>
        <v>0</v>
      </c>
      <c r="AR331" s="152" t="s">
        <v>320</v>
      </c>
      <c r="AT331" s="152" t="s">
        <v>234</v>
      </c>
      <c r="AU331" s="152" t="s">
        <v>86</v>
      </c>
      <c r="AY331" s="13" t="s">
        <v>176</v>
      </c>
      <c r="BE331" s="153">
        <f t="shared" si="124"/>
        <v>0</v>
      </c>
      <c r="BF331" s="153">
        <f t="shared" si="125"/>
        <v>0</v>
      </c>
      <c r="BG331" s="153">
        <f t="shared" si="126"/>
        <v>0</v>
      </c>
      <c r="BH331" s="153">
        <f t="shared" si="127"/>
        <v>0</v>
      </c>
      <c r="BI331" s="153">
        <f t="shared" si="128"/>
        <v>0</v>
      </c>
      <c r="BJ331" s="13" t="s">
        <v>86</v>
      </c>
      <c r="BK331" s="153">
        <f t="shared" si="129"/>
        <v>0</v>
      </c>
      <c r="BL331" s="13" t="s">
        <v>255</v>
      </c>
      <c r="BM331" s="152" t="s">
        <v>868</v>
      </c>
    </row>
    <row r="332" spans="2:65" s="1" customFormat="1" ht="16.5" customHeight="1">
      <c r="B332" s="139"/>
      <c r="C332" s="154" t="s">
        <v>869</v>
      </c>
      <c r="D332" s="154" t="s">
        <v>234</v>
      </c>
      <c r="E332" s="155" t="s">
        <v>870</v>
      </c>
      <c r="F332" s="156" t="s">
        <v>871</v>
      </c>
      <c r="G332" s="157" t="s">
        <v>285</v>
      </c>
      <c r="H332" s="158">
        <v>4</v>
      </c>
      <c r="I332" s="159"/>
      <c r="J332" s="160">
        <f t="shared" si="120"/>
        <v>0</v>
      </c>
      <c r="K332" s="161"/>
      <c r="L332" s="162"/>
      <c r="M332" s="163" t="s">
        <v>1</v>
      </c>
      <c r="N332" s="164" t="s">
        <v>39</v>
      </c>
      <c r="P332" s="150">
        <f t="shared" si="121"/>
        <v>0</v>
      </c>
      <c r="Q332" s="150">
        <v>0</v>
      </c>
      <c r="R332" s="150">
        <f t="shared" si="122"/>
        <v>0</v>
      </c>
      <c r="S332" s="150">
        <v>0</v>
      </c>
      <c r="T332" s="151">
        <f t="shared" si="123"/>
        <v>0</v>
      </c>
      <c r="AR332" s="152" t="s">
        <v>320</v>
      </c>
      <c r="AT332" s="152" t="s">
        <v>234</v>
      </c>
      <c r="AU332" s="152" t="s">
        <v>86</v>
      </c>
      <c r="AY332" s="13" t="s">
        <v>176</v>
      </c>
      <c r="BE332" s="153">
        <f t="shared" si="124"/>
        <v>0</v>
      </c>
      <c r="BF332" s="153">
        <f t="shared" si="125"/>
        <v>0</v>
      </c>
      <c r="BG332" s="153">
        <f t="shared" si="126"/>
        <v>0</v>
      </c>
      <c r="BH332" s="153">
        <f t="shared" si="127"/>
        <v>0</v>
      </c>
      <c r="BI332" s="153">
        <f t="shared" si="128"/>
        <v>0</v>
      </c>
      <c r="BJ332" s="13" t="s">
        <v>86</v>
      </c>
      <c r="BK332" s="153">
        <f t="shared" si="129"/>
        <v>0</v>
      </c>
      <c r="BL332" s="13" t="s">
        <v>255</v>
      </c>
      <c r="BM332" s="152" t="s">
        <v>872</v>
      </c>
    </row>
    <row r="333" spans="2:65" s="1" customFormat="1" ht="16.5" customHeight="1">
      <c r="B333" s="139"/>
      <c r="C333" s="154" t="s">
        <v>873</v>
      </c>
      <c r="D333" s="154" t="s">
        <v>234</v>
      </c>
      <c r="E333" s="155" t="s">
        <v>874</v>
      </c>
      <c r="F333" s="156" t="s">
        <v>875</v>
      </c>
      <c r="G333" s="157" t="s">
        <v>285</v>
      </c>
      <c r="H333" s="158">
        <v>2</v>
      </c>
      <c r="I333" s="159"/>
      <c r="J333" s="160">
        <f t="shared" si="120"/>
        <v>0</v>
      </c>
      <c r="K333" s="161"/>
      <c r="L333" s="162"/>
      <c r="M333" s="163" t="s">
        <v>1</v>
      </c>
      <c r="N333" s="164" t="s">
        <v>39</v>
      </c>
      <c r="P333" s="150">
        <f t="shared" si="121"/>
        <v>0</v>
      </c>
      <c r="Q333" s="150">
        <v>0</v>
      </c>
      <c r="R333" s="150">
        <f t="shared" si="122"/>
        <v>0</v>
      </c>
      <c r="S333" s="150">
        <v>0</v>
      </c>
      <c r="T333" s="151">
        <f t="shared" si="123"/>
        <v>0</v>
      </c>
      <c r="AR333" s="152" t="s">
        <v>320</v>
      </c>
      <c r="AT333" s="152" t="s">
        <v>234</v>
      </c>
      <c r="AU333" s="152" t="s">
        <v>86</v>
      </c>
      <c r="AY333" s="13" t="s">
        <v>176</v>
      </c>
      <c r="BE333" s="153">
        <f t="shared" si="124"/>
        <v>0</v>
      </c>
      <c r="BF333" s="153">
        <f t="shared" si="125"/>
        <v>0</v>
      </c>
      <c r="BG333" s="153">
        <f t="shared" si="126"/>
        <v>0</v>
      </c>
      <c r="BH333" s="153">
        <f t="shared" si="127"/>
        <v>0</v>
      </c>
      <c r="BI333" s="153">
        <f t="shared" si="128"/>
        <v>0</v>
      </c>
      <c r="BJ333" s="13" t="s">
        <v>86</v>
      </c>
      <c r="BK333" s="153">
        <f t="shared" si="129"/>
        <v>0</v>
      </c>
      <c r="BL333" s="13" t="s">
        <v>255</v>
      </c>
      <c r="BM333" s="152" t="s">
        <v>876</v>
      </c>
    </row>
    <row r="334" spans="2:65" s="1" customFormat="1" ht="16.5" customHeight="1">
      <c r="B334" s="139"/>
      <c r="C334" s="154" t="s">
        <v>877</v>
      </c>
      <c r="D334" s="154" t="s">
        <v>234</v>
      </c>
      <c r="E334" s="155" t="s">
        <v>878</v>
      </c>
      <c r="F334" s="156" t="s">
        <v>879</v>
      </c>
      <c r="G334" s="157" t="s">
        <v>285</v>
      </c>
      <c r="H334" s="158">
        <v>6</v>
      </c>
      <c r="I334" s="159"/>
      <c r="J334" s="160">
        <f t="shared" si="120"/>
        <v>0</v>
      </c>
      <c r="K334" s="161"/>
      <c r="L334" s="162"/>
      <c r="M334" s="163" t="s">
        <v>1</v>
      </c>
      <c r="N334" s="164" t="s">
        <v>39</v>
      </c>
      <c r="P334" s="150">
        <f t="shared" si="121"/>
        <v>0</v>
      </c>
      <c r="Q334" s="150">
        <v>0</v>
      </c>
      <c r="R334" s="150">
        <f t="shared" si="122"/>
        <v>0</v>
      </c>
      <c r="S334" s="150">
        <v>0</v>
      </c>
      <c r="T334" s="151">
        <f t="shared" si="123"/>
        <v>0</v>
      </c>
      <c r="AR334" s="152" t="s">
        <v>320</v>
      </c>
      <c r="AT334" s="152" t="s">
        <v>234</v>
      </c>
      <c r="AU334" s="152" t="s">
        <v>86</v>
      </c>
      <c r="AY334" s="13" t="s">
        <v>176</v>
      </c>
      <c r="BE334" s="153">
        <f t="shared" si="124"/>
        <v>0</v>
      </c>
      <c r="BF334" s="153">
        <f t="shared" si="125"/>
        <v>0</v>
      </c>
      <c r="BG334" s="153">
        <f t="shared" si="126"/>
        <v>0</v>
      </c>
      <c r="BH334" s="153">
        <f t="shared" si="127"/>
        <v>0</v>
      </c>
      <c r="BI334" s="153">
        <f t="shared" si="128"/>
        <v>0</v>
      </c>
      <c r="BJ334" s="13" t="s">
        <v>86</v>
      </c>
      <c r="BK334" s="153">
        <f t="shared" si="129"/>
        <v>0</v>
      </c>
      <c r="BL334" s="13" t="s">
        <v>255</v>
      </c>
      <c r="BM334" s="152" t="s">
        <v>880</v>
      </c>
    </row>
    <row r="335" spans="2:65" s="1" customFormat="1" ht="37.75" customHeight="1">
      <c r="B335" s="139"/>
      <c r="C335" s="140" t="s">
        <v>881</v>
      </c>
      <c r="D335" s="140" t="s">
        <v>178</v>
      </c>
      <c r="E335" s="141" t="s">
        <v>882</v>
      </c>
      <c r="F335" s="142" t="s">
        <v>883</v>
      </c>
      <c r="G335" s="143" t="s">
        <v>241</v>
      </c>
      <c r="H335" s="144">
        <v>25.8</v>
      </c>
      <c r="I335" s="145"/>
      <c r="J335" s="146">
        <f t="shared" si="120"/>
        <v>0</v>
      </c>
      <c r="K335" s="147"/>
      <c r="L335" s="28"/>
      <c r="M335" s="148" t="s">
        <v>1</v>
      </c>
      <c r="N335" s="149" t="s">
        <v>39</v>
      </c>
      <c r="P335" s="150">
        <f t="shared" si="121"/>
        <v>0</v>
      </c>
      <c r="Q335" s="150">
        <v>2.1000000000000001E-4</v>
      </c>
      <c r="R335" s="150">
        <f t="shared" si="122"/>
        <v>5.4180000000000001E-3</v>
      </c>
      <c r="S335" s="150">
        <v>0</v>
      </c>
      <c r="T335" s="151">
        <f t="shared" si="123"/>
        <v>0</v>
      </c>
      <c r="AR335" s="152" t="s">
        <v>255</v>
      </c>
      <c r="AT335" s="152" t="s">
        <v>178</v>
      </c>
      <c r="AU335" s="152" t="s">
        <v>86</v>
      </c>
      <c r="AY335" s="13" t="s">
        <v>176</v>
      </c>
      <c r="BE335" s="153">
        <f t="shared" si="124"/>
        <v>0</v>
      </c>
      <c r="BF335" s="153">
        <f t="shared" si="125"/>
        <v>0</v>
      </c>
      <c r="BG335" s="153">
        <f t="shared" si="126"/>
        <v>0</v>
      </c>
      <c r="BH335" s="153">
        <f t="shared" si="127"/>
        <v>0</v>
      </c>
      <c r="BI335" s="153">
        <f t="shared" si="128"/>
        <v>0</v>
      </c>
      <c r="BJ335" s="13" t="s">
        <v>86</v>
      </c>
      <c r="BK335" s="153">
        <f t="shared" si="129"/>
        <v>0</v>
      </c>
      <c r="BL335" s="13" t="s">
        <v>255</v>
      </c>
      <c r="BM335" s="152" t="s">
        <v>884</v>
      </c>
    </row>
    <row r="336" spans="2:65" s="1" customFormat="1" ht="37.75" customHeight="1">
      <c r="B336" s="139"/>
      <c r="C336" s="154" t="s">
        <v>885</v>
      </c>
      <c r="D336" s="154" t="s">
        <v>234</v>
      </c>
      <c r="E336" s="155" t="s">
        <v>854</v>
      </c>
      <c r="F336" s="156" t="s">
        <v>855</v>
      </c>
      <c r="G336" s="157" t="s">
        <v>241</v>
      </c>
      <c r="H336" s="158">
        <v>27.09</v>
      </c>
      <c r="I336" s="159"/>
      <c r="J336" s="160">
        <f t="shared" si="120"/>
        <v>0</v>
      </c>
      <c r="K336" s="161"/>
      <c r="L336" s="162"/>
      <c r="M336" s="163" t="s">
        <v>1</v>
      </c>
      <c r="N336" s="164" t="s">
        <v>39</v>
      </c>
      <c r="P336" s="150">
        <f t="shared" si="121"/>
        <v>0</v>
      </c>
      <c r="Q336" s="150">
        <v>1E-4</v>
      </c>
      <c r="R336" s="150">
        <f t="shared" si="122"/>
        <v>2.709E-3</v>
      </c>
      <c r="S336" s="150">
        <v>0</v>
      </c>
      <c r="T336" s="151">
        <f t="shared" si="123"/>
        <v>0</v>
      </c>
      <c r="AR336" s="152" t="s">
        <v>320</v>
      </c>
      <c r="AT336" s="152" t="s">
        <v>234</v>
      </c>
      <c r="AU336" s="152" t="s">
        <v>86</v>
      </c>
      <c r="AY336" s="13" t="s">
        <v>176</v>
      </c>
      <c r="BE336" s="153">
        <f t="shared" si="124"/>
        <v>0</v>
      </c>
      <c r="BF336" s="153">
        <f t="shared" si="125"/>
        <v>0</v>
      </c>
      <c r="BG336" s="153">
        <f t="shared" si="126"/>
        <v>0</v>
      </c>
      <c r="BH336" s="153">
        <f t="shared" si="127"/>
        <v>0</v>
      </c>
      <c r="BI336" s="153">
        <f t="shared" si="128"/>
        <v>0</v>
      </c>
      <c r="BJ336" s="13" t="s">
        <v>86</v>
      </c>
      <c r="BK336" s="153">
        <f t="shared" si="129"/>
        <v>0</v>
      </c>
      <c r="BL336" s="13" t="s">
        <v>255</v>
      </c>
      <c r="BM336" s="152" t="s">
        <v>886</v>
      </c>
    </row>
    <row r="337" spans="2:65" s="1" customFormat="1" ht="37.75" customHeight="1">
      <c r="B337" s="139"/>
      <c r="C337" s="154" t="s">
        <v>887</v>
      </c>
      <c r="D337" s="154" t="s">
        <v>234</v>
      </c>
      <c r="E337" s="155" t="s">
        <v>858</v>
      </c>
      <c r="F337" s="156" t="s">
        <v>859</v>
      </c>
      <c r="G337" s="157" t="s">
        <v>241</v>
      </c>
      <c r="H337" s="158">
        <v>27.09</v>
      </c>
      <c r="I337" s="159"/>
      <c r="J337" s="160">
        <f t="shared" si="120"/>
        <v>0</v>
      </c>
      <c r="K337" s="161"/>
      <c r="L337" s="162"/>
      <c r="M337" s="163" t="s">
        <v>1</v>
      </c>
      <c r="N337" s="164" t="s">
        <v>39</v>
      </c>
      <c r="P337" s="150">
        <f t="shared" si="121"/>
        <v>0</v>
      </c>
      <c r="Q337" s="150">
        <v>1E-4</v>
      </c>
      <c r="R337" s="150">
        <f t="shared" si="122"/>
        <v>2.709E-3</v>
      </c>
      <c r="S337" s="150">
        <v>0</v>
      </c>
      <c r="T337" s="151">
        <f t="shared" si="123"/>
        <v>0</v>
      </c>
      <c r="AR337" s="152" t="s">
        <v>320</v>
      </c>
      <c r="AT337" s="152" t="s">
        <v>234</v>
      </c>
      <c r="AU337" s="152" t="s">
        <v>86</v>
      </c>
      <c r="AY337" s="13" t="s">
        <v>176</v>
      </c>
      <c r="BE337" s="153">
        <f t="shared" si="124"/>
        <v>0</v>
      </c>
      <c r="BF337" s="153">
        <f t="shared" si="125"/>
        <v>0</v>
      </c>
      <c r="BG337" s="153">
        <f t="shared" si="126"/>
        <v>0</v>
      </c>
      <c r="BH337" s="153">
        <f t="shared" si="127"/>
        <v>0</v>
      </c>
      <c r="BI337" s="153">
        <f t="shared" si="128"/>
        <v>0</v>
      </c>
      <c r="BJ337" s="13" t="s">
        <v>86</v>
      </c>
      <c r="BK337" s="153">
        <f t="shared" si="129"/>
        <v>0</v>
      </c>
      <c r="BL337" s="13" t="s">
        <v>255</v>
      </c>
      <c r="BM337" s="152" t="s">
        <v>888</v>
      </c>
    </row>
    <row r="338" spans="2:65" s="1" customFormat="1" ht="16.5" customHeight="1">
      <c r="B338" s="139"/>
      <c r="C338" s="154" t="s">
        <v>889</v>
      </c>
      <c r="D338" s="154" t="s">
        <v>234</v>
      </c>
      <c r="E338" s="155" t="s">
        <v>890</v>
      </c>
      <c r="F338" s="156" t="s">
        <v>891</v>
      </c>
      <c r="G338" s="157" t="s">
        <v>285</v>
      </c>
      <c r="H338" s="158">
        <v>2</v>
      </c>
      <c r="I338" s="159"/>
      <c r="J338" s="160">
        <f t="shared" si="120"/>
        <v>0</v>
      </c>
      <c r="K338" s="161"/>
      <c r="L338" s="162"/>
      <c r="M338" s="163" t="s">
        <v>1</v>
      </c>
      <c r="N338" s="164" t="s">
        <v>39</v>
      </c>
      <c r="P338" s="150">
        <f t="shared" si="121"/>
        <v>0</v>
      </c>
      <c r="Q338" s="150">
        <v>0</v>
      </c>
      <c r="R338" s="150">
        <f t="shared" si="122"/>
        <v>0</v>
      </c>
      <c r="S338" s="150">
        <v>0</v>
      </c>
      <c r="T338" s="151">
        <f t="shared" si="123"/>
        <v>0</v>
      </c>
      <c r="AR338" s="152" t="s">
        <v>320</v>
      </c>
      <c r="AT338" s="152" t="s">
        <v>234</v>
      </c>
      <c r="AU338" s="152" t="s">
        <v>86</v>
      </c>
      <c r="AY338" s="13" t="s">
        <v>176</v>
      </c>
      <c r="BE338" s="153">
        <f t="shared" si="124"/>
        <v>0</v>
      </c>
      <c r="BF338" s="153">
        <f t="shared" si="125"/>
        <v>0</v>
      </c>
      <c r="BG338" s="153">
        <f t="shared" si="126"/>
        <v>0</v>
      </c>
      <c r="BH338" s="153">
        <f t="shared" si="127"/>
        <v>0</v>
      </c>
      <c r="BI338" s="153">
        <f t="shared" si="128"/>
        <v>0</v>
      </c>
      <c r="BJ338" s="13" t="s">
        <v>86</v>
      </c>
      <c r="BK338" s="153">
        <f t="shared" si="129"/>
        <v>0</v>
      </c>
      <c r="BL338" s="13" t="s">
        <v>255</v>
      </c>
      <c r="BM338" s="152" t="s">
        <v>892</v>
      </c>
    </row>
    <row r="339" spans="2:65" s="1" customFormat="1" ht="16.5" customHeight="1">
      <c r="B339" s="139"/>
      <c r="C339" s="154" t="s">
        <v>893</v>
      </c>
      <c r="D339" s="154" t="s">
        <v>234</v>
      </c>
      <c r="E339" s="155" t="s">
        <v>894</v>
      </c>
      <c r="F339" s="156" t="s">
        <v>895</v>
      </c>
      <c r="G339" s="157" t="s">
        <v>285</v>
      </c>
      <c r="H339" s="158">
        <v>1</v>
      </c>
      <c r="I339" s="159"/>
      <c r="J339" s="160">
        <f t="shared" si="120"/>
        <v>0</v>
      </c>
      <c r="K339" s="161"/>
      <c r="L339" s="162"/>
      <c r="M339" s="163" t="s">
        <v>1</v>
      </c>
      <c r="N339" s="164" t="s">
        <v>39</v>
      </c>
      <c r="P339" s="150">
        <f t="shared" si="121"/>
        <v>0</v>
      </c>
      <c r="Q339" s="150">
        <v>0</v>
      </c>
      <c r="R339" s="150">
        <f t="shared" si="122"/>
        <v>0</v>
      </c>
      <c r="S339" s="150">
        <v>0</v>
      </c>
      <c r="T339" s="151">
        <f t="shared" si="123"/>
        <v>0</v>
      </c>
      <c r="AR339" s="152" t="s">
        <v>320</v>
      </c>
      <c r="AT339" s="152" t="s">
        <v>234</v>
      </c>
      <c r="AU339" s="152" t="s">
        <v>86</v>
      </c>
      <c r="AY339" s="13" t="s">
        <v>176</v>
      </c>
      <c r="BE339" s="153">
        <f t="shared" si="124"/>
        <v>0</v>
      </c>
      <c r="BF339" s="153">
        <f t="shared" si="125"/>
        <v>0</v>
      </c>
      <c r="BG339" s="153">
        <f t="shared" si="126"/>
        <v>0</v>
      </c>
      <c r="BH339" s="153">
        <f t="shared" si="127"/>
        <v>0</v>
      </c>
      <c r="BI339" s="153">
        <f t="shared" si="128"/>
        <v>0</v>
      </c>
      <c r="BJ339" s="13" t="s">
        <v>86</v>
      </c>
      <c r="BK339" s="153">
        <f t="shared" si="129"/>
        <v>0</v>
      </c>
      <c r="BL339" s="13" t="s">
        <v>255</v>
      </c>
      <c r="BM339" s="152" t="s">
        <v>896</v>
      </c>
    </row>
    <row r="340" spans="2:65" s="1" customFormat="1" ht="21.75" customHeight="1">
      <c r="B340" s="139"/>
      <c r="C340" s="140" t="s">
        <v>897</v>
      </c>
      <c r="D340" s="140" t="s">
        <v>178</v>
      </c>
      <c r="E340" s="141" t="s">
        <v>898</v>
      </c>
      <c r="F340" s="142" t="s">
        <v>899</v>
      </c>
      <c r="G340" s="143" t="s">
        <v>241</v>
      </c>
      <c r="H340" s="144">
        <v>15.4</v>
      </c>
      <c r="I340" s="145"/>
      <c r="J340" s="146">
        <f t="shared" si="120"/>
        <v>0</v>
      </c>
      <c r="K340" s="147"/>
      <c r="L340" s="28"/>
      <c r="M340" s="148" t="s">
        <v>1</v>
      </c>
      <c r="N340" s="149" t="s">
        <v>39</v>
      </c>
      <c r="P340" s="150">
        <f t="shared" si="121"/>
        <v>0</v>
      </c>
      <c r="Q340" s="150">
        <v>4.2000000000000002E-4</v>
      </c>
      <c r="R340" s="150">
        <f t="shared" si="122"/>
        <v>6.4680000000000007E-3</v>
      </c>
      <c r="S340" s="150">
        <v>0</v>
      </c>
      <c r="T340" s="151">
        <f t="shared" si="123"/>
        <v>0</v>
      </c>
      <c r="AR340" s="152" t="s">
        <v>255</v>
      </c>
      <c r="AT340" s="152" t="s">
        <v>178</v>
      </c>
      <c r="AU340" s="152" t="s">
        <v>86</v>
      </c>
      <c r="AY340" s="13" t="s">
        <v>176</v>
      </c>
      <c r="BE340" s="153">
        <f t="shared" si="124"/>
        <v>0</v>
      </c>
      <c r="BF340" s="153">
        <f t="shared" si="125"/>
        <v>0</v>
      </c>
      <c r="BG340" s="153">
        <f t="shared" si="126"/>
        <v>0</v>
      </c>
      <c r="BH340" s="153">
        <f t="shared" si="127"/>
        <v>0</v>
      </c>
      <c r="BI340" s="153">
        <f t="shared" si="128"/>
        <v>0</v>
      </c>
      <c r="BJ340" s="13" t="s">
        <v>86</v>
      </c>
      <c r="BK340" s="153">
        <f t="shared" si="129"/>
        <v>0</v>
      </c>
      <c r="BL340" s="13" t="s">
        <v>255</v>
      </c>
      <c r="BM340" s="152" t="s">
        <v>900</v>
      </c>
    </row>
    <row r="341" spans="2:65" s="1" customFormat="1" ht="37.75" customHeight="1">
      <c r="B341" s="139"/>
      <c r="C341" s="154" t="s">
        <v>901</v>
      </c>
      <c r="D341" s="154" t="s">
        <v>234</v>
      </c>
      <c r="E341" s="155" t="s">
        <v>854</v>
      </c>
      <c r="F341" s="156" t="s">
        <v>855</v>
      </c>
      <c r="G341" s="157" t="s">
        <v>241</v>
      </c>
      <c r="H341" s="158">
        <v>16.170000000000002</v>
      </c>
      <c r="I341" s="159"/>
      <c r="J341" s="160">
        <f t="shared" si="120"/>
        <v>0</v>
      </c>
      <c r="K341" s="161"/>
      <c r="L341" s="162"/>
      <c r="M341" s="163" t="s">
        <v>1</v>
      </c>
      <c r="N341" s="164" t="s">
        <v>39</v>
      </c>
      <c r="P341" s="150">
        <f t="shared" si="121"/>
        <v>0</v>
      </c>
      <c r="Q341" s="150">
        <v>1E-4</v>
      </c>
      <c r="R341" s="150">
        <f t="shared" si="122"/>
        <v>1.6170000000000002E-3</v>
      </c>
      <c r="S341" s="150">
        <v>0</v>
      </c>
      <c r="T341" s="151">
        <f t="shared" si="123"/>
        <v>0</v>
      </c>
      <c r="AR341" s="152" t="s">
        <v>320</v>
      </c>
      <c r="AT341" s="152" t="s">
        <v>234</v>
      </c>
      <c r="AU341" s="152" t="s">
        <v>86</v>
      </c>
      <c r="AY341" s="13" t="s">
        <v>176</v>
      </c>
      <c r="BE341" s="153">
        <f t="shared" si="124"/>
        <v>0</v>
      </c>
      <c r="BF341" s="153">
        <f t="shared" si="125"/>
        <v>0</v>
      </c>
      <c r="BG341" s="153">
        <f t="shared" si="126"/>
        <v>0</v>
      </c>
      <c r="BH341" s="153">
        <f t="shared" si="127"/>
        <v>0</v>
      </c>
      <c r="BI341" s="153">
        <f t="shared" si="128"/>
        <v>0</v>
      </c>
      <c r="BJ341" s="13" t="s">
        <v>86</v>
      </c>
      <c r="BK341" s="153">
        <f t="shared" si="129"/>
        <v>0</v>
      </c>
      <c r="BL341" s="13" t="s">
        <v>255</v>
      </c>
      <c r="BM341" s="152" t="s">
        <v>902</v>
      </c>
    </row>
    <row r="342" spans="2:65" s="1" customFormat="1" ht="37.75" customHeight="1">
      <c r="B342" s="139"/>
      <c r="C342" s="154" t="s">
        <v>903</v>
      </c>
      <c r="D342" s="154" t="s">
        <v>234</v>
      </c>
      <c r="E342" s="155" t="s">
        <v>858</v>
      </c>
      <c r="F342" s="156" t="s">
        <v>859</v>
      </c>
      <c r="G342" s="157" t="s">
        <v>241</v>
      </c>
      <c r="H342" s="158">
        <v>16.170000000000002</v>
      </c>
      <c r="I342" s="159"/>
      <c r="J342" s="160">
        <f t="shared" si="120"/>
        <v>0</v>
      </c>
      <c r="K342" s="161"/>
      <c r="L342" s="162"/>
      <c r="M342" s="163" t="s">
        <v>1</v>
      </c>
      <c r="N342" s="164" t="s">
        <v>39</v>
      </c>
      <c r="P342" s="150">
        <f t="shared" si="121"/>
        <v>0</v>
      </c>
      <c r="Q342" s="150">
        <v>1E-4</v>
      </c>
      <c r="R342" s="150">
        <f t="shared" si="122"/>
        <v>1.6170000000000002E-3</v>
      </c>
      <c r="S342" s="150">
        <v>0</v>
      </c>
      <c r="T342" s="151">
        <f t="shared" si="123"/>
        <v>0</v>
      </c>
      <c r="AR342" s="152" t="s">
        <v>320</v>
      </c>
      <c r="AT342" s="152" t="s">
        <v>234</v>
      </c>
      <c r="AU342" s="152" t="s">
        <v>86</v>
      </c>
      <c r="AY342" s="13" t="s">
        <v>176</v>
      </c>
      <c r="BE342" s="153">
        <f t="shared" si="124"/>
        <v>0</v>
      </c>
      <c r="BF342" s="153">
        <f t="shared" si="125"/>
        <v>0</v>
      </c>
      <c r="BG342" s="153">
        <f t="shared" si="126"/>
        <v>0</v>
      </c>
      <c r="BH342" s="153">
        <f t="shared" si="127"/>
        <v>0</v>
      </c>
      <c r="BI342" s="153">
        <f t="shared" si="128"/>
        <v>0</v>
      </c>
      <c r="BJ342" s="13" t="s">
        <v>86</v>
      </c>
      <c r="BK342" s="153">
        <f t="shared" si="129"/>
        <v>0</v>
      </c>
      <c r="BL342" s="13" t="s">
        <v>255</v>
      </c>
      <c r="BM342" s="152" t="s">
        <v>904</v>
      </c>
    </row>
    <row r="343" spans="2:65" s="1" customFormat="1" ht="16.5" customHeight="1">
      <c r="B343" s="139"/>
      <c r="C343" s="154" t="s">
        <v>905</v>
      </c>
      <c r="D343" s="154" t="s">
        <v>234</v>
      </c>
      <c r="E343" s="155" t="s">
        <v>906</v>
      </c>
      <c r="F343" s="156" t="s">
        <v>907</v>
      </c>
      <c r="G343" s="157" t="s">
        <v>285</v>
      </c>
      <c r="H343" s="158">
        <v>1</v>
      </c>
      <c r="I343" s="159"/>
      <c r="J343" s="160">
        <f t="shared" si="120"/>
        <v>0</v>
      </c>
      <c r="K343" s="161"/>
      <c r="L343" s="162"/>
      <c r="M343" s="163" t="s">
        <v>1</v>
      </c>
      <c r="N343" s="164" t="s">
        <v>39</v>
      </c>
      <c r="P343" s="150">
        <f t="shared" si="121"/>
        <v>0</v>
      </c>
      <c r="Q343" s="150">
        <v>0</v>
      </c>
      <c r="R343" s="150">
        <f t="shared" si="122"/>
        <v>0</v>
      </c>
      <c r="S343" s="150">
        <v>0</v>
      </c>
      <c r="T343" s="151">
        <f t="shared" si="123"/>
        <v>0</v>
      </c>
      <c r="AR343" s="152" t="s">
        <v>320</v>
      </c>
      <c r="AT343" s="152" t="s">
        <v>234</v>
      </c>
      <c r="AU343" s="152" t="s">
        <v>86</v>
      </c>
      <c r="AY343" s="13" t="s">
        <v>176</v>
      </c>
      <c r="BE343" s="153">
        <f t="shared" si="124"/>
        <v>0</v>
      </c>
      <c r="BF343" s="153">
        <f t="shared" si="125"/>
        <v>0</v>
      </c>
      <c r="BG343" s="153">
        <f t="shared" si="126"/>
        <v>0</v>
      </c>
      <c r="BH343" s="153">
        <f t="shared" si="127"/>
        <v>0</v>
      </c>
      <c r="BI343" s="153">
        <f t="shared" si="128"/>
        <v>0</v>
      </c>
      <c r="BJ343" s="13" t="s">
        <v>86</v>
      </c>
      <c r="BK343" s="153">
        <f t="shared" si="129"/>
        <v>0</v>
      </c>
      <c r="BL343" s="13" t="s">
        <v>255</v>
      </c>
      <c r="BM343" s="152" t="s">
        <v>908</v>
      </c>
    </row>
    <row r="344" spans="2:65" s="1" customFormat="1" ht="16.5" customHeight="1">
      <c r="B344" s="139"/>
      <c r="C344" s="154" t="s">
        <v>909</v>
      </c>
      <c r="D344" s="154" t="s">
        <v>234</v>
      </c>
      <c r="E344" s="155" t="s">
        <v>910</v>
      </c>
      <c r="F344" s="156" t="s">
        <v>911</v>
      </c>
      <c r="G344" s="157" t="s">
        <v>285</v>
      </c>
      <c r="H344" s="158">
        <v>1</v>
      </c>
      <c r="I344" s="159"/>
      <c r="J344" s="160">
        <f t="shared" si="120"/>
        <v>0</v>
      </c>
      <c r="K344" s="161"/>
      <c r="L344" s="162"/>
      <c r="M344" s="163" t="s">
        <v>1</v>
      </c>
      <c r="N344" s="164" t="s">
        <v>39</v>
      </c>
      <c r="P344" s="150">
        <f t="shared" si="121"/>
        <v>0</v>
      </c>
      <c r="Q344" s="150">
        <v>0</v>
      </c>
      <c r="R344" s="150">
        <f t="shared" si="122"/>
        <v>0</v>
      </c>
      <c r="S344" s="150">
        <v>0</v>
      </c>
      <c r="T344" s="151">
        <f t="shared" si="123"/>
        <v>0</v>
      </c>
      <c r="AR344" s="152" t="s">
        <v>320</v>
      </c>
      <c r="AT344" s="152" t="s">
        <v>234</v>
      </c>
      <c r="AU344" s="152" t="s">
        <v>86</v>
      </c>
      <c r="AY344" s="13" t="s">
        <v>176</v>
      </c>
      <c r="BE344" s="153">
        <f t="shared" si="124"/>
        <v>0</v>
      </c>
      <c r="BF344" s="153">
        <f t="shared" si="125"/>
        <v>0</v>
      </c>
      <c r="BG344" s="153">
        <f t="shared" si="126"/>
        <v>0</v>
      </c>
      <c r="BH344" s="153">
        <f t="shared" si="127"/>
        <v>0</v>
      </c>
      <c r="BI344" s="153">
        <f t="shared" si="128"/>
        <v>0</v>
      </c>
      <c r="BJ344" s="13" t="s">
        <v>86</v>
      </c>
      <c r="BK344" s="153">
        <f t="shared" si="129"/>
        <v>0</v>
      </c>
      <c r="BL344" s="13" t="s">
        <v>255</v>
      </c>
      <c r="BM344" s="152" t="s">
        <v>912</v>
      </c>
    </row>
    <row r="345" spans="2:65" s="1" customFormat="1" ht="33" customHeight="1">
      <c r="B345" s="139"/>
      <c r="C345" s="140" t="s">
        <v>913</v>
      </c>
      <c r="D345" s="140" t="s">
        <v>178</v>
      </c>
      <c r="E345" s="141" t="s">
        <v>914</v>
      </c>
      <c r="F345" s="142" t="s">
        <v>915</v>
      </c>
      <c r="G345" s="143" t="s">
        <v>285</v>
      </c>
      <c r="H345" s="144">
        <v>17</v>
      </c>
      <c r="I345" s="145"/>
      <c r="J345" s="146">
        <f t="shared" si="120"/>
        <v>0</v>
      </c>
      <c r="K345" s="147"/>
      <c r="L345" s="28"/>
      <c r="M345" s="148" t="s">
        <v>1</v>
      </c>
      <c r="N345" s="149" t="s">
        <v>39</v>
      </c>
      <c r="P345" s="150">
        <f t="shared" si="121"/>
        <v>0</v>
      </c>
      <c r="Q345" s="150">
        <v>0</v>
      </c>
      <c r="R345" s="150">
        <f t="shared" si="122"/>
        <v>0</v>
      </c>
      <c r="S345" s="150">
        <v>0</v>
      </c>
      <c r="T345" s="151">
        <f t="shared" si="123"/>
        <v>0</v>
      </c>
      <c r="AR345" s="152" t="s">
        <v>255</v>
      </c>
      <c r="AT345" s="152" t="s">
        <v>178</v>
      </c>
      <c r="AU345" s="152" t="s">
        <v>86</v>
      </c>
      <c r="AY345" s="13" t="s">
        <v>176</v>
      </c>
      <c r="BE345" s="153">
        <f t="shared" si="124"/>
        <v>0</v>
      </c>
      <c r="BF345" s="153">
        <f t="shared" si="125"/>
        <v>0</v>
      </c>
      <c r="BG345" s="153">
        <f t="shared" si="126"/>
        <v>0</v>
      </c>
      <c r="BH345" s="153">
        <f t="shared" si="127"/>
        <v>0</v>
      </c>
      <c r="BI345" s="153">
        <f t="shared" si="128"/>
        <v>0</v>
      </c>
      <c r="BJ345" s="13" t="s">
        <v>86</v>
      </c>
      <c r="BK345" s="153">
        <f t="shared" si="129"/>
        <v>0</v>
      </c>
      <c r="BL345" s="13" t="s">
        <v>255</v>
      </c>
      <c r="BM345" s="152" t="s">
        <v>916</v>
      </c>
    </row>
    <row r="346" spans="2:65" s="1" customFormat="1" ht="24.15" customHeight="1">
      <c r="B346" s="139"/>
      <c r="C346" s="154" t="s">
        <v>917</v>
      </c>
      <c r="D346" s="154" t="s">
        <v>234</v>
      </c>
      <c r="E346" s="155" t="s">
        <v>918</v>
      </c>
      <c r="F346" s="156" t="s">
        <v>919</v>
      </c>
      <c r="G346" s="157" t="s">
        <v>285</v>
      </c>
      <c r="H346" s="158">
        <v>17</v>
      </c>
      <c r="I346" s="159"/>
      <c r="J346" s="160">
        <f t="shared" si="120"/>
        <v>0</v>
      </c>
      <c r="K346" s="161"/>
      <c r="L346" s="162"/>
      <c r="M346" s="163" t="s">
        <v>1</v>
      </c>
      <c r="N346" s="164" t="s">
        <v>39</v>
      </c>
      <c r="P346" s="150">
        <f t="shared" si="121"/>
        <v>0</v>
      </c>
      <c r="Q346" s="150">
        <v>1E-3</v>
      </c>
      <c r="R346" s="150">
        <f t="shared" si="122"/>
        <v>1.7000000000000001E-2</v>
      </c>
      <c r="S346" s="150">
        <v>0</v>
      </c>
      <c r="T346" s="151">
        <f t="shared" si="123"/>
        <v>0</v>
      </c>
      <c r="AR346" s="152" t="s">
        <v>320</v>
      </c>
      <c r="AT346" s="152" t="s">
        <v>234</v>
      </c>
      <c r="AU346" s="152" t="s">
        <v>86</v>
      </c>
      <c r="AY346" s="13" t="s">
        <v>176</v>
      </c>
      <c r="BE346" s="153">
        <f t="shared" si="124"/>
        <v>0</v>
      </c>
      <c r="BF346" s="153">
        <f t="shared" si="125"/>
        <v>0</v>
      </c>
      <c r="BG346" s="153">
        <f t="shared" si="126"/>
        <v>0</v>
      </c>
      <c r="BH346" s="153">
        <f t="shared" si="127"/>
        <v>0</v>
      </c>
      <c r="BI346" s="153">
        <f t="shared" si="128"/>
        <v>0</v>
      </c>
      <c r="BJ346" s="13" t="s">
        <v>86</v>
      </c>
      <c r="BK346" s="153">
        <f t="shared" si="129"/>
        <v>0</v>
      </c>
      <c r="BL346" s="13" t="s">
        <v>255</v>
      </c>
      <c r="BM346" s="152" t="s">
        <v>920</v>
      </c>
    </row>
    <row r="347" spans="2:65" s="1" customFormat="1" ht="24.15" customHeight="1">
      <c r="B347" s="139"/>
      <c r="C347" s="154" t="s">
        <v>921</v>
      </c>
      <c r="D347" s="154" t="s">
        <v>234</v>
      </c>
      <c r="E347" s="155" t="s">
        <v>922</v>
      </c>
      <c r="F347" s="156" t="s">
        <v>923</v>
      </c>
      <c r="G347" s="157" t="s">
        <v>285</v>
      </c>
      <c r="H347" s="158">
        <v>17</v>
      </c>
      <c r="I347" s="159"/>
      <c r="J347" s="160">
        <f t="shared" si="120"/>
        <v>0</v>
      </c>
      <c r="K347" s="161"/>
      <c r="L347" s="162"/>
      <c r="M347" s="163" t="s">
        <v>1</v>
      </c>
      <c r="N347" s="164" t="s">
        <v>39</v>
      </c>
      <c r="P347" s="150">
        <f t="shared" si="121"/>
        <v>0</v>
      </c>
      <c r="Q347" s="150">
        <v>2.5000000000000001E-2</v>
      </c>
      <c r="R347" s="150">
        <f t="shared" si="122"/>
        <v>0.42500000000000004</v>
      </c>
      <c r="S347" s="150">
        <v>0</v>
      </c>
      <c r="T347" s="151">
        <f t="shared" si="123"/>
        <v>0</v>
      </c>
      <c r="AR347" s="152" t="s">
        <v>320</v>
      </c>
      <c r="AT347" s="152" t="s">
        <v>234</v>
      </c>
      <c r="AU347" s="152" t="s">
        <v>86</v>
      </c>
      <c r="AY347" s="13" t="s">
        <v>176</v>
      </c>
      <c r="BE347" s="153">
        <f t="shared" si="124"/>
        <v>0</v>
      </c>
      <c r="BF347" s="153">
        <f t="shared" si="125"/>
        <v>0</v>
      </c>
      <c r="BG347" s="153">
        <f t="shared" si="126"/>
        <v>0</v>
      </c>
      <c r="BH347" s="153">
        <f t="shared" si="127"/>
        <v>0</v>
      </c>
      <c r="BI347" s="153">
        <f t="shared" si="128"/>
        <v>0</v>
      </c>
      <c r="BJ347" s="13" t="s">
        <v>86</v>
      </c>
      <c r="BK347" s="153">
        <f t="shared" si="129"/>
        <v>0</v>
      </c>
      <c r="BL347" s="13" t="s">
        <v>255</v>
      </c>
      <c r="BM347" s="152" t="s">
        <v>924</v>
      </c>
    </row>
    <row r="348" spans="2:65" s="1" customFormat="1" ht="24.15" customHeight="1">
      <c r="B348" s="139"/>
      <c r="C348" s="140" t="s">
        <v>925</v>
      </c>
      <c r="D348" s="140" t="s">
        <v>178</v>
      </c>
      <c r="E348" s="141" t="s">
        <v>926</v>
      </c>
      <c r="F348" s="142" t="s">
        <v>927</v>
      </c>
      <c r="G348" s="143" t="s">
        <v>285</v>
      </c>
      <c r="H348" s="144">
        <v>8</v>
      </c>
      <c r="I348" s="145"/>
      <c r="J348" s="146">
        <f t="shared" si="120"/>
        <v>0</v>
      </c>
      <c r="K348" s="147"/>
      <c r="L348" s="28"/>
      <c r="M348" s="148" t="s">
        <v>1</v>
      </c>
      <c r="N348" s="149" t="s">
        <v>39</v>
      </c>
      <c r="P348" s="150">
        <f t="shared" si="121"/>
        <v>0</v>
      </c>
      <c r="Q348" s="150">
        <v>2.5999999999999998E-4</v>
      </c>
      <c r="R348" s="150">
        <f t="shared" si="122"/>
        <v>2.0799999999999998E-3</v>
      </c>
      <c r="S348" s="150">
        <v>0</v>
      </c>
      <c r="T348" s="151">
        <f t="shared" si="123"/>
        <v>0</v>
      </c>
      <c r="AR348" s="152" t="s">
        <v>255</v>
      </c>
      <c r="AT348" s="152" t="s">
        <v>178</v>
      </c>
      <c r="AU348" s="152" t="s">
        <v>86</v>
      </c>
      <c r="AY348" s="13" t="s">
        <v>176</v>
      </c>
      <c r="BE348" s="153">
        <f t="shared" si="124"/>
        <v>0</v>
      </c>
      <c r="BF348" s="153">
        <f t="shared" si="125"/>
        <v>0</v>
      </c>
      <c r="BG348" s="153">
        <f t="shared" si="126"/>
        <v>0</v>
      </c>
      <c r="BH348" s="153">
        <f t="shared" si="127"/>
        <v>0</v>
      </c>
      <c r="BI348" s="153">
        <f t="shared" si="128"/>
        <v>0</v>
      </c>
      <c r="BJ348" s="13" t="s">
        <v>86</v>
      </c>
      <c r="BK348" s="153">
        <f t="shared" si="129"/>
        <v>0</v>
      </c>
      <c r="BL348" s="13" t="s">
        <v>255</v>
      </c>
      <c r="BM348" s="152" t="s">
        <v>928</v>
      </c>
    </row>
    <row r="349" spans="2:65" s="1" customFormat="1" ht="37.75" customHeight="1">
      <c r="B349" s="139"/>
      <c r="C349" s="154" t="s">
        <v>929</v>
      </c>
      <c r="D349" s="154" t="s">
        <v>234</v>
      </c>
      <c r="E349" s="155" t="s">
        <v>930</v>
      </c>
      <c r="F349" s="156" t="s">
        <v>931</v>
      </c>
      <c r="G349" s="157" t="s">
        <v>241</v>
      </c>
      <c r="H349" s="158">
        <v>12</v>
      </c>
      <c r="I349" s="159"/>
      <c r="J349" s="160">
        <f t="shared" si="120"/>
        <v>0</v>
      </c>
      <c r="K349" s="161"/>
      <c r="L349" s="162"/>
      <c r="M349" s="163" t="s">
        <v>1</v>
      </c>
      <c r="N349" s="164" t="s">
        <v>39</v>
      </c>
      <c r="P349" s="150">
        <f t="shared" si="121"/>
        <v>0</v>
      </c>
      <c r="Q349" s="150">
        <v>1.14E-3</v>
      </c>
      <c r="R349" s="150">
        <f t="shared" si="122"/>
        <v>1.3679999999999999E-2</v>
      </c>
      <c r="S349" s="150">
        <v>0</v>
      </c>
      <c r="T349" s="151">
        <f t="shared" si="123"/>
        <v>0</v>
      </c>
      <c r="AR349" s="152" t="s">
        <v>320</v>
      </c>
      <c r="AT349" s="152" t="s">
        <v>234</v>
      </c>
      <c r="AU349" s="152" t="s">
        <v>86</v>
      </c>
      <c r="AY349" s="13" t="s">
        <v>176</v>
      </c>
      <c r="BE349" s="153">
        <f t="shared" si="124"/>
        <v>0</v>
      </c>
      <c r="BF349" s="153">
        <f t="shared" si="125"/>
        <v>0</v>
      </c>
      <c r="BG349" s="153">
        <f t="shared" si="126"/>
        <v>0</v>
      </c>
      <c r="BH349" s="153">
        <f t="shared" si="127"/>
        <v>0</v>
      </c>
      <c r="BI349" s="153">
        <f t="shared" si="128"/>
        <v>0</v>
      </c>
      <c r="BJ349" s="13" t="s">
        <v>86</v>
      </c>
      <c r="BK349" s="153">
        <f t="shared" si="129"/>
        <v>0</v>
      </c>
      <c r="BL349" s="13" t="s">
        <v>255</v>
      </c>
      <c r="BM349" s="152" t="s">
        <v>932</v>
      </c>
    </row>
    <row r="350" spans="2:65" s="1" customFormat="1" ht="24.15" customHeight="1">
      <c r="B350" s="139"/>
      <c r="C350" s="140" t="s">
        <v>933</v>
      </c>
      <c r="D350" s="140" t="s">
        <v>178</v>
      </c>
      <c r="E350" s="141" t="s">
        <v>934</v>
      </c>
      <c r="F350" s="142" t="s">
        <v>935</v>
      </c>
      <c r="G350" s="143" t="s">
        <v>285</v>
      </c>
      <c r="H350" s="144">
        <v>7</v>
      </c>
      <c r="I350" s="145"/>
      <c r="J350" s="146">
        <f t="shared" si="120"/>
        <v>0</v>
      </c>
      <c r="K350" s="147"/>
      <c r="L350" s="28"/>
      <c r="M350" s="148" t="s">
        <v>1</v>
      </c>
      <c r="N350" s="149" t="s">
        <v>39</v>
      </c>
      <c r="P350" s="150">
        <f t="shared" si="121"/>
        <v>0</v>
      </c>
      <c r="Q350" s="150">
        <v>2.9999999999999997E-4</v>
      </c>
      <c r="R350" s="150">
        <f t="shared" si="122"/>
        <v>2.0999999999999999E-3</v>
      </c>
      <c r="S350" s="150">
        <v>0</v>
      </c>
      <c r="T350" s="151">
        <f t="shared" si="123"/>
        <v>0</v>
      </c>
      <c r="AR350" s="152" t="s">
        <v>255</v>
      </c>
      <c r="AT350" s="152" t="s">
        <v>178</v>
      </c>
      <c r="AU350" s="152" t="s">
        <v>86</v>
      </c>
      <c r="AY350" s="13" t="s">
        <v>176</v>
      </c>
      <c r="BE350" s="153">
        <f t="shared" si="124"/>
        <v>0</v>
      </c>
      <c r="BF350" s="153">
        <f t="shared" si="125"/>
        <v>0</v>
      </c>
      <c r="BG350" s="153">
        <f t="shared" si="126"/>
        <v>0</v>
      </c>
      <c r="BH350" s="153">
        <f t="shared" si="127"/>
        <v>0</v>
      </c>
      <c r="BI350" s="153">
        <f t="shared" si="128"/>
        <v>0</v>
      </c>
      <c r="BJ350" s="13" t="s">
        <v>86</v>
      </c>
      <c r="BK350" s="153">
        <f t="shared" si="129"/>
        <v>0</v>
      </c>
      <c r="BL350" s="13" t="s">
        <v>255</v>
      </c>
      <c r="BM350" s="152" t="s">
        <v>936</v>
      </c>
    </row>
    <row r="351" spans="2:65" s="1" customFormat="1" ht="37.75" customHeight="1">
      <c r="B351" s="139"/>
      <c r="C351" s="154" t="s">
        <v>937</v>
      </c>
      <c r="D351" s="154" t="s">
        <v>234</v>
      </c>
      <c r="E351" s="155" t="s">
        <v>930</v>
      </c>
      <c r="F351" s="156" t="s">
        <v>931</v>
      </c>
      <c r="G351" s="157" t="s">
        <v>241</v>
      </c>
      <c r="H351" s="158">
        <v>13</v>
      </c>
      <c r="I351" s="159"/>
      <c r="J351" s="160">
        <f t="shared" si="120"/>
        <v>0</v>
      </c>
      <c r="K351" s="161"/>
      <c r="L351" s="162"/>
      <c r="M351" s="163" t="s">
        <v>1</v>
      </c>
      <c r="N351" s="164" t="s">
        <v>39</v>
      </c>
      <c r="P351" s="150">
        <f t="shared" si="121"/>
        <v>0</v>
      </c>
      <c r="Q351" s="150">
        <v>1.14E-3</v>
      </c>
      <c r="R351" s="150">
        <f t="shared" si="122"/>
        <v>1.482E-2</v>
      </c>
      <c r="S351" s="150">
        <v>0</v>
      </c>
      <c r="T351" s="151">
        <f t="shared" si="123"/>
        <v>0</v>
      </c>
      <c r="AR351" s="152" t="s">
        <v>320</v>
      </c>
      <c r="AT351" s="152" t="s">
        <v>234</v>
      </c>
      <c r="AU351" s="152" t="s">
        <v>86</v>
      </c>
      <c r="AY351" s="13" t="s">
        <v>176</v>
      </c>
      <c r="BE351" s="153">
        <f t="shared" si="124"/>
        <v>0</v>
      </c>
      <c r="BF351" s="153">
        <f t="shared" si="125"/>
        <v>0</v>
      </c>
      <c r="BG351" s="153">
        <f t="shared" si="126"/>
        <v>0</v>
      </c>
      <c r="BH351" s="153">
        <f t="shared" si="127"/>
        <v>0</v>
      </c>
      <c r="BI351" s="153">
        <f t="shared" si="128"/>
        <v>0</v>
      </c>
      <c r="BJ351" s="13" t="s">
        <v>86</v>
      </c>
      <c r="BK351" s="153">
        <f t="shared" si="129"/>
        <v>0</v>
      </c>
      <c r="BL351" s="13" t="s">
        <v>255</v>
      </c>
      <c r="BM351" s="152" t="s">
        <v>938</v>
      </c>
    </row>
    <row r="352" spans="2:65" s="1" customFormat="1" ht="21.75" customHeight="1">
      <c r="B352" s="139"/>
      <c r="C352" s="140" t="s">
        <v>939</v>
      </c>
      <c r="D352" s="140" t="s">
        <v>178</v>
      </c>
      <c r="E352" s="141" t="s">
        <v>940</v>
      </c>
      <c r="F352" s="142" t="s">
        <v>941</v>
      </c>
      <c r="G352" s="143" t="s">
        <v>285</v>
      </c>
      <c r="H352" s="144">
        <v>17</v>
      </c>
      <c r="I352" s="145"/>
      <c r="J352" s="146">
        <f t="shared" si="120"/>
        <v>0</v>
      </c>
      <c r="K352" s="147"/>
      <c r="L352" s="28"/>
      <c r="M352" s="148" t="s">
        <v>1</v>
      </c>
      <c r="N352" s="149" t="s">
        <v>39</v>
      </c>
      <c r="P352" s="150">
        <f t="shared" si="121"/>
        <v>0</v>
      </c>
      <c r="Q352" s="150">
        <v>4.4999999999999999E-4</v>
      </c>
      <c r="R352" s="150">
        <f t="shared" si="122"/>
        <v>7.6499999999999997E-3</v>
      </c>
      <c r="S352" s="150">
        <v>0</v>
      </c>
      <c r="T352" s="151">
        <f t="shared" si="123"/>
        <v>0</v>
      </c>
      <c r="AR352" s="152" t="s">
        <v>255</v>
      </c>
      <c r="AT352" s="152" t="s">
        <v>178</v>
      </c>
      <c r="AU352" s="152" t="s">
        <v>86</v>
      </c>
      <c r="AY352" s="13" t="s">
        <v>176</v>
      </c>
      <c r="BE352" s="153">
        <f t="shared" si="124"/>
        <v>0</v>
      </c>
      <c r="BF352" s="153">
        <f t="shared" si="125"/>
        <v>0</v>
      </c>
      <c r="BG352" s="153">
        <f t="shared" si="126"/>
        <v>0</v>
      </c>
      <c r="BH352" s="153">
        <f t="shared" si="127"/>
        <v>0</v>
      </c>
      <c r="BI352" s="153">
        <f t="shared" si="128"/>
        <v>0</v>
      </c>
      <c r="BJ352" s="13" t="s">
        <v>86</v>
      </c>
      <c r="BK352" s="153">
        <f t="shared" si="129"/>
        <v>0</v>
      </c>
      <c r="BL352" s="13" t="s">
        <v>255</v>
      </c>
      <c r="BM352" s="152" t="s">
        <v>942</v>
      </c>
    </row>
    <row r="353" spans="2:65" s="1" customFormat="1" ht="37.75" customHeight="1">
      <c r="B353" s="139"/>
      <c r="C353" s="154" t="s">
        <v>943</v>
      </c>
      <c r="D353" s="154" t="s">
        <v>234</v>
      </c>
      <c r="E353" s="155" t="s">
        <v>944</v>
      </c>
      <c r="F353" s="156" t="s">
        <v>945</v>
      </c>
      <c r="G353" s="157" t="s">
        <v>285</v>
      </c>
      <c r="H353" s="158">
        <v>7</v>
      </c>
      <c r="I353" s="159"/>
      <c r="J353" s="160">
        <f t="shared" si="120"/>
        <v>0</v>
      </c>
      <c r="K353" s="161"/>
      <c r="L353" s="162"/>
      <c r="M353" s="163" t="s">
        <v>1</v>
      </c>
      <c r="N353" s="164" t="s">
        <v>39</v>
      </c>
      <c r="P353" s="150">
        <f t="shared" si="121"/>
        <v>0</v>
      </c>
      <c r="Q353" s="150">
        <v>1.4999999999999999E-2</v>
      </c>
      <c r="R353" s="150">
        <f t="shared" si="122"/>
        <v>0.105</v>
      </c>
      <c r="S353" s="150">
        <v>0</v>
      </c>
      <c r="T353" s="151">
        <f t="shared" si="123"/>
        <v>0</v>
      </c>
      <c r="AR353" s="152" t="s">
        <v>320</v>
      </c>
      <c r="AT353" s="152" t="s">
        <v>234</v>
      </c>
      <c r="AU353" s="152" t="s">
        <v>86</v>
      </c>
      <c r="AY353" s="13" t="s">
        <v>176</v>
      </c>
      <c r="BE353" s="153">
        <f t="shared" si="124"/>
        <v>0</v>
      </c>
      <c r="BF353" s="153">
        <f t="shared" si="125"/>
        <v>0</v>
      </c>
      <c r="BG353" s="153">
        <f t="shared" si="126"/>
        <v>0</v>
      </c>
      <c r="BH353" s="153">
        <f t="shared" si="127"/>
        <v>0</v>
      </c>
      <c r="BI353" s="153">
        <f t="shared" si="128"/>
        <v>0</v>
      </c>
      <c r="BJ353" s="13" t="s">
        <v>86</v>
      </c>
      <c r="BK353" s="153">
        <f t="shared" si="129"/>
        <v>0</v>
      </c>
      <c r="BL353" s="13" t="s">
        <v>255</v>
      </c>
      <c r="BM353" s="152" t="s">
        <v>946</v>
      </c>
    </row>
    <row r="354" spans="2:65" s="1" customFormat="1" ht="37.75" customHeight="1">
      <c r="B354" s="139"/>
      <c r="C354" s="154" t="s">
        <v>947</v>
      </c>
      <c r="D354" s="154" t="s">
        <v>234</v>
      </c>
      <c r="E354" s="155" t="s">
        <v>948</v>
      </c>
      <c r="F354" s="156" t="s">
        <v>949</v>
      </c>
      <c r="G354" s="157" t="s">
        <v>285</v>
      </c>
      <c r="H354" s="158">
        <v>9</v>
      </c>
      <c r="I354" s="159"/>
      <c r="J354" s="160">
        <f t="shared" si="120"/>
        <v>0</v>
      </c>
      <c r="K354" s="161"/>
      <c r="L354" s="162"/>
      <c r="M354" s="163" t="s">
        <v>1</v>
      </c>
      <c r="N354" s="164" t="s">
        <v>39</v>
      </c>
      <c r="P354" s="150">
        <f t="shared" si="121"/>
        <v>0</v>
      </c>
      <c r="Q354" s="150">
        <v>1.7999999999999999E-2</v>
      </c>
      <c r="R354" s="150">
        <f t="shared" si="122"/>
        <v>0.16199999999999998</v>
      </c>
      <c r="S354" s="150">
        <v>0</v>
      </c>
      <c r="T354" s="151">
        <f t="shared" si="123"/>
        <v>0</v>
      </c>
      <c r="AR354" s="152" t="s">
        <v>320</v>
      </c>
      <c r="AT354" s="152" t="s">
        <v>234</v>
      </c>
      <c r="AU354" s="152" t="s">
        <v>86</v>
      </c>
      <c r="AY354" s="13" t="s">
        <v>176</v>
      </c>
      <c r="BE354" s="153">
        <f t="shared" si="124"/>
        <v>0</v>
      </c>
      <c r="BF354" s="153">
        <f t="shared" si="125"/>
        <v>0</v>
      </c>
      <c r="BG354" s="153">
        <f t="shared" si="126"/>
        <v>0</v>
      </c>
      <c r="BH354" s="153">
        <f t="shared" si="127"/>
        <v>0</v>
      </c>
      <c r="BI354" s="153">
        <f t="shared" si="128"/>
        <v>0</v>
      </c>
      <c r="BJ354" s="13" t="s">
        <v>86</v>
      </c>
      <c r="BK354" s="153">
        <f t="shared" si="129"/>
        <v>0</v>
      </c>
      <c r="BL354" s="13" t="s">
        <v>255</v>
      </c>
      <c r="BM354" s="152" t="s">
        <v>950</v>
      </c>
    </row>
    <row r="355" spans="2:65" s="1" customFormat="1" ht="37.75" customHeight="1">
      <c r="B355" s="139"/>
      <c r="C355" s="154" t="s">
        <v>951</v>
      </c>
      <c r="D355" s="154" t="s">
        <v>234</v>
      </c>
      <c r="E355" s="155" t="s">
        <v>952</v>
      </c>
      <c r="F355" s="156" t="s">
        <v>953</v>
      </c>
      <c r="G355" s="157" t="s">
        <v>285</v>
      </c>
      <c r="H355" s="158">
        <v>1</v>
      </c>
      <c r="I355" s="159"/>
      <c r="J355" s="160">
        <f t="shared" si="120"/>
        <v>0</v>
      </c>
      <c r="K355" s="161"/>
      <c r="L355" s="162"/>
      <c r="M355" s="163" t="s">
        <v>1</v>
      </c>
      <c r="N355" s="164" t="s">
        <v>39</v>
      </c>
      <c r="P355" s="150">
        <f t="shared" si="121"/>
        <v>0</v>
      </c>
      <c r="Q355" s="150">
        <v>2.1000000000000001E-2</v>
      </c>
      <c r="R355" s="150">
        <f t="shared" si="122"/>
        <v>2.1000000000000001E-2</v>
      </c>
      <c r="S355" s="150">
        <v>0</v>
      </c>
      <c r="T355" s="151">
        <f t="shared" si="123"/>
        <v>0</v>
      </c>
      <c r="AR355" s="152" t="s">
        <v>320</v>
      </c>
      <c r="AT355" s="152" t="s">
        <v>234</v>
      </c>
      <c r="AU355" s="152" t="s">
        <v>86</v>
      </c>
      <c r="AY355" s="13" t="s">
        <v>176</v>
      </c>
      <c r="BE355" s="153">
        <f t="shared" si="124"/>
        <v>0</v>
      </c>
      <c r="BF355" s="153">
        <f t="shared" si="125"/>
        <v>0</v>
      </c>
      <c r="BG355" s="153">
        <f t="shared" si="126"/>
        <v>0</v>
      </c>
      <c r="BH355" s="153">
        <f t="shared" si="127"/>
        <v>0</v>
      </c>
      <c r="BI355" s="153">
        <f t="shared" si="128"/>
        <v>0</v>
      </c>
      <c r="BJ355" s="13" t="s">
        <v>86</v>
      </c>
      <c r="BK355" s="153">
        <f t="shared" si="129"/>
        <v>0</v>
      </c>
      <c r="BL355" s="13" t="s">
        <v>255</v>
      </c>
      <c r="BM355" s="152" t="s">
        <v>954</v>
      </c>
    </row>
    <row r="356" spans="2:65" s="1" customFormat="1" ht="24.15" customHeight="1">
      <c r="B356" s="139"/>
      <c r="C356" s="140" t="s">
        <v>955</v>
      </c>
      <c r="D356" s="140" t="s">
        <v>178</v>
      </c>
      <c r="E356" s="141" t="s">
        <v>956</v>
      </c>
      <c r="F356" s="142" t="s">
        <v>957</v>
      </c>
      <c r="G356" s="143" t="s">
        <v>647</v>
      </c>
      <c r="H356" s="165"/>
      <c r="I356" s="145"/>
      <c r="J356" s="146">
        <f t="shared" si="120"/>
        <v>0</v>
      </c>
      <c r="K356" s="147"/>
      <c r="L356" s="28"/>
      <c r="M356" s="148" t="s">
        <v>1</v>
      </c>
      <c r="N356" s="149" t="s">
        <v>39</v>
      </c>
      <c r="P356" s="150">
        <f t="shared" si="121"/>
        <v>0</v>
      </c>
      <c r="Q356" s="150">
        <v>0</v>
      </c>
      <c r="R356" s="150">
        <f t="shared" si="122"/>
        <v>0</v>
      </c>
      <c r="S356" s="150">
        <v>0</v>
      </c>
      <c r="T356" s="151">
        <f t="shared" si="123"/>
        <v>0</v>
      </c>
      <c r="AR356" s="152" t="s">
        <v>255</v>
      </c>
      <c r="AT356" s="152" t="s">
        <v>178</v>
      </c>
      <c r="AU356" s="152" t="s">
        <v>86</v>
      </c>
      <c r="AY356" s="13" t="s">
        <v>176</v>
      </c>
      <c r="BE356" s="153">
        <f t="shared" si="124"/>
        <v>0</v>
      </c>
      <c r="BF356" s="153">
        <f t="shared" si="125"/>
        <v>0</v>
      </c>
      <c r="BG356" s="153">
        <f t="shared" si="126"/>
        <v>0</v>
      </c>
      <c r="BH356" s="153">
        <f t="shared" si="127"/>
        <v>0</v>
      </c>
      <c r="BI356" s="153">
        <f t="shared" si="128"/>
        <v>0</v>
      </c>
      <c r="BJ356" s="13" t="s">
        <v>86</v>
      </c>
      <c r="BK356" s="153">
        <f t="shared" si="129"/>
        <v>0</v>
      </c>
      <c r="BL356" s="13" t="s">
        <v>255</v>
      </c>
      <c r="BM356" s="152" t="s">
        <v>958</v>
      </c>
    </row>
    <row r="357" spans="2:65" s="11" customFormat="1" ht="22.75" customHeight="1">
      <c r="B357" s="127"/>
      <c r="D357" s="128" t="s">
        <v>72</v>
      </c>
      <c r="E357" s="137" t="s">
        <v>959</v>
      </c>
      <c r="F357" s="137" t="s">
        <v>960</v>
      </c>
      <c r="I357" s="130"/>
      <c r="J357" s="138">
        <f>BK357</f>
        <v>0</v>
      </c>
      <c r="L357" s="127"/>
      <c r="M357" s="132"/>
      <c r="P357" s="133">
        <f>SUM(P358:P362)</f>
        <v>0</v>
      </c>
      <c r="R357" s="133">
        <f>SUM(R358:R362)</f>
        <v>9.6260000000000012E-2</v>
      </c>
      <c r="T357" s="134">
        <f>SUM(T358:T362)</f>
        <v>0</v>
      </c>
      <c r="AR357" s="128" t="s">
        <v>86</v>
      </c>
      <c r="AT357" s="135" t="s">
        <v>72</v>
      </c>
      <c r="AU357" s="135" t="s">
        <v>80</v>
      </c>
      <c r="AY357" s="128" t="s">
        <v>176</v>
      </c>
      <c r="BK357" s="136">
        <f>SUM(BK358:BK362)</f>
        <v>0</v>
      </c>
    </row>
    <row r="358" spans="2:65" s="1" customFormat="1" ht="24.15" customHeight="1">
      <c r="B358" s="139"/>
      <c r="C358" s="140" t="s">
        <v>961</v>
      </c>
      <c r="D358" s="140" t="s">
        <v>178</v>
      </c>
      <c r="E358" s="141" t="s">
        <v>962</v>
      </c>
      <c r="F358" s="142" t="s">
        <v>963</v>
      </c>
      <c r="G358" s="143" t="s">
        <v>241</v>
      </c>
      <c r="H358" s="144">
        <v>10.5</v>
      </c>
      <c r="I358" s="145"/>
      <c r="J358" s="146">
        <f>ROUND(I358*H358,2)</f>
        <v>0</v>
      </c>
      <c r="K358" s="147"/>
      <c r="L358" s="28"/>
      <c r="M358" s="148" t="s">
        <v>1</v>
      </c>
      <c r="N358" s="149" t="s">
        <v>39</v>
      </c>
      <c r="P358" s="150">
        <f>O358*H358</f>
        <v>0</v>
      </c>
      <c r="Q358" s="150">
        <v>1.72E-3</v>
      </c>
      <c r="R358" s="150">
        <f>Q358*H358</f>
        <v>1.806E-2</v>
      </c>
      <c r="S358" s="150">
        <v>0</v>
      </c>
      <c r="T358" s="151">
        <f>S358*H358</f>
        <v>0</v>
      </c>
      <c r="AR358" s="152" t="s">
        <v>255</v>
      </c>
      <c r="AT358" s="152" t="s">
        <v>178</v>
      </c>
      <c r="AU358" s="152" t="s">
        <v>86</v>
      </c>
      <c r="AY358" s="13" t="s">
        <v>176</v>
      </c>
      <c r="BE358" s="153">
        <f>IF(N358="základná",J358,0)</f>
        <v>0</v>
      </c>
      <c r="BF358" s="153">
        <f>IF(N358="znížená",J358,0)</f>
        <v>0</v>
      </c>
      <c r="BG358" s="153">
        <f>IF(N358="zákl. prenesená",J358,0)</f>
        <v>0</v>
      </c>
      <c r="BH358" s="153">
        <f>IF(N358="zníž. prenesená",J358,0)</f>
        <v>0</v>
      </c>
      <c r="BI358" s="153">
        <f>IF(N358="nulová",J358,0)</f>
        <v>0</v>
      </c>
      <c r="BJ358" s="13" t="s">
        <v>86</v>
      </c>
      <c r="BK358" s="153">
        <f>ROUND(I358*H358,2)</f>
        <v>0</v>
      </c>
      <c r="BL358" s="13" t="s">
        <v>255</v>
      </c>
      <c r="BM358" s="152" t="s">
        <v>964</v>
      </c>
    </row>
    <row r="359" spans="2:65" s="1" customFormat="1" ht="37.75" customHeight="1">
      <c r="B359" s="139"/>
      <c r="C359" s="154" t="s">
        <v>965</v>
      </c>
      <c r="D359" s="154" t="s">
        <v>234</v>
      </c>
      <c r="E359" s="155" t="s">
        <v>966</v>
      </c>
      <c r="F359" s="156" t="s">
        <v>967</v>
      </c>
      <c r="G359" s="157" t="s">
        <v>241</v>
      </c>
      <c r="H359" s="158">
        <v>10.5</v>
      </c>
      <c r="I359" s="159"/>
      <c r="J359" s="160">
        <f>ROUND(I359*H359,2)</f>
        <v>0</v>
      </c>
      <c r="K359" s="161"/>
      <c r="L359" s="162"/>
      <c r="M359" s="163" t="s">
        <v>1</v>
      </c>
      <c r="N359" s="164" t="s">
        <v>39</v>
      </c>
      <c r="P359" s="150">
        <f>O359*H359</f>
        <v>0</v>
      </c>
      <c r="Q359" s="150">
        <v>5.0000000000000001E-3</v>
      </c>
      <c r="R359" s="150">
        <f>Q359*H359</f>
        <v>5.2499999999999998E-2</v>
      </c>
      <c r="S359" s="150">
        <v>0</v>
      </c>
      <c r="T359" s="151">
        <f>S359*H359</f>
        <v>0</v>
      </c>
      <c r="AR359" s="152" t="s">
        <v>320</v>
      </c>
      <c r="AT359" s="152" t="s">
        <v>234</v>
      </c>
      <c r="AU359" s="152" t="s">
        <v>86</v>
      </c>
      <c r="AY359" s="13" t="s">
        <v>176</v>
      </c>
      <c r="BE359" s="153">
        <f>IF(N359="základná",J359,0)</f>
        <v>0</v>
      </c>
      <c r="BF359" s="153">
        <f>IF(N359="znížená",J359,0)</f>
        <v>0</v>
      </c>
      <c r="BG359" s="153">
        <f>IF(N359="zákl. prenesená",J359,0)</f>
        <v>0</v>
      </c>
      <c r="BH359" s="153">
        <f>IF(N359="zníž. prenesená",J359,0)</f>
        <v>0</v>
      </c>
      <c r="BI359" s="153">
        <f>IF(N359="nulová",J359,0)</f>
        <v>0</v>
      </c>
      <c r="BJ359" s="13" t="s">
        <v>86</v>
      </c>
      <c r="BK359" s="153">
        <f>ROUND(I359*H359,2)</f>
        <v>0</v>
      </c>
      <c r="BL359" s="13" t="s">
        <v>255</v>
      </c>
      <c r="BM359" s="152" t="s">
        <v>968</v>
      </c>
    </row>
    <row r="360" spans="2:65" s="1" customFormat="1" ht="37.75" customHeight="1">
      <c r="B360" s="139"/>
      <c r="C360" s="140" t="s">
        <v>969</v>
      </c>
      <c r="D360" s="140" t="s">
        <v>178</v>
      </c>
      <c r="E360" s="141" t="s">
        <v>970</v>
      </c>
      <c r="F360" s="142" t="s">
        <v>971</v>
      </c>
      <c r="G360" s="143" t="s">
        <v>285</v>
      </c>
      <c r="H360" s="144">
        <v>1</v>
      </c>
      <c r="I360" s="145"/>
      <c r="J360" s="146">
        <f>ROUND(I360*H360,2)</f>
        <v>0</v>
      </c>
      <c r="K360" s="147"/>
      <c r="L360" s="28"/>
      <c r="M360" s="148" t="s">
        <v>1</v>
      </c>
      <c r="N360" s="149" t="s">
        <v>39</v>
      </c>
      <c r="P360" s="150">
        <f>O360*H360</f>
        <v>0</v>
      </c>
      <c r="Q360" s="150">
        <v>6.9999999999999999E-4</v>
      </c>
      <c r="R360" s="150">
        <f>Q360*H360</f>
        <v>6.9999999999999999E-4</v>
      </c>
      <c r="S360" s="150">
        <v>0</v>
      </c>
      <c r="T360" s="151">
        <f>S360*H360</f>
        <v>0</v>
      </c>
      <c r="AR360" s="152" t="s">
        <v>255</v>
      </c>
      <c r="AT360" s="152" t="s">
        <v>178</v>
      </c>
      <c r="AU360" s="152" t="s">
        <v>86</v>
      </c>
      <c r="AY360" s="13" t="s">
        <v>176</v>
      </c>
      <c r="BE360" s="153">
        <f>IF(N360="základná",J360,0)</f>
        <v>0</v>
      </c>
      <c r="BF360" s="153">
        <f>IF(N360="znížená",J360,0)</f>
        <v>0</v>
      </c>
      <c r="BG360" s="153">
        <f>IF(N360="zákl. prenesená",J360,0)</f>
        <v>0</v>
      </c>
      <c r="BH360" s="153">
        <f>IF(N360="zníž. prenesená",J360,0)</f>
        <v>0</v>
      </c>
      <c r="BI360" s="153">
        <f>IF(N360="nulová",J360,0)</f>
        <v>0</v>
      </c>
      <c r="BJ360" s="13" t="s">
        <v>86</v>
      </c>
      <c r="BK360" s="153">
        <f>ROUND(I360*H360,2)</f>
        <v>0</v>
      </c>
      <c r="BL360" s="13" t="s">
        <v>255</v>
      </c>
      <c r="BM360" s="152" t="s">
        <v>972</v>
      </c>
    </row>
    <row r="361" spans="2:65" s="1" customFormat="1" ht="24.15" customHeight="1">
      <c r="B361" s="139"/>
      <c r="C361" s="154" t="s">
        <v>973</v>
      </c>
      <c r="D361" s="154" t="s">
        <v>234</v>
      </c>
      <c r="E361" s="155" t="s">
        <v>974</v>
      </c>
      <c r="F361" s="156" t="s">
        <v>975</v>
      </c>
      <c r="G361" s="157" t="s">
        <v>285</v>
      </c>
      <c r="H361" s="158">
        <v>1</v>
      </c>
      <c r="I361" s="159"/>
      <c r="J361" s="160">
        <f>ROUND(I361*H361,2)</f>
        <v>0</v>
      </c>
      <c r="K361" s="161"/>
      <c r="L361" s="162"/>
      <c r="M361" s="163" t="s">
        <v>1</v>
      </c>
      <c r="N361" s="164" t="s">
        <v>39</v>
      </c>
      <c r="P361" s="150">
        <f>O361*H361</f>
        <v>0</v>
      </c>
      <c r="Q361" s="150">
        <v>2.5000000000000001E-2</v>
      </c>
      <c r="R361" s="150">
        <f>Q361*H361</f>
        <v>2.5000000000000001E-2</v>
      </c>
      <c r="S361" s="150">
        <v>0</v>
      </c>
      <c r="T361" s="151">
        <f>S361*H361</f>
        <v>0</v>
      </c>
      <c r="AR361" s="152" t="s">
        <v>320</v>
      </c>
      <c r="AT361" s="152" t="s">
        <v>234</v>
      </c>
      <c r="AU361" s="152" t="s">
        <v>86</v>
      </c>
      <c r="AY361" s="13" t="s">
        <v>176</v>
      </c>
      <c r="BE361" s="153">
        <f>IF(N361="základná",J361,0)</f>
        <v>0</v>
      </c>
      <c r="BF361" s="153">
        <f>IF(N361="znížená",J361,0)</f>
        <v>0</v>
      </c>
      <c r="BG361" s="153">
        <f>IF(N361="zákl. prenesená",J361,0)</f>
        <v>0</v>
      </c>
      <c r="BH361" s="153">
        <f>IF(N361="zníž. prenesená",J361,0)</f>
        <v>0</v>
      </c>
      <c r="BI361" s="153">
        <f>IF(N361="nulová",J361,0)</f>
        <v>0</v>
      </c>
      <c r="BJ361" s="13" t="s">
        <v>86</v>
      </c>
      <c r="BK361" s="153">
        <f>ROUND(I361*H361,2)</f>
        <v>0</v>
      </c>
      <c r="BL361" s="13" t="s">
        <v>255</v>
      </c>
      <c r="BM361" s="152" t="s">
        <v>976</v>
      </c>
    </row>
    <row r="362" spans="2:65" s="1" customFormat="1" ht="24.15" customHeight="1">
      <c r="B362" s="139"/>
      <c r="C362" s="140" t="s">
        <v>977</v>
      </c>
      <c r="D362" s="140" t="s">
        <v>178</v>
      </c>
      <c r="E362" s="141" t="s">
        <v>978</v>
      </c>
      <c r="F362" s="142" t="s">
        <v>979</v>
      </c>
      <c r="G362" s="143" t="s">
        <v>647</v>
      </c>
      <c r="H362" s="165"/>
      <c r="I362" s="145"/>
      <c r="J362" s="146">
        <f>ROUND(I362*H362,2)</f>
        <v>0</v>
      </c>
      <c r="K362" s="147"/>
      <c r="L362" s="28"/>
      <c r="M362" s="148" t="s">
        <v>1</v>
      </c>
      <c r="N362" s="149" t="s">
        <v>39</v>
      </c>
      <c r="P362" s="150">
        <f>O362*H362</f>
        <v>0</v>
      </c>
      <c r="Q362" s="150">
        <v>0</v>
      </c>
      <c r="R362" s="150">
        <f>Q362*H362</f>
        <v>0</v>
      </c>
      <c r="S362" s="150">
        <v>0</v>
      </c>
      <c r="T362" s="151">
        <f>S362*H362</f>
        <v>0</v>
      </c>
      <c r="AR362" s="152" t="s">
        <v>255</v>
      </c>
      <c r="AT362" s="152" t="s">
        <v>178</v>
      </c>
      <c r="AU362" s="152" t="s">
        <v>86</v>
      </c>
      <c r="AY362" s="13" t="s">
        <v>176</v>
      </c>
      <c r="BE362" s="153">
        <f>IF(N362="základná",J362,0)</f>
        <v>0</v>
      </c>
      <c r="BF362" s="153">
        <f>IF(N362="znížená",J362,0)</f>
        <v>0</v>
      </c>
      <c r="BG362" s="153">
        <f>IF(N362="zákl. prenesená",J362,0)</f>
        <v>0</v>
      </c>
      <c r="BH362" s="153">
        <f>IF(N362="zníž. prenesená",J362,0)</f>
        <v>0</v>
      </c>
      <c r="BI362" s="153">
        <f>IF(N362="nulová",J362,0)</f>
        <v>0</v>
      </c>
      <c r="BJ362" s="13" t="s">
        <v>86</v>
      </c>
      <c r="BK362" s="153">
        <f>ROUND(I362*H362,2)</f>
        <v>0</v>
      </c>
      <c r="BL362" s="13" t="s">
        <v>255</v>
      </c>
      <c r="BM362" s="152" t="s">
        <v>980</v>
      </c>
    </row>
    <row r="363" spans="2:65" s="11" customFormat="1" ht="22.75" customHeight="1">
      <c r="B363" s="127"/>
      <c r="D363" s="128" t="s">
        <v>72</v>
      </c>
      <c r="E363" s="137" t="s">
        <v>981</v>
      </c>
      <c r="F363" s="137" t="s">
        <v>982</v>
      </c>
      <c r="I363" s="130"/>
      <c r="J363" s="138">
        <f>BK363</f>
        <v>0</v>
      </c>
      <c r="L363" s="127"/>
      <c r="M363" s="132"/>
      <c r="P363" s="133">
        <f>SUM(P364:P368)</f>
        <v>0</v>
      </c>
      <c r="R363" s="133">
        <f>SUM(R364:R368)</f>
        <v>4.0467675000000005</v>
      </c>
      <c r="T363" s="134">
        <f>SUM(T364:T368)</f>
        <v>0</v>
      </c>
      <c r="AR363" s="128" t="s">
        <v>86</v>
      </c>
      <c r="AT363" s="135" t="s">
        <v>72</v>
      </c>
      <c r="AU363" s="135" t="s">
        <v>80</v>
      </c>
      <c r="AY363" s="128" t="s">
        <v>176</v>
      </c>
      <c r="BK363" s="136">
        <f>SUM(BK364:BK368)</f>
        <v>0</v>
      </c>
    </row>
    <row r="364" spans="2:65" s="1" customFormat="1" ht="24.15" customHeight="1">
      <c r="B364" s="139"/>
      <c r="C364" s="140" t="s">
        <v>983</v>
      </c>
      <c r="D364" s="140" t="s">
        <v>178</v>
      </c>
      <c r="E364" s="141" t="s">
        <v>984</v>
      </c>
      <c r="F364" s="142" t="s">
        <v>985</v>
      </c>
      <c r="G364" s="143" t="s">
        <v>222</v>
      </c>
      <c r="H364" s="144">
        <v>119.55</v>
      </c>
      <c r="I364" s="145"/>
      <c r="J364" s="146">
        <f>ROUND(I364*H364,2)</f>
        <v>0</v>
      </c>
      <c r="K364" s="147"/>
      <c r="L364" s="28"/>
      <c r="M364" s="148" t="s">
        <v>1</v>
      </c>
      <c r="N364" s="149" t="s">
        <v>39</v>
      </c>
      <c r="P364" s="150">
        <f>O364*H364</f>
        <v>0</v>
      </c>
      <c r="Q364" s="150">
        <v>3.8500000000000001E-3</v>
      </c>
      <c r="R364" s="150">
        <f>Q364*H364</f>
        <v>0.4602675</v>
      </c>
      <c r="S364" s="150">
        <v>0</v>
      </c>
      <c r="T364" s="151">
        <f>S364*H364</f>
        <v>0</v>
      </c>
      <c r="AR364" s="152" t="s">
        <v>255</v>
      </c>
      <c r="AT364" s="152" t="s">
        <v>178</v>
      </c>
      <c r="AU364" s="152" t="s">
        <v>86</v>
      </c>
      <c r="AY364" s="13" t="s">
        <v>176</v>
      </c>
      <c r="BE364" s="153">
        <f>IF(N364="základná",J364,0)</f>
        <v>0</v>
      </c>
      <c r="BF364" s="153">
        <f>IF(N364="znížená",J364,0)</f>
        <v>0</v>
      </c>
      <c r="BG364" s="153">
        <f>IF(N364="zákl. prenesená",J364,0)</f>
        <v>0</v>
      </c>
      <c r="BH364" s="153">
        <f>IF(N364="zníž. prenesená",J364,0)</f>
        <v>0</v>
      </c>
      <c r="BI364" s="153">
        <f>IF(N364="nulová",J364,0)</f>
        <v>0</v>
      </c>
      <c r="BJ364" s="13" t="s">
        <v>86</v>
      </c>
      <c r="BK364" s="153">
        <f>ROUND(I364*H364,2)</f>
        <v>0</v>
      </c>
      <c r="BL364" s="13" t="s">
        <v>255</v>
      </c>
      <c r="BM364" s="152" t="s">
        <v>986</v>
      </c>
    </row>
    <row r="365" spans="2:65" s="1" customFormat="1" ht="24.15" customHeight="1">
      <c r="B365" s="139"/>
      <c r="C365" s="154" t="s">
        <v>987</v>
      </c>
      <c r="D365" s="154" t="s">
        <v>234</v>
      </c>
      <c r="E365" s="155" t="s">
        <v>988</v>
      </c>
      <c r="F365" s="156" t="s">
        <v>989</v>
      </c>
      <c r="G365" s="157" t="s">
        <v>222</v>
      </c>
      <c r="H365" s="158">
        <v>131.505</v>
      </c>
      <c r="I365" s="159"/>
      <c r="J365" s="160">
        <f>ROUND(I365*H365,2)</f>
        <v>0</v>
      </c>
      <c r="K365" s="161"/>
      <c r="L365" s="162"/>
      <c r="M365" s="163" t="s">
        <v>1</v>
      </c>
      <c r="N365" s="164" t="s">
        <v>39</v>
      </c>
      <c r="P365" s="150">
        <f>O365*H365</f>
        <v>0</v>
      </c>
      <c r="Q365" s="150">
        <v>2.4E-2</v>
      </c>
      <c r="R365" s="150">
        <f>Q365*H365</f>
        <v>3.15612</v>
      </c>
      <c r="S365" s="150">
        <v>0</v>
      </c>
      <c r="T365" s="151">
        <f>S365*H365</f>
        <v>0</v>
      </c>
      <c r="AR365" s="152" t="s">
        <v>320</v>
      </c>
      <c r="AT365" s="152" t="s">
        <v>234</v>
      </c>
      <c r="AU365" s="152" t="s">
        <v>86</v>
      </c>
      <c r="AY365" s="13" t="s">
        <v>176</v>
      </c>
      <c r="BE365" s="153">
        <f>IF(N365="základná",J365,0)</f>
        <v>0</v>
      </c>
      <c r="BF365" s="153">
        <f>IF(N365="znížená",J365,0)</f>
        <v>0</v>
      </c>
      <c r="BG365" s="153">
        <f>IF(N365="zákl. prenesená",J365,0)</f>
        <v>0</v>
      </c>
      <c r="BH365" s="153">
        <f>IF(N365="zníž. prenesená",J365,0)</f>
        <v>0</v>
      </c>
      <c r="BI365" s="153">
        <f>IF(N365="nulová",J365,0)</f>
        <v>0</v>
      </c>
      <c r="BJ365" s="13" t="s">
        <v>86</v>
      </c>
      <c r="BK365" s="153">
        <f>ROUND(I365*H365,2)</f>
        <v>0</v>
      </c>
      <c r="BL365" s="13" t="s">
        <v>255</v>
      </c>
      <c r="BM365" s="152" t="s">
        <v>990</v>
      </c>
    </row>
    <row r="366" spans="2:65" s="1" customFormat="1" ht="16.5" customHeight="1">
      <c r="B366" s="139"/>
      <c r="C366" s="154" t="s">
        <v>991</v>
      </c>
      <c r="D366" s="154" t="s">
        <v>234</v>
      </c>
      <c r="E366" s="155" t="s">
        <v>992</v>
      </c>
      <c r="F366" s="156" t="s">
        <v>993</v>
      </c>
      <c r="G366" s="157" t="s">
        <v>994</v>
      </c>
      <c r="H366" s="158">
        <v>59.774999999999999</v>
      </c>
      <c r="I366" s="159"/>
      <c r="J366" s="160">
        <f>ROUND(I366*H366,2)</f>
        <v>0</v>
      </c>
      <c r="K366" s="161"/>
      <c r="L366" s="162"/>
      <c r="M366" s="163" t="s">
        <v>1</v>
      </c>
      <c r="N366" s="164" t="s">
        <v>39</v>
      </c>
      <c r="P366" s="150">
        <f>O366*H366</f>
        <v>0</v>
      </c>
      <c r="Q366" s="150">
        <v>1E-3</v>
      </c>
      <c r="R366" s="150">
        <f>Q366*H366</f>
        <v>5.9775000000000002E-2</v>
      </c>
      <c r="S366" s="150">
        <v>0</v>
      </c>
      <c r="T366" s="151">
        <f>S366*H366</f>
        <v>0</v>
      </c>
      <c r="AR366" s="152" t="s">
        <v>320</v>
      </c>
      <c r="AT366" s="152" t="s">
        <v>234</v>
      </c>
      <c r="AU366" s="152" t="s">
        <v>86</v>
      </c>
      <c r="AY366" s="13" t="s">
        <v>176</v>
      </c>
      <c r="BE366" s="153">
        <f>IF(N366="základná",J366,0)</f>
        <v>0</v>
      </c>
      <c r="BF366" s="153">
        <f>IF(N366="znížená",J366,0)</f>
        <v>0</v>
      </c>
      <c r="BG366" s="153">
        <f>IF(N366="zákl. prenesená",J366,0)</f>
        <v>0</v>
      </c>
      <c r="BH366" s="153">
        <f>IF(N366="zníž. prenesená",J366,0)</f>
        <v>0</v>
      </c>
      <c r="BI366" s="153">
        <f>IF(N366="nulová",J366,0)</f>
        <v>0</v>
      </c>
      <c r="BJ366" s="13" t="s">
        <v>86</v>
      </c>
      <c r="BK366" s="153">
        <f>ROUND(I366*H366,2)</f>
        <v>0</v>
      </c>
      <c r="BL366" s="13" t="s">
        <v>255</v>
      </c>
      <c r="BM366" s="152" t="s">
        <v>995</v>
      </c>
    </row>
    <row r="367" spans="2:65" s="1" customFormat="1" ht="16.5" customHeight="1">
      <c r="B367" s="139"/>
      <c r="C367" s="154" t="s">
        <v>996</v>
      </c>
      <c r="D367" s="154" t="s">
        <v>234</v>
      </c>
      <c r="E367" s="155" t="s">
        <v>997</v>
      </c>
      <c r="F367" s="156" t="s">
        <v>998</v>
      </c>
      <c r="G367" s="157" t="s">
        <v>994</v>
      </c>
      <c r="H367" s="158">
        <v>370.60500000000002</v>
      </c>
      <c r="I367" s="159"/>
      <c r="J367" s="160">
        <f>ROUND(I367*H367,2)</f>
        <v>0</v>
      </c>
      <c r="K367" s="161"/>
      <c r="L367" s="162"/>
      <c r="M367" s="163" t="s">
        <v>1</v>
      </c>
      <c r="N367" s="164" t="s">
        <v>39</v>
      </c>
      <c r="P367" s="150">
        <f>O367*H367</f>
        <v>0</v>
      </c>
      <c r="Q367" s="150">
        <v>1E-3</v>
      </c>
      <c r="R367" s="150">
        <f>Q367*H367</f>
        <v>0.37060500000000002</v>
      </c>
      <c r="S367" s="150">
        <v>0</v>
      </c>
      <c r="T367" s="151">
        <f>S367*H367</f>
        <v>0</v>
      </c>
      <c r="AR367" s="152" t="s">
        <v>320</v>
      </c>
      <c r="AT367" s="152" t="s">
        <v>234</v>
      </c>
      <c r="AU367" s="152" t="s">
        <v>86</v>
      </c>
      <c r="AY367" s="13" t="s">
        <v>176</v>
      </c>
      <c r="BE367" s="153">
        <f>IF(N367="základná",J367,0)</f>
        <v>0</v>
      </c>
      <c r="BF367" s="153">
        <f>IF(N367="znížená",J367,0)</f>
        <v>0</v>
      </c>
      <c r="BG367" s="153">
        <f>IF(N367="zákl. prenesená",J367,0)</f>
        <v>0</v>
      </c>
      <c r="BH367" s="153">
        <f>IF(N367="zníž. prenesená",J367,0)</f>
        <v>0</v>
      </c>
      <c r="BI367" s="153">
        <f>IF(N367="nulová",J367,0)</f>
        <v>0</v>
      </c>
      <c r="BJ367" s="13" t="s">
        <v>86</v>
      </c>
      <c r="BK367" s="153">
        <f>ROUND(I367*H367,2)</f>
        <v>0</v>
      </c>
      <c r="BL367" s="13" t="s">
        <v>255</v>
      </c>
      <c r="BM367" s="152" t="s">
        <v>999</v>
      </c>
    </row>
    <row r="368" spans="2:65" s="1" customFormat="1" ht="24.15" customHeight="1">
      <c r="B368" s="139"/>
      <c r="C368" s="140" t="s">
        <v>1000</v>
      </c>
      <c r="D368" s="140" t="s">
        <v>178</v>
      </c>
      <c r="E368" s="141" t="s">
        <v>1001</v>
      </c>
      <c r="F368" s="142" t="s">
        <v>1002</v>
      </c>
      <c r="G368" s="143" t="s">
        <v>647</v>
      </c>
      <c r="H368" s="165"/>
      <c r="I368" s="145"/>
      <c r="J368" s="146">
        <f>ROUND(I368*H368,2)</f>
        <v>0</v>
      </c>
      <c r="K368" s="147"/>
      <c r="L368" s="28"/>
      <c r="M368" s="148" t="s">
        <v>1</v>
      </c>
      <c r="N368" s="149" t="s">
        <v>39</v>
      </c>
      <c r="P368" s="150">
        <f>O368*H368</f>
        <v>0</v>
      </c>
      <c r="Q368" s="150">
        <v>0</v>
      </c>
      <c r="R368" s="150">
        <f>Q368*H368</f>
        <v>0</v>
      </c>
      <c r="S368" s="150">
        <v>0</v>
      </c>
      <c r="T368" s="151">
        <f>S368*H368</f>
        <v>0</v>
      </c>
      <c r="AR368" s="152" t="s">
        <v>255</v>
      </c>
      <c r="AT368" s="152" t="s">
        <v>178</v>
      </c>
      <c r="AU368" s="152" t="s">
        <v>86</v>
      </c>
      <c r="AY368" s="13" t="s">
        <v>176</v>
      </c>
      <c r="BE368" s="153">
        <f>IF(N368="základná",J368,0)</f>
        <v>0</v>
      </c>
      <c r="BF368" s="153">
        <f>IF(N368="znížená",J368,0)</f>
        <v>0</v>
      </c>
      <c r="BG368" s="153">
        <f>IF(N368="zákl. prenesená",J368,0)</f>
        <v>0</v>
      </c>
      <c r="BH368" s="153">
        <f>IF(N368="zníž. prenesená",J368,0)</f>
        <v>0</v>
      </c>
      <c r="BI368" s="153">
        <f>IF(N368="nulová",J368,0)</f>
        <v>0</v>
      </c>
      <c r="BJ368" s="13" t="s">
        <v>86</v>
      </c>
      <c r="BK368" s="153">
        <f>ROUND(I368*H368,2)</f>
        <v>0</v>
      </c>
      <c r="BL368" s="13" t="s">
        <v>255</v>
      </c>
      <c r="BM368" s="152" t="s">
        <v>1003</v>
      </c>
    </row>
    <row r="369" spans="2:65" s="11" customFormat="1" ht="22.75" customHeight="1">
      <c r="B369" s="127"/>
      <c r="D369" s="128" t="s">
        <v>72</v>
      </c>
      <c r="E369" s="137" t="s">
        <v>1004</v>
      </c>
      <c r="F369" s="137" t="s">
        <v>1005</v>
      </c>
      <c r="I369" s="130"/>
      <c r="J369" s="138">
        <f>BK369</f>
        <v>0</v>
      </c>
      <c r="L369" s="127"/>
      <c r="M369" s="132"/>
      <c r="P369" s="133">
        <f>SUM(P370:P376)</f>
        <v>0</v>
      </c>
      <c r="R369" s="133">
        <f>SUM(R370:R376)</f>
        <v>5.4543960000000002E-2</v>
      </c>
      <c r="T369" s="134">
        <f>SUM(T370:T376)</f>
        <v>0</v>
      </c>
      <c r="AR369" s="128" t="s">
        <v>86</v>
      </c>
      <c r="AT369" s="135" t="s">
        <v>72</v>
      </c>
      <c r="AU369" s="135" t="s">
        <v>80</v>
      </c>
      <c r="AY369" s="128" t="s">
        <v>176</v>
      </c>
      <c r="BK369" s="136">
        <f>SUM(BK370:BK376)</f>
        <v>0</v>
      </c>
    </row>
    <row r="370" spans="2:65" s="1" customFormat="1" ht="24.15" customHeight="1">
      <c r="B370" s="139"/>
      <c r="C370" s="140" t="s">
        <v>1006</v>
      </c>
      <c r="D370" s="140" t="s">
        <v>178</v>
      </c>
      <c r="E370" s="141" t="s">
        <v>1007</v>
      </c>
      <c r="F370" s="142" t="s">
        <v>1008</v>
      </c>
      <c r="G370" s="143" t="s">
        <v>222</v>
      </c>
      <c r="H370" s="144">
        <v>189.52</v>
      </c>
      <c r="I370" s="145"/>
      <c r="J370" s="146">
        <f t="shared" ref="J370:J376" si="130">ROUND(I370*H370,2)</f>
        <v>0</v>
      </c>
      <c r="K370" s="147"/>
      <c r="L370" s="28"/>
      <c r="M370" s="148" t="s">
        <v>1</v>
      </c>
      <c r="N370" s="149" t="s">
        <v>39</v>
      </c>
      <c r="P370" s="150">
        <f t="shared" ref="P370:P376" si="131">O370*H370</f>
        <v>0</v>
      </c>
      <c r="Q370" s="150">
        <v>2.0000000000000002E-5</v>
      </c>
      <c r="R370" s="150">
        <f t="shared" ref="R370:R376" si="132">Q370*H370</f>
        <v>3.7904000000000006E-3</v>
      </c>
      <c r="S370" s="150">
        <v>0</v>
      </c>
      <c r="T370" s="151">
        <f t="shared" ref="T370:T376" si="133">S370*H370</f>
        <v>0</v>
      </c>
      <c r="AR370" s="152" t="s">
        <v>255</v>
      </c>
      <c r="AT370" s="152" t="s">
        <v>178</v>
      </c>
      <c r="AU370" s="152" t="s">
        <v>86</v>
      </c>
      <c r="AY370" s="13" t="s">
        <v>176</v>
      </c>
      <c r="BE370" s="153">
        <f t="shared" ref="BE370:BE376" si="134">IF(N370="základná",J370,0)</f>
        <v>0</v>
      </c>
      <c r="BF370" s="153">
        <f t="shared" ref="BF370:BF376" si="135">IF(N370="znížená",J370,0)</f>
        <v>0</v>
      </c>
      <c r="BG370" s="153">
        <f t="shared" ref="BG370:BG376" si="136">IF(N370="zákl. prenesená",J370,0)</f>
        <v>0</v>
      </c>
      <c r="BH370" s="153">
        <f t="shared" ref="BH370:BH376" si="137">IF(N370="zníž. prenesená",J370,0)</f>
        <v>0</v>
      </c>
      <c r="BI370" s="153">
        <f t="shared" ref="BI370:BI376" si="138">IF(N370="nulová",J370,0)</f>
        <v>0</v>
      </c>
      <c r="BJ370" s="13" t="s">
        <v>86</v>
      </c>
      <c r="BK370" s="153">
        <f t="shared" ref="BK370:BK376" si="139">ROUND(I370*H370,2)</f>
        <v>0</v>
      </c>
      <c r="BL370" s="13" t="s">
        <v>255</v>
      </c>
      <c r="BM370" s="152" t="s">
        <v>1009</v>
      </c>
    </row>
    <row r="371" spans="2:65" s="1" customFormat="1" ht="16.5" customHeight="1">
      <c r="B371" s="139"/>
      <c r="C371" s="154" t="s">
        <v>1010</v>
      </c>
      <c r="D371" s="154" t="s">
        <v>234</v>
      </c>
      <c r="E371" s="155" t="s">
        <v>1011</v>
      </c>
      <c r="F371" s="156" t="s">
        <v>1012</v>
      </c>
      <c r="G371" s="157" t="s">
        <v>222</v>
      </c>
      <c r="H371" s="158">
        <v>193.31</v>
      </c>
      <c r="I371" s="159"/>
      <c r="J371" s="160">
        <f t="shared" si="130"/>
        <v>0</v>
      </c>
      <c r="K371" s="161"/>
      <c r="L371" s="162"/>
      <c r="M371" s="163" t="s">
        <v>1</v>
      </c>
      <c r="N371" s="164" t="s">
        <v>39</v>
      </c>
      <c r="P371" s="150">
        <f t="shared" si="131"/>
        <v>0</v>
      </c>
      <c r="Q371" s="150">
        <v>0</v>
      </c>
      <c r="R371" s="150">
        <f t="shared" si="132"/>
        <v>0</v>
      </c>
      <c r="S371" s="150">
        <v>0</v>
      </c>
      <c r="T371" s="151">
        <f t="shared" si="133"/>
        <v>0</v>
      </c>
      <c r="AR371" s="152" t="s">
        <v>320</v>
      </c>
      <c r="AT371" s="152" t="s">
        <v>234</v>
      </c>
      <c r="AU371" s="152" t="s">
        <v>86</v>
      </c>
      <c r="AY371" s="13" t="s">
        <v>176</v>
      </c>
      <c r="BE371" s="153">
        <f t="shared" si="134"/>
        <v>0</v>
      </c>
      <c r="BF371" s="153">
        <f t="shared" si="135"/>
        <v>0</v>
      </c>
      <c r="BG371" s="153">
        <f t="shared" si="136"/>
        <v>0</v>
      </c>
      <c r="BH371" s="153">
        <f t="shared" si="137"/>
        <v>0</v>
      </c>
      <c r="BI371" s="153">
        <f t="shared" si="138"/>
        <v>0</v>
      </c>
      <c r="BJ371" s="13" t="s">
        <v>86</v>
      </c>
      <c r="BK371" s="153">
        <f t="shared" si="139"/>
        <v>0</v>
      </c>
      <c r="BL371" s="13" t="s">
        <v>255</v>
      </c>
      <c r="BM371" s="152" t="s">
        <v>1013</v>
      </c>
    </row>
    <row r="372" spans="2:65" s="1" customFormat="1" ht="21.75" customHeight="1">
      <c r="B372" s="139"/>
      <c r="C372" s="140" t="s">
        <v>1014</v>
      </c>
      <c r="D372" s="140" t="s">
        <v>178</v>
      </c>
      <c r="E372" s="141" t="s">
        <v>1015</v>
      </c>
      <c r="F372" s="142" t="s">
        <v>1016</v>
      </c>
      <c r="G372" s="143" t="s">
        <v>222</v>
      </c>
      <c r="H372" s="144">
        <v>189.52</v>
      </c>
      <c r="I372" s="145"/>
      <c r="J372" s="146">
        <f t="shared" si="130"/>
        <v>0</v>
      </c>
      <c r="K372" s="147"/>
      <c r="L372" s="28"/>
      <c r="M372" s="148" t="s">
        <v>1</v>
      </c>
      <c r="N372" s="149" t="s">
        <v>39</v>
      </c>
      <c r="P372" s="150">
        <f t="shared" si="131"/>
        <v>0</v>
      </c>
      <c r="Q372" s="150">
        <v>0</v>
      </c>
      <c r="R372" s="150">
        <f t="shared" si="132"/>
        <v>0</v>
      </c>
      <c r="S372" s="150">
        <v>0</v>
      </c>
      <c r="T372" s="151">
        <f t="shared" si="133"/>
        <v>0</v>
      </c>
      <c r="AR372" s="152" t="s">
        <v>255</v>
      </c>
      <c r="AT372" s="152" t="s">
        <v>178</v>
      </c>
      <c r="AU372" s="152" t="s">
        <v>86</v>
      </c>
      <c r="AY372" s="13" t="s">
        <v>176</v>
      </c>
      <c r="BE372" s="153">
        <f t="shared" si="134"/>
        <v>0</v>
      </c>
      <c r="BF372" s="153">
        <f t="shared" si="135"/>
        <v>0</v>
      </c>
      <c r="BG372" s="153">
        <f t="shared" si="136"/>
        <v>0</v>
      </c>
      <c r="BH372" s="153">
        <f t="shared" si="137"/>
        <v>0</v>
      </c>
      <c r="BI372" s="153">
        <f t="shared" si="138"/>
        <v>0</v>
      </c>
      <c r="BJ372" s="13" t="s">
        <v>86</v>
      </c>
      <c r="BK372" s="153">
        <f t="shared" si="139"/>
        <v>0</v>
      </c>
      <c r="BL372" s="13" t="s">
        <v>255</v>
      </c>
      <c r="BM372" s="152" t="s">
        <v>1017</v>
      </c>
    </row>
    <row r="373" spans="2:65" s="1" customFormat="1" ht="24.15" customHeight="1">
      <c r="B373" s="139"/>
      <c r="C373" s="154" t="s">
        <v>1018</v>
      </c>
      <c r="D373" s="154" t="s">
        <v>234</v>
      </c>
      <c r="E373" s="155" t="s">
        <v>1019</v>
      </c>
      <c r="F373" s="156" t="s">
        <v>1020</v>
      </c>
      <c r="G373" s="157" t="s">
        <v>222</v>
      </c>
      <c r="H373" s="158">
        <v>195.20599999999999</v>
      </c>
      <c r="I373" s="159"/>
      <c r="J373" s="160">
        <f t="shared" si="130"/>
        <v>0</v>
      </c>
      <c r="K373" s="161"/>
      <c r="L373" s="162"/>
      <c r="M373" s="163" t="s">
        <v>1</v>
      </c>
      <c r="N373" s="164" t="s">
        <v>39</v>
      </c>
      <c r="P373" s="150">
        <f t="shared" si="131"/>
        <v>0</v>
      </c>
      <c r="Q373" s="150">
        <v>1.8000000000000001E-4</v>
      </c>
      <c r="R373" s="150">
        <f t="shared" si="132"/>
        <v>3.5137080000000001E-2</v>
      </c>
      <c r="S373" s="150">
        <v>0</v>
      </c>
      <c r="T373" s="151">
        <f t="shared" si="133"/>
        <v>0</v>
      </c>
      <c r="AR373" s="152" t="s">
        <v>320</v>
      </c>
      <c r="AT373" s="152" t="s">
        <v>234</v>
      </c>
      <c r="AU373" s="152" t="s">
        <v>86</v>
      </c>
      <c r="AY373" s="13" t="s">
        <v>176</v>
      </c>
      <c r="BE373" s="153">
        <f t="shared" si="134"/>
        <v>0</v>
      </c>
      <c r="BF373" s="153">
        <f t="shared" si="135"/>
        <v>0</v>
      </c>
      <c r="BG373" s="153">
        <f t="shared" si="136"/>
        <v>0</v>
      </c>
      <c r="BH373" s="153">
        <f t="shared" si="137"/>
        <v>0</v>
      </c>
      <c r="BI373" s="153">
        <f t="shared" si="138"/>
        <v>0</v>
      </c>
      <c r="BJ373" s="13" t="s">
        <v>86</v>
      </c>
      <c r="BK373" s="153">
        <f t="shared" si="139"/>
        <v>0</v>
      </c>
      <c r="BL373" s="13" t="s">
        <v>255</v>
      </c>
      <c r="BM373" s="152" t="s">
        <v>1021</v>
      </c>
    </row>
    <row r="374" spans="2:65" s="1" customFormat="1" ht="24.15" customHeight="1">
      <c r="B374" s="139"/>
      <c r="C374" s="140" t="s">
        <v>1022</v>
      </c>
      <c r="D374" s="140" t="s">
        <v>178</v>
      </c>
      <c r="E374" s="141" t="s">
        <v>1023</v>
      </c>
      <c r="F374" s="142" t="s">
        <v>1024</v>
      </c>
      <c r="G374" s="143" t="s">
        <v>222</v>
      </c>
      <c r="H374" s="144">
        <v>189.52</v>
      </c>
      <c r="I374" s="145"/>
      <c r="J374" s="146">
        <f t="shared" si="130"/>
        <v>0</v>
      </c>
      <c r="K374" s="147"/>
      <c r="L374" s="28"/>
      <c r="M374" s="148" t="s">
        <v>1</v>
      </c>
      <c r="N374" s="149" t="s">
        <v>39</v>
      </c>
      <c r="P374" s="150">
        <f t="shared" si="131"/>
        <v>0</v>
      </c>
      <c r="Q374" s="150">
        <v>0</v>
      </c>
      <c r="R374" s="150">
        <f t="shared" si="132"/>
        <v>0</v>
      </c>
      <c r="S374" s="150">
        <v>0</v>
      </c>
      <c r="T374" s="151">
        <f t="shared" si="133"/>
        <v>0</v>
      </c>
      <c r="AR374" s="152" t="s">
        <v>255</v>
      </c>
      <c r="AT374" s="152" t="s">
        <v>178</v>
      </c>
      <c r="AU374" s="152" t="s">
        <v>86</v>
      </c>
      <c r="AY374" s="13" t="s">
        <v>176</v>
      </c>
      <c r="BE374" s="153">
        <f t="shared" si="134"/>
        <v>0</v>
      </c>
      <c r="BF374" s="153">
        <f t="shared" si="135"/>
        <v>0</v>
      </c>
      <c r="BG374" s="153">
        <f t="shared" si="136"/>
        <v>0</v>
      </c>
      <c r="BH374" s="153">
        <f t="shared" si="137"/>
        <v>0</v>
      </c>
      <c r="BI374" s="153">
        <f t="shared" si="138"/>
        <v>0</v>
      </c>
      <c r="BJ374" s="13" t="s">
        <v>86</v>
      </c>
      <c r="BK374" s="153">
        <f t="shared" si="139"/>
        <v>0</v>
      </c>
      <c r="BL374" s="13" t="s">
        <v>255</v>
      </c>
      <c r="BM374" s="152" t="s">
        <v>1025</v>
      </c>
    </row>
    <row r="375" spans="2:65" s="1" customFormat="1" ht="24.15" customHeight="1">
      <c r="B375" s="139"/>
      <c r="C375" s="154" t="s">
        <v>1026</v>
      </c>
      <c r="D375" s="154" t="s">
        <v>234</v>
      </c>
      <c r="E375" s="155" t="s">
        <v>1027</v>
      </c>
      <c r="F375" s="156" t="s">
        <v>1028</v>
      </c>
      <c r="G375" s="157" t="s">
        <v>222</v>
      </c>
      <c r="H375" s="158">
        <v>195.20599999999999</v>
      </c>
      <c r="I375" s="159"/>
      <c r="J375" s="160">
        <f t="shared" si="130"/>
        <v>0</v>
      </c>
      <c r="K375" s="161"/>
      <c r="L375" s="162"/>
      <c r="M375" s="163" t="s">
        <v>1</v>
      </c>
      <c r="N375" s="164" t="s">
        <v>39</v>
      </c>
      <c r="P375" s="150">
        <f t="shared" si="131"/>
        <v>0</v>
      </c>
      <c r="Q375" s="150">
        <v>8.0000000000000007E-5</v>
      </c>
      <c r="R375" s="150">
        <f t="shared" si="132"/>
        <v>1.561648E-2</v>
      </c>
      <c r="S375" s="150">
        <v>0</v>
      </c>
      <c r="T375" s="151">
        <f t="shared" si="133"/>
        <v>0</v>
      </c>
      <c r="AR375" s="152" t="s">
        <v>320</v>
      </c>
      <c r="AT375" s="152" t="s">
        <v>234</v>
      </c>
      <c r="AU375" s="152" t="s">
        <v>86</v>
      </c>
      <c r="AY375" s="13" t="s">
        <v>176</v>
      </c>
      <c r="BE375" s="153">
        <f t="shared" si="134"/>
        <v>0</v>
      </c>
      <c r="BF375" s="153">
        <f t="shared" si="135"/>
        <v>0</v>
      </c>
      <c r="BG375" s="153">
        <f t="shared" si="136"/>
        <v>0</v>
      </c>
      <c r="BH375" s="153">
        <f t="shared" si="137"/>
        <v>0</v>
      </c>
      <c r="BI375" s="153">
        <f t="shared" si="138"/>
        <v>0</v>
      </c>
      <c r="BJ375" s="13" t="s">
        <v>86</v>
      </c>
      <c r="BK375" s="153">
        <f t="shared" si="139"/>
        <v>0</v>
      </c>
      <c r="BL375" s="13" t="s">
        <v>255</v>
      </c>
      <c r="BM375" s="152" t="s">
        <v>1029</v>
      </c>
    </row>
    <row r="376" spans="2:65" s="1" customFormat="1" ht="24.15" customHeight="1">
      <c r="B376" s="139"/>
      <c r="C376" s="140" t="s">
        <v>1030</v>
      </c>
      <c r="D376" s="140" t="s">
        <v>178</v>
      </c>
      <c r="E376" s="141" t="s">
        <v>1031</v>
      </c>
      <c r="F376" s="142" t="s">
        <v>1032</v>
      </c>
      <c r="G376" s="143" t="s">
        <v>647</v>
      </c>
      <c r="H376" s="165"/>
      <c r="I376" s="145"/>
      <c r="J376" s="146">
        <f t="shared" si="130"/>
        <v>0</v>
      </c>
      <c r="K376" s="147"/>
      <c r="L376" s="28"/>
      <c r="M376" s="148" t="s">
        <v>1</v>
      </c>
      <c r="N376" s="149" t="s">
        <v>39</v>
      </c>
      <c r="P376" s="150">
        <f t="shared" si="131"/>
        <v>0</v>
      </c>
      <c r="Q376" s="150">
        <v>0</v>
      </c>
      <c r="R376" s="150">
        <f t="shared" si="132"/>
        <v>0</v>
      </c>
      <c r="S376" s="150">
        <v>0</v>
      </c>
      <c r="T376" s="151">
        <f t="shared" si="133"/>
        <v>0</v>
      </c>
      <c r="AR376" s="152" t="s">
        <v>255</v>
      </c>
      <c r="AT376" s="152" t="s">
        <v>178</v>
      </c>
      <c r="AU376" s="152" t="s">
        <v>86</v>
      </c>
      <c r="AY376" s="13" t="s">
        <v>176</v>
      </c>
      <c r="BE376" s="153">
        <f t="shared" si="134"/>
        <v>0</v>
      </c>
      <c r="BF376" s="153">
        <f t="shared" si="135"/>
        <v>0</v>
      </c>
      <c r="BG376" s="153">
        <f t="shared" si="136"/>
        <v>0</v>
      </c>
      <c r="BH376" s="153">
        <f t="shared" si="137"/>
        <v>0</v>
      </c>
      <c r="BI376" s="153">
        <f t="shared" si="138"/>
        <v>0</v>
      </c>
      <c r="BJ376" s="13" t="s">
        <v>86</v>
      </c>
      <c r="BK376" s="153">
        <f t="shared" si="139"/>
        <v>0</v>
      </c>
      <c r="BL376" s="13" t="s">
        <v>255</v>
      </c>
      <c r="BM376" s="152" t="s">
        <v>1033</v>
      </c>
    </row>
    <row r="377" spans="2:65" s="11" customFormat="1" ht="22.75" customHeight="1">
      <c r="B377" s="127"/>
      <c r="D377" s="128" t="s">
        <v>72</v>
      </c>
      <c r="E377" s="137" t="s">
        <v>1034</v>
      </c>
      <c r="F377" s="137" t="s">
        <v>1035</v>
      </c>
      <c r="I377" s="130"/>
      <c r="J377" s="138">
        <f>BK377</f>
        <v>0</v>
      </c>
      <c r="L377" s="127"/>
      <c r="M377" s="132"/>
      <c r="P377" s="133">
        <f>SUM(P378:P386)</f>
        <v>0</v>
      </c>
      <c r="R377" s="133">
        <f>SUM(R378:R386)</f>
        <v>13.824250300000001</v>
      </c>
      <c r="T377" s="134">
        <f>SUM(T378:T386)</f>
        <v>0</v>
      </c>
      <c r="AR377" s="128" t="s">
        <v>86</v>
      </c>
      <c r="AT377" s="135" t="s">
        <v>72</v>
      </c>
      <c r="AU377" s="135" t="s">
        <v>80</v>
      </c>
      <c r="AY377" s="128" t="s">
        <v>176</v>
      </c>
      <c r="BK377" s="136">
        <f>SUM(BK378:BK386)</f>
        <v>0</v>
      </c>
    </row>
    <row r="378" spans="2:65" s="1" customFormat="1" ht="24.15" customHeight="1">
      <c r="B378" s="139"/>
      <c r="C378" s="140" t="s">
        <v>1036</v>
      </c>
      <c r="D378" s="140" t="s">
        <v>178</v>
      </c>
      <c r="E378" s="141" t="s">
        <v>1037</v>
      </c>
      <c r="F378" s="142" t="s">
        <v>1038</v>
      </c>
      <c r="G378" s="143" t="s">
        <v>222</v>
      </c>
      <c r="H378" s="144">
        <v>108.19499999999999</v>
      </c>
      <c r="I378" s="145"/>
      <c r="J378" s="146">
        <f t="shared" ref="J378:J386" si="140">ROUND(I378*H378,2)</f>
        <v>0</v>
      </c>
      <c r="K378" s="147"/>
      <c r="L378" s="28"/>
      <c r="M378" s="148" t="s">
        <v>1</v>
      </c>
      <c r="N378" s="149" t="s">
        <v>39</v>
      </c>
      <c r="P378" s="150">
        <f t="shared" ref="P378:P386" si="141">O378*H378</f>
        <v>0</v>
      </c>
      <c r="Q378" s="150">
        <v>3.3400000000000001E-3</v>
      </c>
      <c r="R378" s="150">
        <f t="shared" ref="R378:R386" si="142">Q378*H378</f>
        <v>0.36137130000000001</v>
      </c>
      <c r="S378" s="150">
        <v>0</v>
      </c>
      <c r="T378" s="151">
        <f t="shared" ref="T378:T386" si="143">S378*H378</f>
        <v>0</v>
      </c>
      <c r="AR378" s="152" t="s">
        <v>255</v>
      </c>
      <c r="AT378" s="152" t="s">
        <v>178</v>
      </c>
      <c r="AU378" s="152" t="s">
        <v>86</v>
      </c>
      <c r="AY378" s="13" t="s">
        <v>176</v>
      </c>
      <c r="BE378" s="153">
        <f t="shared" ref="BE378:BE386" si="144">IF(N378="základná",J378,0)</f>
        <v>0</v>
      </c>
      <c r="BF378" s="153">
        <f t="shared" ref="BF378:BF386" si="145">IF(N378="znížená",J378,0)</f>
        <v>0</v>
      </c>
      <c r="BG378" s="153">
        <f t="shared" ref="BG378:BG386" si="146">IF(N378="zákl. prenesená",J378,0)</f>
        <v>0</v>
      </c>
      <c r="BH378" s="153">
        <f t="shared" ref="BH378:BH386" si="147">IF(N378="zníž. prenesená",J378,0)</f>
        <v>0</v>
      </c>
      <c r="BI378" s="153">
        <f t="shared" ref="BI378:BI386" si="148">IF(N378="nulová",J378,0)</f>
        <v>0</v>
      </c>
      <c r="BJ378" s="13" t="s">
        <v>86</v>
      </c>
      <c r="BK378" s="153">
        <f t="shared" ref="BK378:BK386" si="149">ROUND(I378*H378,2)</f>
        <v>0</v>
      </c>
      <c r="BL378" s="13" t="s">
        <v>255</v>
      </c>
      <c r="BM378" s="152" t="s">
        <v>1039</v>
      </c>
    </row>
    <row r="379" spans="2:65" s="1" customFormat="1" ht="16.5" customHeight="1">
      <c r="B379" s="139"/>
      <c r="C379" s="154" t="s">
        <v>1040</v>
      </c>
      <c r="D379" s="154" t="s">
        <v>234</v>
      </c>
      <c r="E379" s="155" t="s">
        <v>1041</v>
      </c>
      <c r="F379" s="156" t="s">
        <v>1042</v>
      </c>
      <c r="G379" s="157" t="s">
        <v>222</v>
      </c>
      <c r="H379" s="158">
        <v>113.605</v>
      </c>
      <c r="I379" s="159"/>
      <c r="J379" s="160">
        <f t="shared" si="140"/>
        <v>0</v>
      </c>
      <c r="K379" s="161"/>
      <c r="L379" s="162"/>
      <c r="M379" s="163" t="s">
        <v>1</v>
      </c>
      <c r="N379" s="164" t="s">
        <v>39</v>
      </c>
      <c r="P379" s="150">
        <f t="shared" si="141"/>
        <v>0</v>
      </c>
      <c r="Q379" s="150">
        <v>1.0500000000000001E-2</v>
      </c>
      <c r="R379" s="150">
        <f t="shared" si="142"/>
        <v>1.1928525000000001</v>
      </c>
      <c r="S379" s="150">
        <v>0</v>
      </c>
      <c r="T379" s="151">
        <f t="shared" si="143"/>
        <v>0</v>
      </c>
      <c r="AR379" s="152" t="s">
        <v>320</v>
      </c>
      <c r="AT379" s="152" t="s">
        <v>234</v>
      </c>
      <c r="AU379" s="152" t="s">
        <v>86</v>
      </c>
      <c r="AY379" s="13" t="s">
        <v>176</v>
      </c>
      <c r="BE379" s="153">
        <f t="shared" si="144"/>
        <v>0</v>
      </c>
      <c r="BF379" s="153">
        <f t="shared" si="145"/>
        <v>0</v>
      </c>
      <c r="BG379" s="153">
        <f t="shared" si="146"/>
        <v>0</v>
      </c>
      <c r="BH379" s="153">
        <f t="shared" si="147"/>
        <v>0</v>
      </c>
      <c r="BI379" s="153">
        <f t="shared" si="148"/>
        <v>0</v>
      </c>
      <c r="BJ379" s="13" t="s">
        <v>86</v>
      </c>
      <c r="BK379" s="153">
        <f t="shared" si="149"/>
        <v>0</v>
      </c>
      <c r="BL379" s="13" t="s">
        <v>255</v>
      </c>
      <c r="BM379" s="152" t="s">
        <v>1043</v>
      </c>
    </row>
    <row r="380" spans="2:65" s="1" customFormat="1" ht="16.5" customHeight="1">
      <c r="B380" s="139"/>
      <c r="C380" s="154" t="s">
        <v>1044</v>
      </c>
      <c r="D380" s="154" t="s">
        <v>234</v>
      </c>
      <c r="E380" s="155" t="s">
        <v>1045</v>
      </c>
      <c r="F380" s="156" t="s">
        <v>1046</v>
      </c>
      <c r="G380" s="157" t="s">
        <v>994</v>
      </c>
      <c r="H380" s="158">
        <v>54.097999999999999</v>
      </c>
      <c r="I380" s="159"/>
      <c r="J380" s="160">
        <f t="shared" si="140"/>
        <v>0</v>
      </c>
      <c r="K380" s="161"/>
      <c r="L380" s="162"/>
      <c r="M380" s="163" t="s">
        <v>1</v>
      </c>
      <c r="N380" s="164" t="s">
        <v>39</v>
      </c>
      <c r="P380" s="150">
        <f t="shared" si="141"/>
        <v>0</v>
      </c>
      <c r="Q380" s="150">
        <v>1E-3</v>
      </c>
      <c r="R380" s="150">
        <f t="shared" si="142"/>
        <v>5.4098E-2</v>
      </c>
      <c r="S380" s="150">
        <v>0</v>
      </c>
      <c r="T380" s="151">
        <f t="shared" si="143"/>
        <v>0</v>
      </c>
      <c r="AR380" s="152" t="s">
        <v>320</v>
      </c>
      <c r="AT380" s="152" t="s">
        <v>234</v>
      </c>
      <c r="AU380" s="152" t="s">
        <v>86</v>
      </c>
      <c r="AY380" s="13" t="s">
        <v>176</v>
      </c>
      <c r="BE380" s="153">
        <f t="shared" si="144"/>
        <v>0</v>
      </c>
      <c r="BF380" s="153">
        <f t="shared" si="145"/>
        <v>0</v>
      </c>
      <c r="BG380" s="153">
        <f t="shared" si="146"/>
        <v>0</v>
      </c>
      <c r="BH380" s="153">
        <f t="shared" si="147"/>
        <v>0</v>
      </c>
      <c r="BI380" s="153">
        <f t="shared" si="148"/>
        <v>0</v>
      </c>
      <c r="BJ380" s="13" t="s">
        <v>86</v>
      </c>
      <c r="BK380" s="153">
        <f t="shared" si="149"/>
        <v>0</v>
      </c>
      <c r="BL380" s="13" t="s">
        <v>255</v>
      </c>
      <c r="BM380" s="152" t="s">
        <v>1047</v>
      </c>
    </row>
    <row r="381" spans="2:65" s="1" customFormat="1" ht="16.5" customHeight="1">
      <c r="B381" s="139"/>
      <c r="C381" s="154" t="s">
        <v>1048</v>
      </c>
      <c r="D381" s="154" t="s">
        <v>234</v>
      </c>
      <c r="E381" s="155" t="s">
        <v>1049</v>
      </c>
      <c r="F381" s="156" t="s">
        <v>1050</v>
      </c>
      <c r="G381" s="157" t="s">
        <v>994</v>
      </c>
      <c r="H381" s="158">
        <v>335.40499999999997</v>
      </c>
      <c r="I381" s="159"/>
      <c r="J381" s="160">
        <f t="shared" si="140"/>
        <v>0</v>
      </c>
      <c r="K381" s="161"/>
      <c r="L381" s="162"/>
      <c r="M381" s="163" t="s">
        <v>1</v>
      </c>
      <c r="N381" s="164" t="s">
        <v>39</v>
      </c>
      <c r="P381" s="150">
        <f t="shared" si="141"/>
        <v>0</v>
      </c>
      <c r="Q381" s="150">
        <v>2.5000000000000001E-2</v>
      </c>
      <c r="R381" s="150">
        <f t="shared" si="142"/>
        <v>8.3851250000000004</v>
      </c>
      <c r="S381" s="150">
        <v>0</v>
      </c>
      <c r="T381" s="151">
        <f t="shared" si="143"/>
        <v>0</v>
      </c>
      <c r="AR381" s="152" t="s">
        <v>320</v>
      </c>
      <c r="AT381" s="152" t="s">
        <v>234</v>
      </c>
      <c r="AU381" s="152" t="s">
        <v>86</v>
      </c>
      <c r="AY381" s="13" t="s">
        <v>176</v>
      </c>
      <c r="BE381" s="153">
        <f t="shared" si="144"/>
        <v>0</v>
      </c>
      <c r="BF381" s="153">
        <f t="shared" si="145"/>
        <v>0</v>
      </c>
      <c r="BG381" s="153">
        <f t="shared" si="146"/>
        <v>0</v>
      </c>
      <c r="BH381" s="153">
        <f t="shared" si="147"/>
        <v>0</v>
      </c>
      <c r="BI381" s="153">
        <f t="shared" si="148"/>
        <v>0</v>
      </c>
      <c r="BJ381" s="13" t="s">
        <v>86</v>
      </c>
      <c r="BK381" s="153">
        <f t="shared" si="149"/>
        <v>0</v>
      </c>
      <c r="BL381" s="13" t="s">
        <v>255</v>
      </c>
      <c r="BM381" s="152" t="s">
        <v>1051</v>
      </c>
    </row>
    <row r="382" spans="2:65" s="1" customFormat="1" ht="24.15" customHeight="1">
      <c r="B382" s="139"/>
      <c r="C382" s="140" t="s">
        <v>1052</v>
      </c>
      <c r="D382" s="140" t="s">
        <v>178</v>
      </c>
      <c r="E382" s="141" t="s">
        <v>1053</v>
      </c>
      <c r="F382" s="142" t="s">
        <v>1054</v>
      </c>
      <c r="G382" s="143" t="s">
        <v>241</v>
      </c>
      <c r="H382" s="144">
        <v>9</v>
      </c>
      <c r="I382" s="145"/>
      <c r="J382" s="146">
        <f t="shared" si="140"/>
        <v>0</v>
      </c>
      <c r="K382" s="147"/>
      <c r="L382" s="28"/>
      <c r="M382" s="148" t="s">
        <v>1</v>
      </c>
      <c r="N382" s="149" t="s">
        <v>39</v>
      </c>
      <c r="P382" s="150">
        <f t="shared" si="141"/>
        <v>0</v>
      </c>
      <c r="Q382" s="150">
        <v>1.01E-3</v>
      </c>
      <c r="R382" s="150">
        <f t="shared" si="142"/>
        <v>9.0900000000000009E-3</v>
      </c>
      <c r="S382" s="150">
        <v>0</v>
      </c>
      <c r="T382" s="151">
        <f t="shared" si="143"/>
        <v>0</v>
      </c>
      <c r="AR382" s="152" t="s">
        <v>255</v>
      </c>
      <c r="AT382" s="152" t="s">
        <v>178</v>
      </c>
      <c r="AU382" s="152" t="s">
        <v>86</v>
      </c>
      <c r="AY382" s="13" t="s">
        <v>176</v>
      </c>
      <c r="BE382" s="153">
        <f t="shared" si="144"/>
        <v>0</v>
      </c>
      <c r="BF382" s="153">
        <f t="shared" si="145"/>
        <v>0</v>
      </c>
      <c r="BG382" s="153">
        <f t="shared" si="146"/>
        <v>0</v>
      </c>
      <c r="BH382" s="153">
        <f t="shared" si="147"/>
        <v>0</v>
      </c>
      <c r="BI382" s="153">
        <f t="shared" si="148"/>
        <v>0</v>
      </c>
      <c r="BJ382" s="13" t="s">
        <v>86</v>
      </c>
      <c r="BK382" s="153">
        <f t="shared" si="149"/>
        <v>0</v>
      </c>
      <c r="BL382" s="13" t="s">
        <v>255</v>
      </c>
      <c r="BM382" s="152" t="s">
        <v>1055</v>
      </c>
    </row>
    <row r="383" spans="2:65" s="1" customFormat="1" ht="16.5" customHeight="1">
      <c r="B383" s="139"/>
      <c r="C383" s="154" t="s">
        <v>1056</v>
      </c>
      <c r="D383" s="154" t="s">
        <v>234</v>
      </c>
      <c r="E383" s="155" t="s">
        <v>1041</v>
      </c>
      <c r="F383" s="156" t="s">
        <v>1042</v>
      </c>
      <c r="G383" s="157" t="s">
        <v>222</v>
      </c>
      <c r="H383" s="158">
        <v>2.7810000000000001</v>
      </c>
      <c r="I383" s="159"/>
      <c r="J383" s="160">
        <f t="shared" si="140"/>
        <v>0</v>
      </c>
      <c r="K383" s="161"/>
      <c r="L383" s="162"/>
      <c r="M383" s="163" t="s">
        <v>1</v>
      </c>
      <c r="N383" s="164" t="s">
        <v>39</v>
      </c>
      <c r="P383" s="150">
        <f t="shared" si="141"/>
        <v>0</v>
      </c>
      <c r="Q383" s="150">
        <v>1.0500000000000001E-2</v>
      </c>
      <c r="R383" s="150">
        <f t="shared" si="142"/>
        <v>2.9200500000000004E-2</v>
      </c>
      <c r="S383" s="150">
        <v>0</v>
      </c>
      <c r="T383" s="151">
        <f t="shared" si="143"/>
        <v>0</v>
      </c>
      <c r="AR383" s="152" t="s">
        <v>320</v>
      </c>
      <c r="AT383" s="152" t="s">
        <v>234</v>
      </c>
      <c r="AU383" s="152" t="s">
        <v>86</v>
      </c>
      <c r="AY383" s="13" t="s">
        <v>176</v>
      </c>
      <c r="BE383" s="153">
        <f t="shared" si="144"/>
        <v>0</v>
      </c>
      <c r="BF383" s="153">
        <f t="shared" si="145"/>
        <v>0</v>
      </c>
      <c r="BG383" s="153">
        <f t="shared" si="146"/>
        <v>0</v>
      </c>
      <c r="BH383" s="153">
        <f t="shared" si="147"/>
        <v>0</v>
      </c>
      <c r="BI383" s="153">
        <f t="shared" si="148"/>
        <v>0</v>
      </c>
      <c r="BJ383" s="13" t="s">
        <v>86</v>
      </c>
      <c r="BK383" s="153">
        <f t="shared" si="149"/>
        <v>0</v>
      </c>
      <c r="BL383" s="13" t="s">
        <v>255</v>
      </c>
      <c r="BM383" s="152" t="s">
        <v>1057</v>
      </c>
    </row>
    <row r="384" spans="2:65" s="1" customFormat="1" ht="16.5" customHeight="1">
      <c r="B384" s="139"/>
      <c r="C384" s="140" t="s">
        <v>1058</v>
      </c>
      <c r="D384" s="140" t="s">
        <v>178</v>
      </c>
      <c r="E384" s="141" t="s">
        <v>1059</v>
      </c>
      <c r="F384" s="142" t="s">
        <v>1060</v>
      </c>
      <c r="G384" s="143" t="s">
        <v>222</v>
      </c>
      <c r="H384" s="144">
        <v>32.31</v>
      </c>
      <c r="I384" s="145"/>
      <c r="J384" s="146">
        <f t="shared" si="140"/>
        <v>0</v>
      </c>
      <c r="K384" s="147"/>
      <c r="L384" s="28"/>
      <c r="M384" s="148" t="s">
        <v>1</v>
      </c>
      <c r="N384" s="149" t="s">
        <v>39</v>
      </c>
      <c r="P384" s="150">
        <f t="shared" si="141"/>
        <v>0</v>
      </c>
      <c r="Q384" s="150">
        <v>2.69E-2</v>
      </c>
      <c r="R384" s="150">
        <f t="shared" si="142"/>
        <v>0.86913900000000011</v>
      </c>
      <c r="S384" s="150">
        <v>0</v>
      </c>
      <c r="T384" s="151">
        <f t="shared" si="143"/>
        <v>0</v>
      </c>
      <c r="AR384" s="152" t="s">
        <v>255</v>
      </c>
      <c r="AT384" s="152" t="s">
        <v>178</v>
      </c>
      <c r="AU384" s="152" t="s">
        <v>86</v>
      </c>
      <c r="AY384" s="13" t="s">
        <v>176</v>
      </c>
      <c r="BE384" s="153">
        <f t="shared" si="144"/>
        <v>0</v>
      </c>
      <c r="BF384" s="153">
        <f t="shared" si="145"/>
        <v>0</v>
      </c>
      <c r="BG384" s="153">
        <f t="shared" si="146"/>
        <v>0</v>
      </c>
      <c r="BH384" s="153">
        <f t="shared" si="147"/>
        <v>0</v>
      </c>
      <c r="BI384" s="153">
        <f t="shared" si="148"/>
        <v>0</v>
      </c>
      <c r="BJ384" s="13" t="s">
        <v>86</v>
      </c>
      <c r="BK384" s="153">
        <f t="shared" si="149"/>
        <v>0</v>
      </c>
      <c r="BL384" s="13" t="s">
        <v>255</v>
      </c>
      <c r="BM384" s="152" t="s">
        <v>1061</v>
      </c>
    </row>
    <row r="385" spans="2:65" s="1" customFormat="1" ht="16.5" customHeight="1">
      <c r="B385" s="139"/>
      <c r="C385" s="154" t="s">
        <v>1062</v>
      </c>
      <c r="D385" s="154" t="s">
        <v>234</v>
      </c>
      <c r="E385" s="155" t="s">
        <v>1063</v>
      </c>
      <c r="F385" s="156" t="s">
        <v>1064</v>
      </c>
      <c r="G385" s="157" t="s">
        <v>222</v>
      </c>
      <c r="H385" s="158">
        <v>33.601999999999997</v>
      </c>
      <c r="I385" s="159"/>
      <c r="J385" s="160">
        <f t="shared" si="140"/>
        <v>0</v>
      </c>
      <c r="K385" s="161"/>
      <c r="L385" s="162"/>
      <c r="M385" s="163" t="s">
        <v>1</v>
      </c>
      <c r="N385" s="164" t="s">
        <v>39</v>
      </c>
      <c r="P385" s="150">
        <f t="shared" si="141"/>
        <v>0</v>
      </c>
      <c r="Q385" s="150">
        <v>8.6999999999999994E-2</v>
      </c>
      <c r="R385" s="150">
        <f t="shared" si="142"/>
        <v>2.9233739999999995</v>
      </c>
      <c r="S385" s="150">
        <v>0</v>
      </c>
      <c r="T385" s="151">
        <f t="shared" si="143"/>
        <v>0</v>
      </c>
      <c r="AR385" s="152" t="s">
        <v>320</v>
      </c>
      <c r="AT385" s="152" t="s">
        <v>234</v>
      </c>
      <c r="AU385" s="152" t="s">
        <v>86</v>
      </c>
      <c r="AY385" s="13" t="s">
        <v>176</v>
      </c>
      <c r="BE385" s="153">
        <f t="shared" si="144"/>
        <v>0</v>
      </c>
      <c r="BF385" s="153">
        <f t="shared" si="145"/>
        <v>0</v>
      </c>
      <c r="BG385" s="153">
        <f t="shared" si="146"/>
        <v>0</v>
      </c>
      <c r="BH385" s="153">
        <f t="shared" si="147"/>
        <v>0</v>
      </c>
      <c r="BI385" s="153">
        <f t="shared" si="148"/>
        <v>0</v>
      </c>
      <c r="BJ385" s="13" t="s">
        <v>86</v>
      </c>
      <c r="BK385" s="153">
        <f t="shared" si="149"/>
        <v>0</v>
      </c>
      <c r="BL385" s="13" t="s">
        <v>255</v>
      </c>
      <c r="BM385" s="152" t="s">
        <v>1065</v>
      </c>
    </row>
    <row r="386" spans="2:65" s="1" customFormat="1" ht="24.15" customHeight="1">
      <c r="B386" s="139"/>
      <c r="C386" s="140" t="s">
        <v>1066</v>
      </c>
      <c r="D386" s="140" t="s">
        <v>178</v>
      </c>
      <c r="E386" s="141" t="s">
        <v>1067</v>
      </c>
      <c r="F386" s="142" t="s">
        <v>1068</v>
      </c>
      <c r="G386" s="143" t="s">
        <v>647</v>
      </c>
      <c r="H386" s="165"/>
      <c r="I386" s="145"/>
      <c r="J386" s="146">
        <f t="shared" si="140"/>
        <v>0</v>
      </c>
      <c r="K386" s="147"/>
      <c r="L386" s="28"/>
      <c r="M386" s="148" t="s">
        <v>1</v>
      </c>
      <c r="N386" s="149" t="s">
        <v>39</v>
      </c>
      <c r="P386" s="150">
        <f t="shared" si="141"/>
        <v>0</v>
      </c>
      <c r="Q386" s="150">
        <v>0</v>
      </c>
      <c r="R386" s="150">
        <f t="shared" si="142"/>
        <v>0</v>
      </c>
      <c r="S386" s="150">
        <v>0</v>
      </c>
      <c r="T386" s="151">
        <f t="shared" si="143"/>
        <v>0</v>
      </c>
      <c r="AR386" s="152" t="s">
        <v>255</v>
      </c>
      <c r="AT386" s="152" t="s">
        <v>178</v>
      </c>
      <c r="AU386" s="152" t="s">
        <v>86</v>
      </c>
      <c r="AY386" s="13" t="s">
        <v>176</v>
      </c>
      <c r="BE386" s="153">
        <f t="shared" si="144"/>
        <v>0</v>
      </c>
      <c r="BF386" s="153">
        <f t="shared" si="145"/>
        <v>0</v>
      </c>
      <c r="BG386" s="153">
        <f t="shared" si="146"/>
        <v>0</v>
      </c>
      <c r="BH386" s="153">
        <f t="shared" si="147"/>
        <v>0</v>
      </c>
      <c r="BI386" s="153">
        <f t="shared" si="148"/>
        <v>0</v>
      </c>
      <c r="BJ386" s="13" t="s">
        <v>86</v>
      </c>
      <c r="BK386" s="153">
        <f t="shared" si="149"/>
        <v>0</v>
      </c>
      <c r="BL386" s="13" t="s">
        <v>255</v>
      </c>
      <c r="BM386" s="152" t="s">
        <v>1069</v>
      </c>
    </row>
    <row r="387" spans="2:65" s="11" customFormat="1" ht="22.75" customHeight="1">
      <c r="B387" s="127"/>
      <c r="D387" s="128" t="s">
        <v>72</v>
      </c>
      <c r="E387" s="137" t="s">
        <v>1070</v>
      </c>
      <c r="F387" s="137" t="s">
        <v>1071</v>
      </c>
      <c r="I387" s="130"/>
      <c r="J387" s="138">
        <f>BK387</f>
        <v>0</v>
      </c>
      <c r="L387" s="127"/>
      <c r="M387" s="132"/>
      <c r="P387" s="133">
        <f>P388</f>
        <v>0</v>
      </c>
      <c r="R387" s="133">
        <f>R388</f>
        <v>0.1019931</v>
      </c>
      <c r="T387" s="134">
        <f>T388</f>
        <v>0</v>
      </c>
      <c r="AR387" s="128" t="s">
        <v>86</v>
      </c>
      <c r="AT387" s="135" t="s">
        <v>72</v>
      </c>
      <c r="AU387" s="135" t="s">
        <v>80</v>
      </c>
      <c r="AY387" s="128" t="s">
        <v>176</v>
      </c>
      <c r="BK387" s="136">
        <f>BK388</f>
        <v>0</v>
      </c>
    </row>
    <row r="388" spans="2:65" s="1" customFormat="1" ht="33" customHeight="1">
      <c r="B388" s="139"/>
      <c r="C388" s="140" t="s">
        <v>1072</v>
      </c>
      <c r="D388" s="140" t="s">
        <v>178</v>
      </c>
      <c r="E388" s="141" t="s">
        <v>1073</v>
      </c>
      <c r="F388" s="142" t="s">
        <v>1074</v>
      </c>
      <c r="G388" s="143" t="s">
        <v>222</v>
      </c>
      <c r="H388" s="144">
        <v>309.07</v>
      </c>
      <c r="I388" s="145"/>
      <c r="J388" s="146">
        <f>ROUND(I388*H388,2)</f>
        <v>0</v>
      </c>
      <c r="K388" s="147"/>
      <c r="L388" s="28"/>
      <c r="M388" s="148" t="s">
        <v>1</v>
      </c>
      <c r="N388" s="149" t="s">
        <v>39</v>
      </c>
      <c r="P388" s="150">
        <f>O388*H388</f>
        <v>0</v>
      </c>
      <c r="Q388" s="150">
        <v>3.3E-4</v>
      </c>
      <c r="R388" s="150">
        <f>Q388*H388</f>
        <v>0.1019931</v>
      </c>
      <c r="S388" s="150">
        <v>0</v>
      </c>
      <c r="T388" s="151">
        <f>S388*H388</f>
        <v>0</v>
      </c>
      <c r="AR388" s="152" t="s">
        <v>255</v>
      </c>
      <c r="AT388" s="152" t="s">
        <v>178</v>
      </c>
      <c r="AU388" s="152" t="s">
        <v>86</v>
      </c>
      <c r="AY388" s="13" t="s">
        <v>176</v>
      </c>
      <c r="BE388" s="153">
        <f>IF(N388="základná",J388,0)</f>
        <v>0</v>
      </c>
      <c r="BF388" s="153">
        <f>IF(N388="znížená",J388,0)</f>
        <v>0</v>
      </c>
      <c r="BG388" s="153">
        <f>IF(N388="zákl. prenesená",J388,0)</f>
        <v>0</v>
      </c>
      <c r="BH388" s="153">
        <f>IF(N388="zníž. prenesená",J388,0)</f>
        <v>0</v>
      </c>
      <c r="BI388" s="153">
        <f>IF(N388="nulová",J388,0)</f>
        <v>0</v>
      </c>
      <c r="BJ388" s="13" t="s">
        <v>86</v>
      </c>
      <c r="BK388" s="153">
        <f>ROUND(I388*H388,2)</f>
        <v>0</v>
      </c>
      <c r="BL388" s="13" t="s">
        <v>255</v>
      </c>
      <c r="BM388" s="152" t="s">
        <v>1075</v>
      </c>
    </row>
    <row r="389" spans="2:65" s="11" customFormat="1" ht="22.75" customHeight="1">
      <c r="B389" s="127"/>
      <c r="D389" s="128" t="s">
        <v>72</v>
      </c>
      <c r="E389" s="137" t="s">
        <v>1076</v>
      </c>
      <c r="F389" s="137" t="s">
        <v>1077</v>
      </c>
      <c r="I389" s="130"/>
      <c r="J389" s="138">
        <f>BK389</f>
        <v>0</v>
      </c>
      <c r="L389" s="127"/>
      <c r="M389" s="132"/>
      <c r="P389" s="133">
        <f>SUM(P390:P392)</f>
        <v>0</v>
      </c>
      <c r="R389" s="133">
        <f>SUM(R390:R392)</f>
        <v>0.29387877000000001</v>
      </c>
      <c r="T389" s="134">
        <f>SUM(T390:T392)</f>
        <v>0</v>
      </c>
      <c r="AR389" s="128" t="s">
        <v>86</v>
      </c>
      <c r="AT389" s="135" t="s">
        <v>72</v>
      </c>
      <c r="AU389" s="135" t="s">
        <v>80</v>
      </c>
      <c r="AY389" s="128" t="s">
        <v>176</v>
      </c>
      <c r="BK389" s="136">
        <f>SUM(BK390:BK392)</f>
        <v>0</v>
      </c>
    </row>
    <row r="390" spans="2:65" s="1" customFormat="1" ht="24.15" customHeight="1">
      <c r="B390" s="139"/>
      <c r="C390" s="140" t="s">
        <v>1078</v>
      </c>
      <c r="D390" s="140" t="s">
        <v>178</v>
      </c>
      <c r="E390" s="141" t="s">
        <v>1079</v>
      </c>
      <c r="F390" s="142" t="s">
        <v>1080</v>
      </c>
      <c r="G390" s="143" t="s">
        <v>222</v>
      </c>
      <c r="H390" s="144">
        <v>683.43899999999996</v>
      </c>
      <c r="I390" s="145"/>
      <c r="J390" s="146">
        <f>ROUND(I390*H390,2)</f>
        <v>0</v>
      </c>
      <c r="K390" s="147"/>
      <c r="L390" s="28"/>
      <c r="M390" s="148" t="s">
        <v>1</v>
      </c>
      <c r="N390" s="149" t="s">
        <v>39</v>
      </c>
      <c r="P390" s="150">
        <f>O390*H390</f>
        <v>0</v>
      </c>
      <c r="Q390" s="150">
        <v>1E-4</v>
      </c>
      <c r="R390" s="150">
        <f>Q390*H390</f>
        <v>6.8343899999999999E-2</v>
      </c>
      <c r="S390" s="150">
        <v>0</v>
      </c>
      <c r="T390" s="151">
        <f>S390*H390</f>
        <v>0</v>
      </c>
      <c r="AR390" s="152" t="s">
        <v>255</v>
      </c>
      <c r="AT390" s="152" t="s">
        <v>178</v>
      </c>
      <c r="AU390" s="152" t="s">
        <v>86</v>
      </c>
      <c r="AY390" s="13" t="s">
        <v>176</v>
      </c>
      <c r="BE390" s="153">
        <f>IF(N390="základná",J390,0)</f>
        <v>0</v>
      </c>
      <c r="BF390" s="153">
        <f>IF(N390="znížená",J390,0)</f>
        <v>0</v>
      </c>
      <c r="BG390" s="153">
        <f>IF(N390="zákl. prenesená",J390,0)</f>
        <v>0</v>
      </c>
      <c r="BH390" s="153">
        <f>IF(N390="zníž. prenesená",J390,0)</f>
        <v>0</v>
      </c>
      <c r="BI390" s="153">
        <f>IF(N390="nulová",J390,0)</f>
        <v>0</v>
      </c>
      <c r="BJ390" s="13" t="s">
        <v>86</v>
      </c>
      <c r="BK390" s="153">
        <f>ROUND(I390*H390,2)</f>
        <v>0</v>
      </c>
      <c r="BL390" s="13" t="s">
        <v>255</v>
      </c>
      <c r="BM390" s="152" t="s">
        <v>1081</v>
      </c>
    </row>
    <row r="391" spans="2:65" s="222" customFormat="1" ht="24.15" customHeight="1">
      <c r="B391" s="223"/>
      <c r="C391" s="224" t="s">
        <v>1082</v>
      </c>
      <c r="D391" s="224" t="s">
        <v>178</v>
      </c>
      <c r="E391" s="225" t="s">
        <v>1083</v>
      </c>
      <c r="F391" s="226" t="s">
        <v>1084</v>
      </c>
      <c r="G391" s="227" t="s">
        <v>222</v>
      </c>
      <c r="H391" s="228">
        <v>309.07</v>
      </c>
      <c r="I391" s="229"/>
      <c r="J391" s="229">
        <f>ROUND(I391*H391,2)</f>
        <v>0</v>
      </c>
      <c r="K391" s="230"/>
      <c r="L391" s="231"/>
      <c r="M391" s="232" t="s">
        <v>1</v>
      </c>
      <c r="N391" s="233" t="s">
        <v>39</v>
      </c>
      <c r="P391" s="234">
        <f>O391*H391</f>
        <v>0</v>
      </c>
      <c r="Q391" s="234">
        <v>0</v>
      </c>
      <c r="R391" s="234">
        <f>Q391*H391</f>
        <v>0</v>
      </c>
      <c r="S391" s="234">
        <v>0</v>
      </c>
      <c r="T391" s="235">
        <f>S391*H391</f>
        <v>0</v>
      </c>
      <c r="AR391" s="236" t="s">
        <v>255</v>
      </c>
      <c r="AT391" s="236" t="s">
        <v>178</v>
      </c>
      <c r="AU391" s="236" t="s">
        <v>86</v>
      </c>
      <c r="AY391" s="237" t="s">
        <v>176</v>
      </c>
      <c r="BE391" s="238">
        <f>IF(N391="základná",J391,0)</f>
        <v>0</v>
      </c>
      <c r="BF391" s="238">
        <f>IF(N391="znížená",J391,0)</f>
        <v>0</v>
      </c>
      <c r="BG391" s="238">
        <f>IF(N391="zákl. prenesená",J391,0)</f>
        <v>0</v>
      </c>
      <c r="BH391" s="238">
        <f>IF(N391="zníž. prenesená",J391,0)</f>
        <v>0</v>
      </c>
      <c r="BI391" s="238">
        <f>IF(N391="nulová",J391,0)</f>
        <v>0</v>
      </c>
      <c r="BJ391" s="237" t="s">
        <v>86</v>
      </c>
      <c r="BK391" s="238">
        <f>ROUND(I391*H391,2)</f>
        <v>0</v>
      </c>
      <c r="BL391" s="237" t="s">
        <v>255</v>
      </c>
      <c r="BM391" s="236" t="s">
        <v>1085</v>
      </c>
    </row>
    <row r="392" spans="2:65" s="1" customFormat="1" ht="44.25" customHeight="1">
      <c r="B392" s="139"/>
      <c r="C392" s="140" t="s">
        <v>1086</v>
      </c>
      <c r="D392" s="140" t="s">
        <v>178</v>
      </c>
      <c r="E392" s="141" t="s">
        <v>1087</v>
      </c>
      <c r="F392" s="142" t="s">
        <v>1088</v>
      </c>
      <c r="G392" s="143" t="s">
        <v>222</v>
      </c>
      <c r="H392" s="144">
        <v>683.43899999999996</v>
      </c>
      <c r="I392" s="145"/>
      <c r="J392" s="146">
        <f>ROUND(I392*H392,2)</f>
        <v>0</v>
      </c>
      <c r="K392" s="147"/>
      <c r="L392" s="28"/>
      <c r="M392" s="148" t="s">
        <v>1</v>
      </c>
      <c r="N392" s="149" t="s">
        <v>39</v>
      </c>
      <c r="P392" s="150">
        <f>O392*H392</f>
        <v>0</v>
      </c>
      <c r="Q392" s="150">
        <v>3.3E-4</v>
      </c>
      <c r="R392" s="150">
        <f>Q392*H392</f>
        <v>0.22553487</v>
      </c>
      <c r="S392" s="150">
        <v>0</v>
      </c>
      <c r="T392" s="151">
        <f>S392*H392</f>
        <v>0</v>
      </c>
      <c r="AR392" s="152" t="s">
        <v>255</v>
      </c>
      <c r="AT392" s="152" t="s">
        <v>178</v>
      </c>
      <c r="AU392" s="152" t="s">
        <v>86</v>
      </c>
      <c r="AY392" s="13" t="s">
        <v>176</v>
      </c>
      <c r="BE392" s="153">
        <f>IF(N392="základná",J392,0)</f>
        <v>0</v>
      </c>
      <c r="BF392" s="153">
        <f>IF(N392="znížená",J392,0)</f>
        <v>0</v>
      </c>
      <c r="BG392" s="153">
        <f>IF(N392="zákl. prenesená",J392,0)</f>
        <v>0</v>
      </c>
      <c r="BH392" s="153">
        <f>IF(N392="zníž. prenesená",J392,0)</f>
        <v>0</v>
      </c>
      <c r="BI392" s="153">
        <f>IF(N392="nulová",J392,0)</f>
        <v>0</v>
      </c>
      <c r="BJ392" s="13" t="s">
        <v>86</v>
      </c>
      <c r="BK392" s="153">
        <f>ROUND(I392*H392,2)</f>
        <v>0</v>
      </c>
      <c r="BL392" s="13" t="s">
        <v>255</v>
      </c>
      <c r="BM392" s="152" t="s">
        <v>1089</v>
      </c>
    </row>
    <row r="393" spans="2:65" s="11" customFormat="1" ht="25.9" customHeight="1">
      <c r="B393" s="127"/>
      <c r="D393" s="128" t="s">
        <v>72</v>
      </c>
      <c r="E393" s="129" t="s">
        <v>234</v>
      </c>
      <c r="F393" s="129" t="s">
        <v>1090</v>
      </c>
      <c r="I393" s="130"/>
      <c r="J393" s="131">
        <f>BK393</f>
        <v>0</v>
      </c>
      <c r="L393" s="127"/>
      <c r="M393" s="132"/>
      <c r="P393" s="133">
        <f>P394+P486+P496</f>
        <v>0</v>
      </c>
      <c r="R393" s="133">
        <f>R394+R486+R496</f>
        <v>1.0832988799999999</v>
      </c>
      <c r="T393" s="134">
        <f>T394+T486+T496</f>
        <v>0</v>
      </c>
      <c r="AR393" s="128" t="s">
        <v>187</v>
      </c>
      <c r="AT393" s="135" t="s">
        <v>72</v>
      </c>
      <c r="AU393" s="135" t="s">
        <v>73</v>
      </c>
      <c r="AY393" s="128" t="s">
        <v>176</v>
      </c>
      <c r="BK393" s="136">
        <f>BK394+BK486+BK496</f>
        <v>0</v>
      </c>
    </row>
    <row r="394" spans="2:65" s="11" customFormat="1" ht="22.75" customHeight="1">
      <c r="B394" s="127"/>
      <c r="D394" s="128" t="s">
        <v>72</v>
      </c>
      <c r="E394" s="137" t="s">
        <v>1091</v>
      </c>
      <c r="F394" s="137" t="s">
        <v>1092</v>
      </c>
      <c r="I394" s="130"/>
      <c r="J394" s="138">
        <f>BK394</f>
        <v>0</v>
      </c>
      <c r="L394" s="127"/>
      <c r="M394" s="132"/>
      <c r="P394" s="133">
        <f>SUM(P395:P485)</f>
        <v>0</v>
      </c>
      <c r="R394" s="133">
        <f>SUM(R395:R485)</f>
        <v>1.0776988799999998</v>
      </c>
      <c r="T394" s="134">
        <f>SUM(T395:T485)</f>
        <v>0</v>
      </c>
      <c r="AR394" s="128" t="s">
        <v>187</v>
      </c>
      <c r="AT394" s="135" t="s">
        <v>72</v>
      </c>
      <c r="AU394" s="135" t="s">
        <v>80</v>
      </c>
      <c r="AY394" s="128" t="s">
        <v>176</v>
      </c>
      <c r="BK394" s="136">
        <f>SUM(BK395:BK485)</f>
        <v>0</v>
      </c>
    </row>
    <row r="395" spans="2:65" s="1" customFormat="1" ht="24.15" customHeight="1">
      <c r="B395" s="139"/>
      <c r="C395" s="140" t="s">
        <v>1093</v>
      </c>
      <c r="D395" s="140" t="s">
        <v>178</v>
      </c>
      <c r="E395" s="141" t="s">
        <v>1094</v>
      </c>
      <c r="F395" s="142" t="s">
        <v>1095</v>
      </c>
      <c r="G395" s="143" t="s">
        <v>241</v>
      </c>
      <c r="H395" s="144">
        <v>1855</v>
      </c>
      <c r="I395" s="145"/>
      <c r="J395" s="146">
        <f t="shared" ref="J395:J426" si="150">ROUND(I395*H395,2)</f>
        <v>0</v>
      </c>
      <c r="K395" s="147"/>
      <c r="L395" s="28"/>
      <c r="M395" s="148" t="s">
        <v>1</v>
      </c>
      <c r="N395" s="149" t="s">
        <v>39</v>
      </c>
      <c r="P395" s="150">
        <f t="shared" ref="P395:P426" si="151">O395*H395</f>
        <v>0</v>
      </c>
      <c r="Q395" s="150">
        <v>0</v>
      </c>
      <c r="R395" s="150">
        <f t="shared" ref="R395:R426" si="152">Q395*H395</f>
        <v>0</v>
      </c>
      <c r="S395" s="150">
        <v>0</v>
      </c>
      <c r="T395" s="151">
        <f t="shared" ref="T395:T426" si="153">S395*H395</f>
        <v>0</v>
      </c>
      <c r="AR395" s="152" t="s">
        <v>456</v>
      </c>
      <c r="AT395" s="152" t="s">
        <v>178</v>
      </c>
      <c r="AU395" s="152" t="s">
        <v>86</v>
      </c>
      <c r="AY395" s="13" t="s">
        <v>176</v>
      </c>
      <c r="BE395" s="153">
        <f t="shared" ref="BE395:BE426" si="154">IF(N395="základná",J395,0)</f>
        <v>0</v>
      </c>
      <c r="BF395" s="153">
        <f t="shared" ref="BF395:BF426" si="155">IF(N395="znížená",J395,0)</f>
        <v>0</v>
      </c>
      <c r="BG395" s="153">
        <f t="shared" ref="BG395:BG426" si="156">IF(N395="zákl. prenesená",J395,0)</f>
        <v>0</v>
      </c>
      <c r="BH395" s="153">
        <f t="shared" ref="BH395:BH426" si="157">IF(N395="zníž. prenesená",J395,0)</f>
        <v>0</v>
      </c>
      <c r="BI395" s="153">
        <f t="shared" ref="BI395:BI426" si="158">IF(N395="nulová",J395,0)</f>
        <v>0</v>
      </c>
      <c r="BJ395" s="13" t="s">
        <v>86</v>
      </c>
      <c r="BK395" s="153">
        <f t="shared" ref="BK395:BK426" si="159">ROUND(I395*H395,2)</f>
        <v>0</v>
      </c>
      <c r="BL395" s="13" t="s">
        <v>456</v>
      </c>
      <c r="BM395" s="152" t="s">
        <v>1096</v>
      </c>
    </row>
    <row r="396" spans="2:65" s="1" customFormat="1" ht="24.15" customHeight="1">
      <c r="B396" s="139"/>
      <c r="C396" s="154" t="s">
        <v>1097</v>
      </c>
      <c r="D396" s="154" t="s">
        <v>234</v>
      </c>
      <c r="E396" s="155" t="s">
        <v>1098</v>
      </c>
      <c r="F396" s="156" t="s">
        <v>1099</v>
      </c>
      <c r="G396" s="157" t="s">
        <v>241</v>
      </c>
      <c r="H396" s="158">
        <v>1855</v>
      </c>
      <c r="I396" s="159"/>
      <c r="J396" s="160">
        <f t="shared" si="150"/>
        <v>0</v>
      </c>
      <c r="K396" s="161"/>
      <c r="L396" s="162"/>
      <c r="M396" s="163" t="s">
        <v>1</v>
      </c>
      <c r="N396" s="164" t="s">
        <v>39</v>
      </c>
      <c r="P396" s="150">
        <f t="shared" si="151"/>
        <v>0</v>
      </c>
      <c r="Q396" s="150">
        <v>1.7000000000000001E-4</v>
      </c>
      <c r="R396" s="150">
        <f t="shared" si="152"/>
        <v>0.31535000000000002</v>
      </c>
      <c r="S396" s="150">
        <v>0</v>
      </c>
      <c r="T396" s="151">
        <f t="shared" si="153"/>
        <v>0</v>
      </c>
      <c r="AR396" s="152" t="s">
        <v>1100</v>
      </c>
      <c r="AT396" s="152" t="s">
        <v>234</v>
      </c>
      <c r="AU396" s="152" t="s">
        <v>86</v>
      </c>
      <c r="AY396" s="13" t="s">
        <v>176</v>
      </c>
      <c r="BE396" s="153">
        <f t="shared" si="154"/>
        <v>0</v>
      </c>
      <c r="BF396" s="153">
        <f t="shared" si="155"/>
        <v>0</v>
      </c>
      <c r="BG396" s="153">
        <f t="shared" si="156"/>
        <v>0</v>
      </c>
      <c r="BH396" s="153">
        <f t="shared" si="157"/>
        <v>0</v>
      </c>
      <c r="BI396" s="153">
        <f t="shared" si="158"/>
        <v>0</v>
      </c>
      <c r="BJ396" s="13" t="s">
        <v>86</v>
      </c>
      <c r="BK396" s="153">
        <f t="shared" si="159"/>
        <v>0</v>
      </c>
      <c r="BL396" s="13" t="s">
        <v>1100</v>
      </c>
      <c r="BM396" s="152" t="s">
        <v>1101</v>
      </c>
    </row>
    <row r="397" spans="2:65" s="1" customFormat="1" ht="24.15" customHeight="1">
      <c r="B397" s="139"/>
      <c r="C397" s="154" t="s">
        <v>1102</v>
      </c>
      <c r="D397" s="154" t="s">
        <v>234</v>
      </c>
      <c r="E397" s="155" t="s">
        <v>1103</v>
      </c>
      <c r="F397" s="156" t="s">
        <v>1104</v>
      </c>
      <c r="G397" s="157" t="s">
        <v>285</v>
      </c>
      <c r="H397" s="158">
        <v>49.688000000000002</v>
      </c>
      <c r="I397" s="159"/>
      <c r="J397" s="160">
        <f t="shared" si="150"/>
        <v>0</v>
      </c>
      <c r="K397" s="161"/>
      <c r="L397" s="162"/>
      <c r="M397" s="163" t="s">
        <v>1</v>
      </c>
      <c r="N397" s="164" t="s">
        <v>39</v>
      </c>
      <c r="P397" s="150">
        <f t="shared" si="151"/>
        <v>0</v>
      </c>
      <c r="Q397" s="150">
        <v>1.0000000000000001E-5</v>
      </c>
      <c r="R397" s="150">
        <f t="shared" si="152"/>
        <v>4.9688000000000011E-4</v>
      </c>
      <c r="S397" s="150">
        <v>0</v>
      </c>
      <c r="T397" s="151">
        <f t="shared" si="153"/>
        <v>0</v>
      </c>
      <c r="AR397" s="152" t="s">
        <v>1100</v>
      </c>
      <c r="AT397" s="152" t="s">
        <v>234</v>
      </c>
      <c r="AU397" s="152" t="s">
        <v>86</v>
      </c>
      <c r="AY397" s="13" t="s">
        <v>176</v>
      </c>
      <c r="BE397" s="153">
        <f t="shared" si="154"/>
        <v>0</v>
      </c>
      <c r="BF397" s="153">
        <f t="shared" si="155"/>
        <v>0</v>
      </c>
      <c r="BG397" s="153">
        <f t="shared" si="156"/>
        <v>0</v>
      </c>
      <c r="BH397" s="153">
        <f t="shared" si="157"/>
        <v>0</v>
      </c>
      <c r="BI397" s="153">
        <f t="shared" si="158"/>
        <v>0</v>
      </c>
      <c r="BJ397" s="13" t="s">
        <v>86</v>
      </c>
      <c r="BK397" s="153">
        <f t="shared" si="159"/>
        <v>0</v>
      </c>
      <c r="BL397" s="13" t="s">
        <v>1100</v>
      </c>
      <c r="BM397" s="152" t="s">
        <v>1105</v>
      </c>
    </row>
    <row r="398" spans="2:65" s="1" customFormat="1" ht="24.15" customHeight="1">
      <c r="B398" s="139"/>
      <c r="C398" s="140" t="s">
        <v>1106</v>
      </c>
      <c r="D398" s="140" t="s">
        <v>178</v>
      </c>
      <c r="E398" s="141" t="s">
        <v>1107</v>
      </c>
      <c r="F398" s="142" t="s">
        <v>1108</v>
      </c>
      <c r="G398" s="143" t="s">
        <v>285</v>
      </c>
      <c r="H398" s="144">
        <v>10</v>
      </c>
      <c r="I398" s="145"/>
      <c r="J398" s="146">
        <f t="shared" si="150"/>
        <v>0</v>
      </c>
      <c r="K398" s="147"/>
      <c r="L398" s="28"/>
      <c r="M398" s="148" t="s">
        <v>1</v>
      </c>
      <c r="N398" s="149" t="s">
        <v>39</v>
      </c>
      <c r="P398" s="150">
        <f t="shared" si="151"/>
        <v>0</v>
      </c>
      <c r="Q398" s="150">
        <v>0</v>
      </c>
      <c r="R398" s="150">
        <f t="shared" si="152"/>
        <v>0</v>
      </c>
      <c r="S398" s="150">
        <v>0</v>
      </c>
      <c r="T398" s="151">
        <f t="shared" si="153"/>
        <v>0</v>
      </c>
      <c r="AR398" s="152" t="s">
        <v>456</v>
      </c>
      <c r="AT398" s="152" t="s">
        <v>178</v>
      </c>
      <c r="AU398" s="152" t="s">
        <v>86</v>
      </c>
      <c r="AY398" s="13" t="s">
        <v>176</v>
      </c>
      <c r="BE398" s="153">
        <f t="shared" si="154"/>
        <v>0</v>
      </c>
      <c r="BF398" s="153">
        <f t="shared" si="155"/>
        <v>0</v>
      </c>
      <c r="BG398" s="153">
        <f t="shared" si="156"/>
        <v>0</v>
      </c>
      <c r="BH398" s="153">
        <f t="shared" si="157"/>
        <v>0</v>
      </c>
      <c r="BI398" s="153">
        <f t="shared" si="158"/>
        <v>0</v>
      </c>
      <c r="BJ398" s="13" t="s">
        <v>86</v>
      </c>
      <c r="BK398" s="153">
        <f t="shared" si="159"/>
        <v>0</v>
      </c>
      <c r="BL398" s="13" t="s">
        <v>456</v>
      </c>
      <c r="BM398" s="152" t="s">
        <v>1109</v>
      </c>
    </row>
    <row r="399" spans="2:65" s="1" customFormat="1" ht="24.15" customHeight="1">
      <c r="B399" s="139"/>
      <c r="C399" s="154" t="s">
        <v>1110</v>
      </c>
      <c r="D399" s="154" t="s">
        <v>234</v>
      </c>
      <c r="E399" s="155" t="s">
        <v>1111</v>
      </c>
      <c r="F399" s="156" t="s">
        <v>1112</v>
      </c>
      <c r="G399" s="157" t="s">
        <v>285</v>
      </c>
      <c r="H399" s="158">
        <v>10</v>
      </c>
      <c r="I399" s="159"/>
      <c r="J399" s="160">
        <f t="shared" si="150"/>
        <v>0</v>
      </c>
      <c r="K399" s="161"/>
      <c r="L399" s="162"/>
      <c r="M399" s="163" t="s">
        <v>1</v>
      </c>
      <c r="N399" s="164" t="s">
        <v>39</v>
      </c>
      <c r="P399" s="150">
        <f t="shared" si="151"/>
        <v>0</v>
      </c>
      <c r="Q399" s="150">
        <v>2.3000000000000001E-4</v>
      </c>
      <c r="R399" s="150">
        <f t="shared" si="152"/>
        <v>2.3E-3</v>
      </c>
      <c r="S399" s="150">
        <v>0</v>
      </c>
      <c r="T399" s="151">
        <f t="shared" si="153"/>
        <v>0</v>
      </c>
      <c r="AR399" s="152" t="s">
        <v>1100</v>
      </c>
      <c r="AT399" s="152" t="s">
        <v>234</v>
      </c>
      <c r="AU399" s="152" t="s">
        <v>86</v>
      </c>
      <c r="AY399" s="13" t="s">
        <v>176</v>
      </c>
      <c r="BE399" s="153">
        <f t="shared" si="154"/>
        <v>0</v>
      </c>
      <c r="BF399" s="153">
        <f t="shared" si="155"/>
        <v>0</v>
      </c>
      <c r="BG399" s="153">
        <f t="shared" si="156"/>
        <v>0</v>
      </c>
      <c r="BH399" s="153">
        <f t="shared" si="157"/>
        <v>0</v>
      </c>
      <c r="BI399" s="153">
        <f t="shared" si="158"/>
        <v>0</v>
      </c>
      <c r="BJ399" s="13" t="s">
        <v>86</v>
      </c>
      <c r="BK399" s="153">
        <f t="shared" si="159"/>
        <v>0</v>
      </c>
      <c r="BL399" s="13" t="s">
        <v>1100</v>
      </c>
      <c r="BM399" s="152" t="s">
        <v>1113</v>
      </c>
    </row>
    <row r="400" spans="2:65" s="1" customFormat="1" ht="24.15" customHeight="1">
      <c r="B400" s="139"/>
      <c r="C400" s="140" t="s">
        <v>1114</v>
      </c>
      <c r="D400" s="140" t="s">
        <v>178</v>
      </c>
      <c r="E400" s="141" t="s">
        <v>1115</v>
      </c>
      <c r="F400" s="142" t="s">
        <v>1116</v>
      </c>
      <c r="G400" s="143" t="s">
        <v>285</v>
      </c>
      <c r="H400" s="144">
        <v>185</v>
      </c>
      <c r="I400" s="145"/>
      <c r="J400" s="146">
        <f t="shared" si="150"/>
        <v>0</v>
      </c>
      <c r="K400" s="147"/>
      <c r="L400" s="28"/>
      <c r="M400" s="148" t="s">
        <v>1</v>
      </c>
      <c r="N400" s="149" t="s">
        <v>39</v>
      </c>
      <c r="P400" s="150">
        <f t="shared" si="151"/>
        <v>0</v>
      </c>
      <c r="Q400" s="150">
        <v>0</v>
      </c>
      <c r="R400" s="150">
        <f t="shared" si="152"/>
        <v>0</v>
      </c>
      <c r="S400" s="150">
        <v>0</v>
      </c>
      <c r="T400" s="151">
        <f t="shared" si="153"/>
        <v>0</v>
      </c>
      <c r="AR400" s="152" t="s">
        <v>456</v>
      </c>
      <c r="AT400" s="152" t="s">
        <v>178</v>
      </c>
      <c r="AU400" s="152" t="s">
        <v>86</v>
      </c>
      <c r="AY400" s="13" t="s">
        <v>176</v>
      </c>
      <c r="BE400" s="153">
        <f t="shared" si="154"/>
        <v>0</v>
      </c>
      <c r="BF400" s="153">
        <f t="shared" si="155"/>
        <v>0</v>
      </c>
      <c r="BG400" s="153">
        <f t="shared" si="156"/>
        <v>0</v>
      </c>
      <c r="BH400" s="153">
        <f t="shared" si="157"/>
        <v>0</v>
      </c>
      <c r="BI400" s="153">
        <f t="shared" si="158"/>
        <v>0</v>
      </c>
      <c r="BJ400" s="13" t="s">
        <v>86</v>
      </c>
      <c r="BK400" s="153">
        <f t="shared" si="159"/>
        <v>0</v>
      </c>
      <c r="BL400" s="13" t="s">
        <v>456</v>
      </c>
      <c r="BM400" s="152" t="s">
        <v>1117</v>
      </c>
    </row>
    <row r="401" spans="2:65" s="1" customFormat="1" ht="33" customHeight="1">
      <c r="B401" s="139"/>
      <c r="C401" s="154" t="s">
        <v>1118</v>
      </c>
      <c r="D401" s="154" t="s">
        <v>234</v>
      </c>
      <c r="E401" s="155" t="s">
        <v>1119</v>
      </c>
      <c r="F401" s="156" t="s">
        <v>1120</v>
      </c>
      <c r="G401" s="157" t="s">
        <v>285</v>
      </c>
      <c r="H401" s="158">
        <v>185</v>
      </c>
      <c r="I401" s="159"/>
      <c r="J401" s="160">
        <f t="shared" si="150"/>
        <v>0</v>
      </c>
      <c r="K401" s="161"/>
      <c r="L401" s="162"/>
      <c r="M401" s="163" t="s">
        <v>1</v>
      </c>
      <c r="N401" s="164" t="s">
        <v>39</v>
      </c>
      <c r="P401" s="150">
        <f t="shared" si="151"/>
        <v>0</v>
      </c>
      <c r="Q401" s="150">
        <v>9.7E-5</v>
      </c>
      <c r="R401" s="150">
        <f t="shared" si="152"/>
        <v>1.7944999999999999E-2</v>
      </c>
      <c r="S401" s="150">
        <v>0</v>
      </c>
      <c r="T401" s="151">
        <f t="shared" si="153"/>
        <v>0</v>
      </c>
      <c r="AR401" s="152" t="s">
        <v>1100</v>
      </c>
      <c r="AT401" s="152" t="s">
        <v>234</v>
      </c>
      <c r="AU401" s="152" t="s">
        <v>86</v>
      </c>
      <c r="AY401" s="13" t="s">
        <v>176</v>
      </c>
      <c r="BE401" s="153">
        <f t="shared" si="154"/>
        <v>0</v>
      </c>
      <c r="BF401" s="153">
        <f t="shared" si="155"/>
        <v>0</v>
      </c>
      <c r="BG401" s="153">
        <f t="shared" si="156"/>
        <v>0</v>
      </c>
      <c r="BH401" s="153">
        <f t="shared" si="157"/>
        <v>0</v>
      </c>
      <c r="BI401" s="153">
        <f t="shared" si="158"/>
        <v>0</v>
      </c>
      <c r="BJ401" s="13" t="s">
        <v>86</v>
      </c>
      <c r="BK401" s="153">
        <f t="shared" si="159"/>
        <v>0</v>
      </c>
      <c r="BL401" s="13" t="s">
        <v>1100</v>
      </c>
      <c r="BM401" s="152" t="s">
        <v>1121</v>
      </c>
    </row>
    <row r="402" spans="2:65" s="1" customFormat="1" ht="24.15" customHeight="1">
      <c r="B402" s="139"/>
      <c r="C402" s="140" t="s">
        <v>1122</v>
      </c>
      <c r="D402" s="140" t="s">
        <v>178</v>
      </c>
      <c r="E402" s="141" t="s">
        <v>1123</v>
      </c>
      <c r="F402" s="142" t="s">
        <v>1124</v>
      </c>
      <c r="G402" s="143" t="s">
        <v>285</v>
      </c>
      <c r="H402" s="144">
        <v>5</v>
      </c>
      <c r="I402" s="145"/>
      <c r="J402" s="146">
        <f t="shared" si="150"/>
        <v>0</v>
      </c>
      <c r="K402" s="147"/>
      <c r="L402" s="28"/>
      <c r="M402" s="148" t="s">
        <v>1</v>
      </c>
      <c r="N402" s="149" t="s">
        <v>39</v>
      </c>
      <c r="P402" s="150">
        <f t="shared" si="151"/>
        <v>0</v>
      </c>
      <c r="Q402" s="150">
        <v>0</v>
      </c>
      <c r="R402" s="150">
        <f t="shared" si="152"/>
        <v>0</v>
      </c>
      <c r="S402" s="150">
        <v>0</v>
      </c>
      <c r="T402" s="151">
        <f t="shared" si="153"/>
        <v>0</v>
      </c>
      <c r="AR402" s="152" t="s">
        <v>456</v>
      </c>
      <c r="AT402" s="152" t="s">
        <v>178</v>
      </c>
      <c r="AU402" s="152" t="s">
        <v>86</v>
      </c>
      <c r="AY402" s="13" t="s">
        <v>176</v>
      </c>
      <c r="BE402" s="153">
        <f t="shared" si="154"/>
        <v>0</v>
      </c>
      <c r="BF402" s="153">
        <f t="shared" si="155"/>
        <v>0</v>
      </c>
      <c r="BG402" s="153">
        <f t="shared" si="156"/>
        <v>0</v>
      </c>
      <c r="BH402" s="153">
        <f t="shared" si="157"/>
        <v>0</v>
      </c>
      <c r="BI402" s="153">
        <f t="shared" si="158"/>
        <v>0</v>
      </c>
      <c r="BJ402" s="13" t="s">
        <v>86</v>
      </c>
      <c r="BK402" s="153">
        <f t="shared" si="159"/>
        <v>0</v>
      </c>
      <c r="BL402" s="13" t="s">
        <v>456</v>
      </c>
      <c r="BM402" s="152" t="s">
        <v>1125</v>
      </c>
    </row>
    <row r="403" spans="2:65" s="1" customFormat="1" ht="16.5" customHeight="1">
      <c r="B403" s="139"/>
      <c r="C403" s="154" t="s">
        <v>1126</v>
      </c>
      <c r="D403" s="154" t="s">
        <v>234</v>
      </c>
      <c r="E403" s="155" t="s">
        <v>1127</v>
      </c>
      <c r="F403" s="156" t="s">
        <v>1128</v>
      </c>
      <c r="G403" s="157" t="s">
        <v>285</v>
      </c>
      <c r="H403" s="158">
        <v>5</v>
      </c>
      <c r="I403" s="159"/>
      <c r="J403" s="160">
        <f t="shared" si="150"/>
        <v>0</v>
      </c>
      <c r="K403" s="161"/>
      <c r="L403" s="162"/>
      <c r="M403" s="163" t="s">
        <v>1</v>
      </c>
      <c r="N403" s="164" t="s">
        <v>39</v>
      </c>
      <c r="P403" s="150">
        <f t="shared" si="151"/>
        <v>0</v>
      </c>
      <c r="Q403" s="150">
        <v>8.0000000000000007E-5</v>
      </c>
      <c r="R403" s="150">
        <f t="shared" si="152"/>
        <v>4.0000000000000002E-4</v>
      </c>
      <c r="S403" s="150">
        <v>0</v>
      </c>
      <c r="T403" s="151">
        <f t="shared" si="153"/>
        <v>0</v>
      </c>
      <c r="AR403" s="152" t="s">
        <v>1100</v>
      </c>
      <c r="AT403" s="152" t="s">
        <v>234</v>
      </c>
      <c r="AU403" s="152" t="s">
        <v>86</v>
      </c>
      <c r="AY403" s="13" t="s">
        <v>176</v>
      </c>
      <c r="BE403" s="153">
        <f t="shared" si="154"/>
        <v>0</v>
      </c>
      <c r="BF403" s="153">
        <f t="shared" si="155"/>
        <v>0</v>
      </c>
      <c r="BG403" s="153">
        <f t="shared" si="156"/>
        <v>0</v>
      </c>
      <c r="BH403" s="153">
        <f t="shared" si="157"/>
        <v>0</v>
      </c>
      <c r="BI403" s="153">
        <f t="shared" si="158"/>
        <v>0</v>
      </c>
      <c r="BJ403" s="13" t="s">
        <v>86</v>
      </c>
      <c r="BK403" s="153">
        <f t="shared" si="159"/>
        <v>0</v>
      </c>
      <c r="BL403" s="13" t="s">
        <v>1100</v>
      </c>
      <c r="BM403" s="152" t="s">
        <v>1129</v>
      </c>
    </row>
    <row r="404" spans="2:65" s="1" customFormat="1" ht="16.5" customHeight="1">
      <c r="B404" s="139"/>
      <c r="C404" s="154" t="s">
        <v>1130</v>
      </c>
      <c r="D404" s="154" t="s">
        <v>234</v>
      </c>
      <c r="E404" s="155" t="s">
        <v>1131</v>
      </c>
      <c r="F404" s="156" t="s">
        <v>1132</v>
      </c>
      <c r="G404" s="157" t="s">
        <v>285</v>
      </c>
      <c r="H404" s="158">
        <v>5</v>
      </c>
      <c r="I404" s="159"/>
      <c r="J404" s="160">
        <f t="shared" si="150"/>
        <v>0</v>
      </c>
      <c r="K404" s="161"/>
      <c r="L404" s="162"/>
      <c r="M404" s="163" t="s">
        <v>1</v>
      </c>
      <c r="N404" s="164" t="s">
        <v>39</v>
      </c>
      <c r="P404" s="150">
        <f t="shared" si="151"/>
        <v>0</v>
      </c>
      <c r="Q404" s="150">
        <v>2.0000000000000002E-5</v>
      </c>
      <c r="R404" s="150">
        <f t="shared" si="152"/>
        <v>1E-4</v>
      </c>
      <c r="S404" s="150">
        <v>0</v>
      </c>
      <c r="T404" s="151">
        <f t="shared" si="153"/>
        <v>0</v>
      </c>
      <c r="AR404" s="152" t="s">
        <v>1100</v>
      </c>
      <c r="AT404" s="152" t="s">
        <v>234</v>
      </c>
      <c r="AU404" s="152" t="s">
        <v>86</v>
      </c>
      <c r="AY404" s="13" t="s">
        <v>176</v>
      </c>
      <c r="BE404" s="153">
        <f t="shared" si="154"/>
        <v>0</v>
      </c>
      <c r="BF404" s="153">
        <f t="shared" si="155"/>
        <v>0</v>
      </c>
      <c r="BG404" s="153">
        <f t="shared" si="156"/>
        <v>0</v>
      </c>
      <c r="BH404" s="153">
        <f t="shared" si="157"/>
        <v>0</v>
      </c>
      <c r="BI404" s="153">
        <f t="shared" si="158"/>
        <v>0</v>
      </c>
      <c r="BJ404" s="13" t="s">
        <v>86</v>
      </c>
      <c r="BK404" s="153">
        <f t="shared" si="159"/>
        <v>0</v>
      </c>
      <c r="BL404" s="13" t="s">
        <v>1100</v>
      </c>
      <c r="BM404" s="152" t="s">
        <v>1133</v>
      </c>
    </row>
    <row r="405" spans="2:65" s="1" customFormat="1" ht="16.5" customHeight="1">
      <c r="B405" s="139"/>
      <c r="C405" s="154" t="s">
        <v>1134</v>
      </c>
      <c r="D405" s="154" t="s">
        <v>234</v>
      </c>
      <c r="E405" s="155" t="s">
        <v>1135</v>
      </c>
      <c r="F405" s="156" t="s">
        <v>1136</v>
      </c>
      <c r="G405" s="157" t="s">
        <v>285</v>
      </c>
      <c r="H405" s="158">
        <v>5</v>
      </c>
      <c r="I405" s="159"/>
      <c r="J405" s="160">
        <f t="shared" si="150"/>
        <v>0</v>
      </c>
      <c r="K405" s="161"/>
      <c r="L405" s="162"/>
      <c r="M405" s="163" t="s">
        <v>1</v>
      </c>
      <c r="N405" s="164" t="s">
        <v>39</v>
      </c>
      <c r="P405" s="150">
        <f t="shared" si="151"/>
        <v>0</v>
      </c>
      <c r="Q405" s="150">
        <v>1.0000000000000001E-5</v>
      </c>
      <c r="R405" s="150">
        <f t="shared" si="152"/>
        <v>5.0000000000000002E-5</v>
      </c>
      <c r="S405" s="150">
        <v>0</v>
      </c>
      <c r="T405" s="151">
        <f t="shared" si="153"/>
        <v>0</v>
      </c>
      <c r="AR405" s="152" t="s">
        <v>1100</v>
      </c>
      <c r="AT405" s="152" t="s">
        <v>234</v>
      </c>
      <c r="AU405" s="152" t="s">
        <v>86</v>
      </c>
      <c r="AY405" s="13" t="s">
        <v>176</v>
      </c>
      <c r="BE405" s="153">
        <f t="shared" si="154"/>
        <v>0</v>
      </c>
      <c r="BF405" s="153">
        <f t="shared" si="155"/>
        <v>0</v>
      </c>
      <c r="BG405" s="153">
        <f t="shared" si="156"/>
        <v>0</v>
      </c>
      <c r="BH405" s="153">
        <f t="shared" si="157"/>
        <v>0</v>
      </c>
      <c r="BI405" s="153">
        <f t="shared" si="158"/>
        <v>0</v>
      </c>
      <c r="BJ405" s="13" t="s">
        <v>86</v>
      </c>
      <c r="BK405" s="153">
        <f t="shared" si="159"/>
        <v>0</v>
      </c>
      <c r="BL405" s="13" t="s">
        <v>1100</v>
      </c>
      <c r="BM405" s="152" t="s">
        <v>1137</v>
      </c>
    </row>
    <row r="406" spans="2:65" s="1" customFormat="1" ht="24.15" customHeight="1">
      <c r="B406" s="139"/>
      <c r="C406" s="140" t="s">
        <v>1138</v>
      </c>
      <c r="D406" s="140" t="s">
        <v>178</v>
      </c>
      <c r="E406" s="141" t="s">
        <v>1139</v>
      </c>
      <c r="F406" s="142" t="s">
        <v>1140</v>
      </c>
      <c r="G406" s="143" t="s">
        <v>285</v>
      </c>
      <c r="H406" s="144">
        <v>15</v>
      </c>
      <c r="I406" s="145"/>
      <c r="J406" s="146">
        <f t="shared" si="150"/>
        <v>0</v>
      </c>
      <c r="K406" s="147"/>
      <c r="L406" s="28"/>
      <c r="M406" s="148" t="s">
        <v>1</v>
      </c>
      <c r="N406" s="149" t="s">
        <v>39</v>
      </c>
      <c r="P406" s="150">
        <f t="shared" si="151"/>
        <v>0</v>
      </c>
      <c r="Q406" s="150">
        <v>0</v>
      </c>
      <c r="R406" s="150">
        <f t="shared" si="152"/>
        <v>0</v>
      </c>
      <c r="S406" s="150">
        <v>0</v>
      </c>
      <c r="T406" s="151">
        <f t="shared" si="153"/>
        <v>0</v>
      </c>
      <c r="AR406" s="152" t="s">
        <v>456</v>
      </c>
      <c r="AT406" s="152" t="s">
        <v>178</v>
      </c>
      <c r="AU406" s="152" t="s">
        <v>86</v>
      </c>
      <c r="AY406" s="13" t="s">
        <v>176</v>
      </c>
      <c r="BE406" s="153">
        <f t="shared" si="154"/>
        <v>0</v>
      </c>
      <c r="BF406" s="153">
        <f t="shared" si="155"/>
        <v>0</v>
      </c>
      <c r="BG406" s="153">
        <f t="shared" si="156"/>
        <v>0</v>
      </c>
      <c r="BH406" s="153">
        <f t="shared" si="157"/>
        <v>0</v>
      </c>
      <c r="BI406" s="153">
        <f t="shared" si="158"/>
        <v>0</v>
      </c>
      <c r="BJ406" s="13" t="s">
        <v>86</v>
      </c>
      <c r="BK406" s="153">
        <f t="shared" si="159"/>
        <v>0</v>
      </c>
      <c r="BL406" s="13" t="s">
        <v>456</v>
      </c>
      <c r="BM406" s="152" t="s">
        <v>1141</v>
      </c>
    </row>
    <row r="407" spans="2:65" s="1" customFormat="1" ht="16.5" customHeight="1">
      <c r="B407" s="139"/>
      <c r="C407" s="154" t="s">
        <v>1142</v>
      </c>
      <c r="D407" s="154" t="s">
        <v>234</v>
      </c>
      <c r="E407" s="155" t="s">
        <v>1143</v>
      </c>
      <c r="F407" s="156" t="s">
        <v>1144</v>
      </c>
      <c r="G407" s="157" t="s">
        <v>285</v>
      </c>
      <c r="H407" s="158">
        <v>15</v>
      </c>
      <c r="I407" s="159"/>
      <c r="J407" s="160">
        <f t="shared" si="150"/>
        <v>0</v>
      </c>
      <c r="K407" s="161"/>
      <c r="L407" s="162"/>
      <c r="M407" s="163" t="s">
        <v>1</v>
      </c>
      <c r="N407" s="164" t="s">
        <v>39</v>
      </c>
      <c r="P407" s="150">
        <f t="shared" si="151"/>
        <v>0</v>
      </c>
      <c r="Q407" s="150">
        <v>5.0000000000000002E-5</v>
      </c>
      <c r="R407" s="150">
        <f t="shared" si="152"/>
        <v>7.5000000000000002E-4</v>
      </c>
      <c r="S407" s="150">
        <v>0</v>
      </c>
      <c r="T407" s="151">
        <f t="shared" si="153"/>
        <v>0</v>
      </c>
      <c r="AR407" s="152" t="s">
        <v>1100</v>
      </c>
      <c r="AT407" s="152" t="s">
        <v>234</v>
      </c>
      <c r="AU407" s="152" t="s">
        <v>86</v>
      </c>
      <c r="AY407" s="13" t="s">
        <v>176</v>
      </c>
      <c r="BE407" s="153">
        <f t="shared" si="154"/>
        <v>0</v>
      </c>
      <c r="BF407" s="153">
        <f t="shared" si="155"/>
        <v>0</v>
      </c>
      <c r="BG407" s="153">
        <f t="shared" si="156"/>
        <v>0</v>
      </c>
      <c r="BH407" s="153">
        <f t="shared" si="157"/>
        <v>0</v>
      </c>
      <c r="BI407" s="153">
        <f t="shared" si="158"/>
        <v>0</v>
      </c>
      <c r="BJ407" s="13" t="s">
        <v>86</v>
      </c>
      <c r="BK407" s="153">
        <f t="shared" si="159"/>
        <v>0</v>
      </c>
      <c r="BL407" s="13" t="s">
        <v>1100</v>
      </c>
      <c r="BM407" s="152" t="s">
        <v>1145</v>
      </c>
    </row>
    <row r="408" spans="2:65" s="1" customFormat="1" ht="16.5" customHeight="1">
      <c r="B408" s="139"/>
      <c r="C408" s="154" t="s">
        <v>1146</v>
      </c>
      <c r="D408" s="154" t="s">
        <v>234</v>
      </c>
      <c r="E408" s="155" t="s">
        <v>1147</v>
      </c>
      <c r="F408" s="156" t="s">
        <v>1148</v>
      </c>
      <c r="G408" s="157" t="s">
        <v>285</v>
      </c>
      <c r="H408" s="158">
        <v>15</v>
      </c>
      <c r="I408" s="159"/>
      <c r="J408" s="160">
        <f t="shared" si="150"/>
        <v>0</v>
      </c>
      <c r="K408" s="161"/>
      <c r="L408" s="162"/>
      <c r="M408" s="163" t="s">
        <v>1</v>
      </c>
      <c r="N408" s="164" t="s">
        <v>39</v>
      </c>
      <c r="P408" s="150">
        <f t="shared" si="151"/>
        <v>0</v>
      </c>
      <c r="Q408" s="150">
        <v>2.0000000000000002E-5</v>
      </c>
      <c r="R408" s="150">
        <f t="shared" si="152"/>
        <v>3.0000000000000003E-4</v>
      </c>
      <c r="S408" s="150">
        <v>0</v>
      </c>
      <c r="T408" s="151">
        <f t="shared" si="153"/>
        <v>0</v>
      </c>
      <c r="AR408" s="152" t="s">
        <v>1100</v>
      </c>
      <c r="AT408" s="152" t="s">
        <v>234</v>
      </c>
      <c r="AU408" s="152" t="s">
        <v>86</v>
      </c>
      <c r="AY408" s="13" t="s">
        <v>176</v>
      </c>
      <c r="BE408" s="153">
        <f t="shared" si="154"/>
        <v>0</v>
      </c>
      <c r="BF408" s="153">
        <f t="shared" si="155"/>
        <v>0</v>
      </c>
      <c r="BG408" s="153">
        <f t="shared" si="156"/>
        <v>0</v>
      </c>
      <c r="BH408" s="153">
        <f t="shared" si="157"/>
        <v>0</v>
      </c>
      <c r="BI408" s="153">
        <f t="shared" si="158"/>
        <v>0</v>
      </c>
      <c r="BJ408" s="13" t="s">
        <v>86</v>
      </c>
      <c r="BK408" s="153">
        <f t="shared" si="159"/>
        <v>0</v>
      </c>
      <c r="BL408" s="13" t="s">
        <v>1100</v>
      </c>
      <c r="BM408" s="152" t="s">
        <v>1149</v>
      </c>
    </row>
    <row r="409" spans="2:65" s="1" customFormat="1" ht="16.5" customHeight="1">
      <c r="B409" s="139"/>
      <c r="C409" s="154" t="s">
        <v>1150</v>
      </c>
      <c r="D409" s="154" t="s">
        <v>234</v>
      </c>
      <c r="E409" s="155" t="s">
        <v>1135</v>
      </c>
      <c r="F409" s="156" t="s">
        <v>1136</v>
      </c>
      <c r="G409" s="157" t="s">
        <v>285</v>
      </c>
      <c r="H409" s="158">
        <v>15</v>
      </c>
      <c r="I409" s="159"/>
      <c r="J409" s="160">
        <f t="shared" si="150"/>
        <v>0</v>
      </c>
      <c r="K409" s="161"/>
      <c r="L409" s="162"/>
      <c r="M409" s="163" t="s">
        <v>1</v>
      </c>
      <c r="N409" s="164" t="s">
        <v>39</v>
      </c>
      <c r="P409" s="150">
        <f t="shared" si="151"/>
        <v>0</v>
      </c>
      <c r="Q409" s="150">
        <v>1.0000000000000001E-5</v>
      </c>
      <c r="R409" s="150">
        <f t="shared" si="152"/>
        <v>1.5000000000000001E-4</v>
      </c>
      <c r="S409" s="150">
        <v>0</v>
      </c>
      <c r="T409" s="151">
        <f t="shared" si="153"/>
        <v>0</v>
      </c>
      <c r="AR409" s="152" t="s">
        <v>1100</v>
      </c>
      <c r="AT409" s="152" t="s">
        <v>234</v>
      </c>
      <c r="AU409" s="152" t="s">
        <v>86</v>
      </c>
      <c r="AY409" s="13" t="s">
        <v>176</v>
      </c>
      <c r="BE409" s="153">
        <f t="shared" si="154"/>
        <v>0</v>
      </c>
      <c r="BF409" s="153">
        <f t="shared" si="155"/>
        <v>0</v>
      </c>
      <c r="BG409" s="153">
        <f t="shared" si="156"/>
        <v>0</v>
      </c>
      <c r="BH409" s="153">
        <f t="shared" si="157"/>
        <v>0</v>
      </c>
      <c r="BI409" s="153">
        <f t="shared" si="158"/>
        <v>0</v>
      </c>
      <c r="BJ409" s="13" t="s">
        <v>86</v>
      </c>
      <c r="BK409" s="153">
        <f t="shared" si="159"/>
        <v>0</v>
      </c>
      <c r="BL409" s="13" t="s">
        <v>1100</v>
      </c>
      <c r="BM409" s="152" t="s">
        <v>1151</v>
      </c>
    </row>
    <row r="410" spans="2:65" s="1" customFormat="1" ht="24.15" customHeight="1">
      <c r="B410" s="139"/>
      <c r="C410" s="140" t="s">
        <v>1152</v>
      </c>
      <c r="D410" s="140" t="s">
        <v>178</v>
      </c>
      <c r="E410" s="141" t="s">
        <v>1153</v>
      </c>
      <c r="F410" s="142" t="s">
        <v>1154</v>
      </c>
      <c r="G410" s="143" t="s">
        <v>285</v>
      </c>
      <c r="H410" s="144">
        <v>20</v>
      </c>
      <c r="I410" s="145"/>
      <c r="J410" s="146">
        <f t="shared" si="150"/>
        <v>0</v>
      </c>
      <c r="K410" s="147"/>
      <c r="L410" s="28"/>
      <c r="M410" s="148" t="s">
        <v>1</v>
      </c>
      <c r="N410" s="149" t="s">
        <v>39</v>
      </c>
      <c r="P410" s="150">
        <f t="shared" si="151"/>
        <v>0</v>
      </c>
      <c r="Q410" s="150">
        <v>0</v>
      </c>
      <c r="R410" s="150">
        <f t="shared" si="152"/>
        <v>0</v>
      </c>
      <c r="S410" s="150">
        <v>0</v>
      </c>
      <c r="T410" s="151">
        <f t="shared" si="153"/>
        <v>0</v>
      </c>
      <c r="AR410" s="152" t="s">
        <v>456</v>
      </c>
      <c r="AT410" s="152" t="s">
        <v>178</v>
      </c>
      <c r="AU410" s="152" t="s">
        <v>86</v>
      </c>
      <c r="AY410" s="13" t="s">
        <v>176</v>
      </c>
      <c r="BE410" s="153">
        <f t="shared" si="154"/>
        <v>0</v>
      </c>
      <c r="BF410" s="153">
        <f t="shared" si="155"/>
        <v>0</v>
      </c>
      <c r="BG410" s="153">
        <f t="shared" si="156"/>
        <v>0</v>
      </c>
      <c r="BH410" s="153">
        <f t="shared" si="157"/>
        <v>0</v>
      </c>
      <c r="BI410" s="153">
        <f t="shared" si="158"/>
        <v>0</v>
      </c>
      <c r="BJ410" s="13" t="s">
        <v>86</v>
      </c>
      <c r="BK410" s="153">
        <f t="shared" si="159"/>
        <v>0</v>
      </c>
      <c r="BL410" s="13" t="s">
        <v>456</v>
      </c>
      <c r="BM410" s="152" t="s">
        <v>1155</v>
      </c>
    </row>
    <row r="411" spans="2:65" s="1" customFormat="1" ht="16.5" customHeight="1">
      <c r="B411" s="139"/>
      <c r="C411" s="154" t="s">
        <v>1156</v>
      </c>
      <c r="D411" s="154" t="s">
        <v>234</v>
      </c>
      <c r="E411" s="155" t="s">
        <v>1157</v>
      </c>
      <c r="F411" s="156" t="s">
        <v>1158</v>
      </c>
      <c r="G411" s="157" t="s">
        <v>285</v>
      </c>
      <c r="H411" s="158">
        <v>20</v>
      </c>
      <c r="I411" s="159"/>
      <c r="J411" s="160">
        <f t="shared" si="150"/>
        <v>0</v>
      </c>
      <c r="K411" s="161"/>
      <c r="L411" s="162"/>
      <c r="M411" s="163" t="s">
        <v>1</v>
      </c>
      <c r="N411" s="164" t="s">
        <v>39</v>
      </c>
      <c r="P411" s="150">
        <f t="shared" si="151"/>
        <v>0</v>
      </c>
      <c r="Q411" s="150">
        <v>5.0000000000000002E-5</v>
      </c>
      <c r="R411" s="150">
        <f t="shared" si="152"/>
        <v>1E-3</v>
      </c>
      <c r="S411" s="150">
        <v>0</v>
      </c>
      <c r="T411" s="151">
        <f t="shared" si="153"/>
        <v>0</v>
      </c>
      <c r="AR411" s="152" t="s">
        <v>1100</v>
      </c>
      <c r="AT411" s="152" t="s">
        <v>234</v>
      </c>
      <c r="AU411" s="152" t="s">
        <v>86</v>
      </c>
      <c r="AY411" s="13" t="s">
        <v>176</v>
      </c>
      <c r="BE411" s="153">
        <f t="shared" si="154"/>
        <v>0</v>
      </c>
      <c r="BF411" s="153">
        <f t="shared" si="155"/>
        <v>0</v>
      </c>
      <c r="BG411" s="153">
        <f t="shared" si="156"/>
        <v>0</v>
      </c>
      <c r="BH411" s="153">
        <f t="shared" si="157"/>
        <v>0</v>
      </c>
      <c r="BI411" s="153">
        <f t="shared" si="158"/>
        <v>0</v>
      </c>
      <c r="BJ411" s="13" t="s">
        <v>86</v>
      </c>
      <c r="BK411" s="153">
        <f t="shared" si="159"/>
        <v>0</v>
      </c>
      <c r="BL411" s="13" t="s">
        <v>1100</v>
      </c>
      <c r="BM411" s="152" t="s">
        <v>1159</v>
      </c>
    </row>
    <row r="412" spans="2:65" s="1" customFormat="1" ht="16.5" customHeight="1">
      <c r="B412" s="139"/>
      <c r="C412" s="154" t="s">
        <v>1160</v>
      </c>
      <c r="D412" s="154" t="s">
        <v>234</v>
      </c>
      <c r="E412" s="155" t="s">
        <v>1161</v>
      </c>
      <c r="F412" s="156" t="s">
        <v>1162</v>
      </c>
      <c r="G412" s="157" t="s">
        <v>285</v>
      </c>
      <c r="H412" s="158">
        <v>20</v>
      </c>
      <c r="I412" s="159"/>
      <c r="J412" s="160">
        <f t="shared" si="150"/>
        <v>0</v>
      </c>
      <c r="K412" s="161"/>
      <c r="L412" s="162"/>
      <c r="M412" s="163" t="s">
        <v>1</v>
      </c>
      <c r="N412" s="164" t="s">
        <v>39</v>
      </c>
      <c r="P412" s="150">
        <f t="shared" si="151"/>
        <v>0</v>
      </c>
      <c r="Q412" s="150">
        <v>2.0000000000000002E-5</v>
      </c>
      <c r="R412" s="150">
        <f t="shared" si="152"/>
        <v>4.0000000000000002E-4</v>
      </c>
      <c r="S412" s="150">
        <v>0</v>
      </c>
      <c r="T412" s="151">
        <f t="shared" si="153"/>
        <v>0</v>
      </c>
      <c r="AR412" s="152" t="s">
        <v>1100</v>
      </c>
      <c r="AT412" s="152" t="s">
        <v>234</v>
      </c>
      <c r="AU412" s="152" t="s">
        <v>86</v>
      </c>
      <c r="AY412" s="13" t="s">
        <v>176</v>
      </c>
      <c r="BE412" s="153">
        <f t="shared" si="154"/>
        <v>0</v>
      </c>
      <c r="BF412" s="153">
        <f t="shared" si="155"/>
        <v>0</v>
      </c>
      <c r="BG412" s="153">
        <f t="shared" si="156"/>
        <v>0</v>
      </c>
      <c r="BH412" s="153">
        <f t="shared" si="157"/>
        <v>0</v>
      </c>
      <c r="BI412" s="153">
        <f t="shared" si="158"/>
        <v>0</v>
      </c>
      <c r="BJ412" s="13" t="s">
        <v>86</v>
      </c>
      <c r="BK412" s="153">
        <f t="shared" si="159"/>
        <v>0</v>
      </c>
      <c r="BL412" s="13" t="s">
        <v>1100</v>
      </c>
      <c r="BM412" s="152" t="s">
        <v>1163</v>
      </c>
    </row>
    <row r="413" spans="2:65" s="1" customFormat="1" ht="16.5" customHeight="1">
      <c r="B413" s="139"/>
      <c r="C413" s="154" t="s">
        <v>1164</v>
      </c>
      <c r="D413" s="154" t="s">
        <v>234</v>
      </c>
      <c r="E413" s="155" t="s">
        <v>1135</v>
      </c>
      <c r="F413" s="156" t="s">
        <v>1136</v>
      </c>
      <c r="G413" s="157" t="s">
        <v>285</v>
      </c>
      <c r="H413" s="158">
        <v>20</v>
      </c>
      <c r="I413" s="159"/>
      <c r="J413" s="160">
        <f t="shared" si="150"/>
        <v>0</v>
      </c>
      <c r="K413" s="161"/>
      <c r="L413" s="162"/>
      <c r="M413" s="163" t="s">
        <v>1</v>
      </c>
      <c r="N413" s="164" t="s">
        <v>39</v>
      </c>
      <c r="P413" s="150">
        <f t="shared" si="151"/>
        <v>0</v>
      </c>
      <c r="Q413" s="150">
        <v>1.0000000000000001E-5</v>
      </c>
      <c r="R413" s="150">
        <f t="shared" si="152"/>
        <v>2.0000000000000001E-4</v>
      </c>
      <c r="S413" s="150">
        <v>0</v>
      </c>
      <c r="T413" s="151">
        <f t="shared" si="153"/>
        <v>0</v>
      </c>
      <c r="AR413" s="152" t="s">
        <v>1100</v>
      </c>
      <c r="AT413" s="152" t="s">
        <v>234</v>
      </c>
      <c r="AU413" s="152" t="s">
        <v>86</v>
      </c>
      <c r="AY413" s="13" t="s">
        <v>176</v>
      </c>
      <c r="BE413" s="153">
        <f t="shared" si="154"/>
        <v>0</v>
      </c>
      <c r="BF413" s="153">
        <f t="shared" si="155"/>
        <v>0</v>
      </c>
      <c r="BG413" s="153">
        <f t="shared" si="156"/>
        <v>0</v>
      </c>
      <c r="BH413" s="153">
        <f t="shared" si="157"/>
        <v>0</v>
      </c>
      <c r="BI413" s="153">
        <f t="shared" si="158"/>
        <v>0</v>
      </c>
      <c r="BJ413" s="13" t="s">
        <v>86</v>
      </c>
      <c r="BK413" s="153">
        <f t="shared" si="159"/>
        <v>0</v>
      </c>
      <c r="BL413" s="13" t="s">
        <v>1100</v>
      </c>
      <c r="BM413" s="152" t="s">
        <v>1165</v>
      </c>
    </row>
    <row r="414" spans="2:65" s="1" customFormat="1" ht="24.15" customHeight="1">
      <c r="B414" s="139"/>
      <c r="C414" s="140" t="s">
        <v>1166</v>
      </c>
      <c r="D414" s="140" t="s">
        <v>178</v>
      </c>
      <c r="E414" s="141" t="s">
        <v>1167</v>
      </c>
      <c r="F414" s="142" t="s">
        <v>1168</v>
      </c>
      <c r="G414" s="143" t="s">
        <v>285</v>
      </c>
      <c r="H414" s="144">
        <v>5</v>
      </c>
      <c r="I414" s="145"/>
      <c r="J414" s="146">
        <f t="shared" si="150"/>
        <v>0</v>
      </c>
      <c r="K414" s="147"/>
      <c r="L414" s="28"/>
      <c r="M414" s="148" t="s">
        <v>1</v>
      </c>
      <c r="N414" s="149" t="s">
        <v>39</v>
      </c>
      <c r="P414" s="150">
        <f t="shared" si="151"/>
        <v>0</v>
      </c>
      <c r="Q414" s="150">
        <v>0</v>
      </c>
      <c r="R414" s="150">
        <f t="shared" si="152"/>
        <v>0</v>
      </c>
      <c r="S414" s="150">
        <v>0</v>
      </c>
      <c r="T414" s="151">
        <f t="shared" si="153"/>
        <v>0</v>
      </c>
      <c r="AR414" s="152" t="s">
        <v>456</v>
      </c>
      <c r="AT414" s="152" t="s">
        <v>178</v>
      </c>
      <c r="AU414" s="152" t="s">
        <v>86</v>
      </c>
      <c r="AY414" s="13" t="s">
        <v>176</v>
      </c>
      <c r="BE414" s="153">
        <f t="shared" si="154"/>
        <v>0</v>
      </c>
      <c r="BF414" s="153">
        <f t="shared" si="155"/>
        <v>0</v>
      </c>
      <c r="BG414" s="153">
        <f t="shared" si="156"/>
        <v>0</v>
      </c>
      <c r="BH414" s="153">
        <f t="shared" si="157"/>
        <v>0</v>
      </c>
      <c r="BI414" s="153">
        <f t="shared" si="158"/>
        <v>0</v>
      </c>
      <c r="BJ414" s="13" t="s">
        <v>86</v>
      </c>
      <c r="BK414" s="153">
        <f t="shared" si="159"/>
        <v>0</v>
      </c>
      <c r="BL414" s="13" t="s">
        <v>456</v>
      </c>
      <c r="BM414" s="152" t="s">
        <v>1169</v>
      </c>
    </row>
    <row r="415" spans="2:65" s="1" customFormat="1" ht="16.5" customHeight="1">
      <c r="B415" s="139"/>
      <c r="C415" s="154" t="s">
        <v>1170</v>
      </c>
      <c r="D415" s="154" t="s">
        <v>234</v>
      </c>
      <c r="E415" s="155" t="s">
        <v>1171</v>
      </c>
      <c r="F415" s="156" t="s">
        <v>1172</v>
      </c>
      <c r="G415" s="157" t="s">
        <v>285</v>
      </c>
      <c r="H415" s="158">
        <v>5</v>
      </c>
      <c r="I415" s="159"/>
      <c r="J415" s="160">
        <f t="shared" si="150"/>
        <v>0</v>
      </c>
      <c r="K415" s="161"/>
      <c r="L415" s="162"/>
      <c r="M415" s="163" t="s">
        <v>1</v>
      </c>
      <c r="N415" s="164" t="s">
        <v>39</v>
      </c>
      <c r="P415" s="150">
        <f t="shared" si="151"/>
        <v>0</v>
      </c>
      <c r="Q415" s="150">
        <v>5.0000000000000002E-5</v>
      </c>
      <c r="R415" s="150">
        <f t="shared" si="152"/>
        <v>2.5000000000000001E-4</v>
      </c>
      <c r="S415" s="150">
        <v>0</v>
      </c>
      <c r="T415" s="151">
        <f t="shared" si="153"/>
        <v>0</v>
      </c>
      <c r="AR415" s="152" t="s">
        <v>1100</v>
      </c>
      <c r="AT415" s="152" t="s">
        <v>234</v>
      </c>
      <c r="AU415" s="152" t="s">
        <v>86</v>
      </c>
      <c r="AY415" s="13" t="s">
        <v>176</v>
      </c>
      <c r="BE415" s="153">
        <f t="shared" si="154"/>
        <v>0</v>
      </c>
      <c r="BF415" s="153">
        <f t="shared" si="155"/>
        <v>0</v>
      </c>
      <c r="BG415" s="153">
        <f t="shared" si="156"/>
        <v>0</v>
      </c>
      <c r="BH415" s="153">
        <f t="shared" si="157"/>
        <v>0</v>
      </c>
      <c r="BI415" s="153">
        <f t="shared" si="158"/>
        <v>0</v>
      </c>
      <c r="BJ415" s="13" t="s">
        <v>86</v>
      </c>
      <c r="BK415" s="153">
        <f t="shared" si="159"/>
        <v>0</v>
      </c>
      <c r="BL415" s="13" t="s">
        <v>1100</v>
      </c>
      <c r="BM415" s="152" t="s">
        <v>1173</v>
      </c>
    </row>
    <row r="416" spans="2:65" s="1" customFormat="1" ht="16.5" customHeight="1">
      <c r="B416" s="139"/>
      <c r="C416" s="154" t="s">
        <v>1174</v>
      </c>
      <c r="D416" s="154" t="s">
        <v>234</v>
      </c>
      <c r="E416" s="155" t="s">
        <v>1147</v>
      </c>
      <c r="F416" s="156" t="s">
        <v>1148</v>
      </c>
      <c r="G416" s="157" t="s">
        <v>285</v>
      </c>
      <c r="H416" s="158">
        <v>5</v>
      </c>
      <c r="I416" s="159"/>
      <c r="J416" s="160">
        <f t="shared" si="150"/>
        <v>0</v>
      </c>
      <c r="K416" s="161"/>
      <c r="L416" s="162"/>
      <c r="M416" s="163" t="s">
        <v>1</v>
      </c>
      <c r="N416" s="164" t="s">
        <v>39</v>
      </c>
      <c r="P416" s="150">
        <f t="shared" si="151"/>
        <v>0</v>
      </c>
      <c r="Q416" s="150">
        <v>2.0000000000000002E-5</v>
      </c>
      <c r="R416" s="150">
        <f t="shared" si="152"/>
        <v>1E-4</v>
      </c>
      <c r="S416" s="150">
        <v>0</v>
      </c>
      <c r="T416" s="151">
        <f t="shared" si="153"/>
        <v>0</v>
      </c>
      <c r="AR416" s="152" t="s">
        <v>1100</v>
      </c>
      <c r="AT416" s="152" t="s">
        <v>234</v>
      </c>
      <c r="AU416" s="152" t="s">
        <v>86</v>
      </c>
      <c r="AY416" s="13" t="s">
        <v>176</v>
      </c>
      <c r="BE416" s="153">
        <f t="shared" si="154"/>
        <v>0</v>
      </c>
      <c r="BF416" s="153">
        <f t="shared" si="155"/>
        <v>0</v>
      </c>
      <c r="BG416" s="153">
        <f t="shared" si="156"/>
        <v>0</v>
      </c>
      <c r="BH416" s="153">
        <f t="shared" si="157"/>
        <v>0</v>
      </c>
      <c r="BI416" s="153">
        <f t="shared" si="158"/>
        <v>0</v>
      </c>
      <c r="BJ416" s="13" t="s">
        <v>86</v>
      </c>
      <c r="BK416" s="153">
        <f t="shared" si="159"/>
        <v>0</v>
      </c>
      <c r="BL416" s="13" t="s">
        <v>1100</v>
      </c>
      <c r="BM416" s="152" t="s">
        <v>1175</v>
      </c>
    </row>
    <row r="417" spans="2:65" s="1" customFormat="1" ht="16.5" customHeight="1">
      <c r="B417" s="139"/>
      <c r="C417" s="154" t="s">
        <v>1176</v>
      </c>
      <c r="D417" s="154" t="s">
        <v>234</v>
      </c>
      <c r="E417" s="155" t="s">
        <v>1135</v>
      </c>
      <c r="F417" s="156" t="s">
        <v>1136</v>
      </c>
      <c r="G417" s="157" t="s">
        <v>285</v>
      </c>
      <c r="H417" s="158">
        <v>5</v>
      </c>
      <c r="I417" s="159"/>
      <c r="J417" s="160">
        <f t="shared" si="150"/>
        <v>0</v>
      </c>
      <c r="K417" s="161"/>
      <c r="L417" s="162"/>
      <c r="M417" s="163" t="s">
        <v>1</v>
      </c>
      <c r="N417" s="164" t="s">
        <v>39</v>
      </c>
      <c r="P417" s="150">
        <f t="shared" si="151"/>
        <v>0</v>
      </c>
      <c r="Q417" s="150">
        <v>1.0000000000000001E-5</v>
      </c>
      <c r="R417" s="150">
        <f t="shared" si="152"/>
        <v>5.0000000000000002E-5</v>
      </c>
      <c r="S417" s="150">
        <v>0</v>
      </c>
      <c r="T417" s="151">
        <f t="shared" si="153"/>
        <v>0</v>
      </c>
      <c r="AR417" s="152" t="s">
        <v>1100</v>
      </c>
      <c r="AT417" s="152" t="s">
        <v>234</v>
      </c>
      <c r="AU417" s="152" t="s">
        <v>86</v>
      </c>
      <c r="AY417" s="13" t="s">
        <v>176</v>
      </c>
      <c r="BE417" s="153">
        <f t="shared" si="154"/>
        <v>0</v>
      </c>
      <c r="BF417" s="153">
        <f t="shared" si="155"/>
        <v>0</v>
      </c>
      <c r="BG417" s="153">
        <f t="shared" si="156"/>
        <v>0</v>
      </c>
      <c r="BH417" s="153">
        <f t="shared" si="157"/>
        <v>0</v>
      </c>
      <c r="BI417" s="153">
        <f t="shared" si="158"/>
        <v>0</v>
      </c>
      <c r="BJ417" s="13" t="s">
        <v>86</v>
      </c>
      <c r="BK417" s="153">
        <f t="shared" si="159"/>
        <v>0</v>
      </c>
      <c r="BL417" s="13" t="s">
        <v>1100</v>
      </c>
      <c r="BM417" s="152" t="s">
        <v>1177</v>
      </c>
    </row>
    <row r="418" spans="2:65" s="1" customFormat="1" ht="24.15" customHeight="1">
      <c r="B418" s="139"/>
      <c r="C418" s="140" t="s">
        <v>1178</v>
      </c>
      <c r="D418" s="140" t="s">
        <v>178</v>
      </c>
      <c r="E418" s="141" t="s">
        <v>1179</v>
      </c>
      <c r="F418" s="142" t="s">
        <v>1180</v>
      </c>
      <c r="G418" s="143" t="s">
        <v>285</v>
      </c>
      <c r="H418" s="144">
        <v>5</v>
      </c>
      <c r="I418" s="145"/>
      <c r="J418" s="146">
        <f t="shared" si="150"/>
        <v>0</v>
      </c>
      <c r="K418" s="147"/>
      <c r="L418" s="28"/>
      <c r="M418" s="148" t="s">
        <v>1</v>
      </c>
      <c r="N418" s="149" t="s">
        <v>39</v>
      </c>
      <c r="P418" s="150">
        <f t="shared" si="151"/>
        <v>0</v>
      </c>
      <c r="Q418" s="150">
        <v>0</v>
      </c>
      <c r="R418" s="150">
        <f t="shared" si="152"/>
        <v>0</v>
      </c>
      <c r="S418" s="150">
        <v>0</v>
      </c>
      <c r="T418" s="151">
        <f t="shared" si="153"/>
        <v>0</v>
      </c>
      <c r="AR418" s="152" t="s">
        <v>456</v>
      </c>
      <c r="AT418" s="152" t="s">
        <v>178</v>
      </c>
      <c r="AU418" s="152" t="s">
        <v>86</v>
      </c>
      <c r="AY418" s="13" t="s">
        <v>176</v>
      </c>
      <c r="BE418" s="153">
        <f t="shared" si="154"/>
        <v>0</v>
      </c>
      <c r="BF418" s="153">
        <f t="shared" si="155"/>
        <v>0</v>
      </c>
      <c r="BG418" s="153">
        <f t="shared" si="156"/>
        <v>0</v>
      </c>
      <c r="BH418" s="153">
        <f t="shared" si="157"/>
        <v>0</v>
      </c>
      <c r="BI418" s="153">
        <f t="shared" si="158"/>
        <v>0</v>
      </c>
      <c r="BJ418" s="13" t="s">
        <v>86</v>
      </c>
      <c r="BK418" s="153">
        <f t="shared" si="159"/>
        <v>0</v>
      </c>
      <c r="BL418" s="13" t="s">
        <v>456</v>
      </c>
      <c r="BM418" s="152" t="s">
        <v>1181</v>
      </c>
    </row>
    <row r="419" spans="2:65" s="1" customFormat="1" ht="16.5" customHeight="1">
      <c r="B419" s="139"/>
      <c r="C419" s="154" t="s">
        <v>1182</v>
      </c>
      <c r="D419" s="154" t="s">
        <v>234</v>
      </c>
      <c r="E419" s="155" t="s">
        <v>1183</v>
      </c>
      <c r="F419" s="156" t="s">
        <v>1184</v>
      </c>
      <c r="G419" s="157" t="s">
        <v>285</v>
      </c>
      <c r="H419" s="158">
        <v>5</v>
      </c>
      <c r="I419" s="159"/>
      <c r="J419" s="160">
        <f t="shared" si="150"/>
        <v>0</v>
      </c>
      <c r="K419" s="161"/>
      <c r="L419" s="162"/>
      <c r="M419" s="163" t="s">
        <v>1</v>
      </c>
      <c r="N419" s="164" t="s">
        <v>39</v>
      </c>
      <c r="P419" s="150">
        <f t="shared" si="151"/>
        <v>0</v>
      </c>
      <c r="Q419" s="150">
        <v>2.1000000000000001E-4</v>
      </c>
      <c r="R419" s="150">
        <f t="shared" si="152"/>
        <v>1.0500000000000002E-3</v>
      </c>
      <c r="S419" s="150">
        <v>0</v>
      </c>
      <c r="T419" s="151">
        <f t="shared" si="153"/>
        <v>0</v>
      </c>
      <c r="AR419" s="152" t="s">
        <v>1100</v>
      </c>
      <c r="AT419" s="152" t="s">
        <v>234</v>
      </c>
      <c r="AU419" s="152" t="s">
        <v>86</v>
      </c>
      <c r="AY419" s="13" t="s">
        <v>176</v>
      </c>
      <c r="BE419" s="153">
        <f t="shared" si="154"/>
        <v>0</v>
      </c>
      <c r="BF419" s="153">
        <f t="shared" si="155"/>
        <v>0</v>
      </c>
      <c r="BG419" s="153">
        <f t="shared" si="156"/>
        <v>0</v>
      </c>
      <c r="BH419" s="153">
        <f t="shared" si="157"/>
        <v>0</v>
      </c>
      <c r="BI419" s="153">
        <f t="shared" si="158"/>
        <v>0</v>
      </c>
      <c r="BJ419" s="13" t="s">
        <v>86</v>
      </c>
      <c r="BK419" s="153">
        <f t="shared" si="159"/>
        <v>0</v>
      </c>
      <c r="BL419" s="13" t="s">
        <v>1100</v>
      </c>
      <c r="BM419" s="152" t="s">
        <v>1185</v>
      </c>
    </row>
    <row r="420" spans="2:65" s="1" customFormat="1" ht="24.15" customHeight="1">
      <c r="B420" s="139"/>
      <c r="C420" s="140" t="s">
        <v>1186</v>
      </c>
      <c r="D420" s="140" t="s">
        <v>178</v>
      </c>
      <c r="E420" s="141" t="s">
        <v>1187</v>
      </c>
      <c r="F420" s="142" t="s">
        <v>1188</v>
      </c>
      <c r="G420" s="143" t="s">
        <v>285</v>
      </c>
      <c r="H420" s="144">
        <v>10</v>
      </c>
      <c r="I420" s="145"/>
      <c r="J420" s="146">
        <f t="shared" si="150"/>
        <v>0</v>
      </c>
      <c r="K420" s="147"/>
      <c r="L420" s="28"/>
      <c r="M420" s="148" t="s">
        <v>1</v>
      </c>
      <c r="N420" s="149" t="s">
        <v>39</v>
      </c>
      <c r="P420" s="150">
        <f t="shared" si="151"/>
        <v>0</v>
      </c>
      <c r="Q420" s="150">
        <v>0</v>
      </c>
      <c r="R420" s="150">
        <f t="shared" si="152"/>
        <v>0</v>
      </c>
      <c r="S420" s="150">
        <v>0</v>
      </c>
      <c r="T420" s="151">
        <f t="shared" si="153"/>
        <v>0</v>
      </c>
      <c r="AR420" s="152" t="s">
        <v>456</v>
      </c>
      <c r="AT420" s="152" t="s">
        <v>178</v>
      </c>
      <c r="AU420" s="152" t="s">
        <v>86</v>
      </c>
      <c r="AY420" s="13" t="s">
        <v>176</v>
      </c>
      <c r="BE420" s="153">
        <f t="shared" si="154"/>
        <v>0</v>
      </c>
      <c r="BF420" s="153">
        <f t="shared" si="155"/>
        <v>0</v>
      </c>
      <c r="BG420" s="153">
        <f t="shared" si="156"/>
        <v>0</v>
      </c>
      <c r="BH420" s="153">
        <f t="shared" si="157"/>
        <v>0</v>
      </c>
      <c r="BI420" s="153">
        <f t="shared" si="158"/>
        <v>0</v>
      </c>
      <c r="BJ420" s="13" t="s">
        <v>86</v>
      </c>
      <c r="BK420" s="153">
        <f t="shared" si="159"/>
        <v>0</v>
      </c>
      <c r="BL420" s="13" t="s">
        <v>456</v>
      </c>
      <c r="BM420" s="152" t="s">
        <v>1189</v>
      </c>
    </row>
    <row r="421" spans="2:65" s="1" customFormat="1" ht="16.5" customHeight="1">
      <c r="B421" s="139"/>
      <c r="C421" s="154" t="s">
        <v>1190</v>
      </c>
      <c r="D421" s="154" t="s">
        <v>234</v>
      </c>
      <c r="E421" s="155" t="s">
        <v>1191</v>
      </c>
      <c r="F421" s="156" t="s">
        <v>1192</v>
      </c>
      <c r="G421" s="157" t="s">
        <v>285</v>
      </c>
      <c r="H421" s="158">
        <v>10</v>
      </c>
      <c r="I421" s="159"/>
      <c r="J421" s="160">
        <f t="shared" si="150"/>
        <v>0</v>
      </c>
      <c r="K421" s="161"/>
      <c r="L421" s="162"/>
      <c r="M421" s="163" t="s">
        <v>1</v>
      </c>
      <c r="N421" s="164" t="s">
        <v>39</v>
      </c>
      <c r="P421" s="150">
        <f t="shared" si="151"/>
        <v>0</v>
      </c>
      <c r="Q421" s="150">
        <v>6.9999999999999994E-5</v>
      </c>
      <c r="R421" s="150">
        <f t="shared" si="152"/>
        <v>6.9999999999999988E-4</v>
      </c>
      <c r="S421" s="150">
        <v>0</v>
      </c>
      <c r="T421" s="151">
        <f t="shared" si="153"/>
        <v>0</v>
      </c>
      <c r="AR421" s="152" t="s">
        <v>1100</v>
      </c>
      <c r="AT421" s="152" t="s">
        <v>234</v>
      </c>
      <c r="AU421" s="152" t="s">
        <v>86</v>
      </c>
      <c r="AY421" s="13" t="s">
        <v>176</v>
      </c>
      <c r="BE421" s="153">
        <f t="shared" si="154"/>
        <v>0</v>
      </c>
      <c r="BF421" s="153">
        <f t="shared" si="155"/>
        <v>0</v>
      </c>
      <c r="BG421" s="153">
        <f t="shared" si="156"/>
        <v>0</v>
      </c>
      <c r="BH421" s="153">
        <f t="shared" si="157"/>
        <v>0</v>
      </c>
      <c r="BI421" s="153">
        <f t="shared" si="158"/>
        <v>0</v>
      </c>
      <c r="BJ421" s="13" t="s">
        <v>86</v>
      </c>
      <c r="BK421" s="153">
        <f t="shared" si="159"/>
        <v>0</v>
      </c>
      <c r="BL421" s="13" t="s">
        <v>1100</v>
      </c>
      <c r="BM421" s="152" t="s">
        <v>1193</v>
      </c>
    </row>
    <row r="422" spans="2:65" s="1" customFormat="1" ht="33" customHeight="1">
      <c r="B422" s="139"/>
      <c r="C422" s="140" t="s">
        <v>1194</v>
      </c>
      <c r="D422" s="140" t="s">
        <v>178</v>
      </c>
      <c r="E422" s="141" t="s">
        <v>1195</v>
      </c>
      <c r="F422" s="142" t="s">
        <v>1196</v>
      </c>
      <c r="G422" s="143" t="s">
        <v>285</v>
      </c>
      <c r="H422" s="144">
        <v>40</v>
      </c>
      <c r="I422" s="145"/>
      <c r="J422" s="146">
        <f t="shared" si="150"/>
        <v>0</v>
      </c>
      <c r="K422" s="147"/>
      <c r="L422" s="28"/>
      <c r="M422" s="148" t="s">
        <v>1</v>
      </c>
      <c r="N422" s="149" t="s">
        <v>39</v>
      </c>
      <c r="P422" s="150">
        <f t="shared" si="151"/>
        <v>0</v>
      </c>
      <c r="Q422" s="150">
        <v>0</v>
      </c>
      <c r="R422" s="150">
        <f t="shared" si="152"/>
        <v>0</v>
      </c>
      <c r="S422" s="150">
        <v>0</v>
      </c>
      <c r="T422" s="151">
        <f t="shared" si="153"/>
        <v>0</v>
      </c>
      <c r="AR422" s="152" t="s">
        <v>456</v>
      </c>
      <c r="AT422" s="152" t="s">
        <v>178</v>
      </c>
      <c r="AU422" s="152" t="s">
        <v>86</v>
      </c>
      <c r="AY422" s="13" t="s">
        <v>176</v>
      </c>
      <c r="BE422" s="153">
        <f t="shared" si="154"/>
        <v>0</v>
      </c>
      <c r="BF422" s="153">
        <f t="shared" si="155"/>
        <v>0</v>
      </c>
      <c r="BG422" s="153">
        <f t="shared" si="156"/>
        <v>0</v>
      </c>
      <c r="BH422" s="153">
        <f t="shared" si="157"/>
        <v>0</v>
      </c>
      <c r="BI422" s="153">
        <f t="shared" si="158"/>
        <v>0</v>
      </c>
      <c r="BJ422" s="13" t="s">
        <v>86</v>
      </c>
      <c r="BK422" s="153">
        <f t="shared" si="159"/>
        <v>0</v>
      </c>
      <c r="BL422" s="13" t="s">
        <v>456</v>
      </c>
      <c r="BM422" s="152" t="s">
        <v>1197</v>
      </c>
    </row>
    <row r="423" spans="2:65" s="1" customFormat="1" ht="16.5" customHeight="1">
      <c r="B423" s="139"/>
      <c r="C423" s="154" t="s">
        <v>1198</v>
      </c>
      <c r="D423" s="154" t="s">
        <v>234</v>
      </c>
      <c r="E423" s="155" t="s">
        <v>1199</v>
      </c>
      <c r="F423" s="156" t="s">
        <v>1200</v>
      </c>
      <c r="G423" s="157" t="s">
        <v>285</v>
      </c>
      <c r="H423" s="158">
        <v>40</v>
      </c>
      <c r="I423" s="159"/>
      <c r="J423" s="160">
        <f t="shared" si="150"/>
        <v>0</v>
      </c>
      <c r="K423" s="161"/>
      <c r="L423" s="162"/>
      <c r="M423" s="163" t="s">
        <v>1</v>
      </c>
      <c r="N423" s="164" t="s">
        <v>39</v>
      </c>
      <c r="P423" s="150">
        <f t="shared" si="151"/>
        <v>0</v>
      </c>
      <c r="Q423" s="150">
        <v>6.9999999999999994E-5</v>
      </c>
      <c r="R423" s="150">
        <f t="shared" si="152"/>
        <v>2.7999999999999995E-3</v>
      </c>
      <c r="S423" s="150">
        <v>0</v>
      </c>
      <c r="T423" s="151">
        <f t="shared" si="153"/>
        <v>0</v>
      </c>
      <c r="AR423" s="152" t="s">
        <v>1100</v>
      </c>
      <c r="AT423" s="152" t="s">
        <v>234</v>
      </c>
      <c r="AU423" s="152" t="s">
        <v>86</v>
      </c>
      <c r="AY423" s="13" t="s">
        <v>176</v>
      </c>
      <c r="BE423" s="153">
        <f t="shared" si="154"/>
        <v>0</v>
      </c>
      <c r="BF423" s="153">
        <f t="shared" si="155"/>
        <v>0</v>
      </c>
      <c r="BG423" s="153">
        <f t="shared" si="156"/>
        <v>0</v>
      </c>
      <c r="BH423" s="153">
        <f t="shared" si="157"/>
        <v>0</v>
      </c>
      <c r="BI423" s="153">
        <f t="shared" si="158"/>
        <v>0</v>
      </c>
      <c r="BJ423" s="13" t="s">
        <v>86</v>
      </c>
      <c r="BK423" s="153">
        <f t="shared" si="159"/>
        <v>0</v>
      </c>
      <c r="BL423" s="13" t="s">
        <v>1100</v>
      </c>
      <c r="BM423" s="152" t="s">
        <v>1201</v>
      </c>
    </row>
    <row r="424" spans="2:65" s="1" customFormat="1" ht="33" customHeight="1">
      <c r="B424" s="139"/>
      <c r="C424" s="140" t="s">
        <v>1202</v>
      </c>
      <c r="D424" s="140" t="s">
        <v>178</v>
      </c>
      <c r="E424" s="141" t="s">
        <v>1203</v>
      </c>
      <c r="F424" s="142" t="s">
        <v>1204</v>
      </c>
      <c r="G424" s="143" t="s">
        <v>285</v>
      </c>
      <c r="H424" s="144">
        <v>2</v>
      </c>
      <c r="I424" s="145"/>
      <c r="J424" s="146">
        <f t="shared" si="150"/>
        <v>0</v>
      </c>
      <c r="K424" s="147"/>
      <c r="L424" s="28"/>
      <c r="M424" s="148" t="s">
        <v>1</v>
      </c>
      <c r="N424" s="149" t="s">
        <v>39</v>
      </c>
      <c r="P424" s="150">
        <f t="shared" si="151"/>
        <v>0</v>
      </c>
      <c r="Q424" s="150">
        <v>0</v>
      </c>
      <c r="R424" s="150">
        <f t="shared" si="152"/>
        <v>0</v>
      </c>
      <c r="S424" s="150">
        <v>0</v>
      </c>
      <c r="T424" s="151">
        <f t="shared" si="153"/>
        <v>0</v>
      </c>
      <c r="AR424" s="152" t="s">
        <v>456</v>
      </c>
      <c r="AT424" s="152" t="s">
        <v>178</v>
      </c>
      <c r="AU424" s="152" t="s">
        <v>86</v>
      </c>
      <c r="AY424" s="13" t="s">
        <v>176</v>
      </c>
      <c r="BE424" s="153">
        <f t="shared" si="154"/>
        <v>0</v>
      </c>
      <c r="BF424" s="153">
        <f t="shared" si="155"/>
        <v>0</v>
      </c>
      <c r="BG424" s="153">
        <f t="shared" si="156"/>
        <v>0</v>
      </c>
      <c r="BH424" s="153">
        <f t="shared" si="157"/>
        <v>0</v>
      </c>
      <c r="BI424" s="153">
        <f t="shared" si="158"/>
        <v>0</v>
      </c>
      <c r="BJ424" s="13" t="s">
        <v>86</v>
      </c>
      <c r="BK424" s="153">
        <f t="shared" si="159"/>
        <v>0</v>
      </c>
      <c r="BL424" s="13" t="s">
        <v>456</v>
      </c>
      <c r="BM424" s="152" t="s">
        <v>1205</v>
      </c>
    </row>
    <row r="425" spans="2:65" s="1" customFormat="1" ht="16.5" customHeight="1">
      <c r="B425" s="139"/>
      <c r="C425" s="154" t="s">
        <v>1206</v>
      </c>
      <c r="D425" s="154" t="s">
        <v>234</v>
      </c>
      <c r="E425" s="155" t="s">
        <v>1207</v>
      </c>
      <c r="F425" s="156" t="s">
        <v>1208</v>
      </c>
      <c r="G425" s="157" t="s">
        <v>285</v>
      </c>
      <c r="H425" s="158">
        <v>2</v>
      </c>
      <c r="I425" s="159"/>
      <c r="J425" s="160">
        <f t="shared" si="150"/>
        <v>0</v>
      </c>
      <c r="K425" s="161"/>
      <c r="L425" s="162"/>
      <c r="M425" s="163" t="s">
        <v>1</v>
      </c>
      <c r="N425" s="164" t="s">
        <v>39</v>
      </c>
      <c r="P425" s="150">
        <f t="shared" si="151"/>
        <v>0</v>
      </c>
      <c r="Q425" s="150">
        <v>1.2E-4</v>
      </c>
      <c r="R425" s="150">
        <f t="shared" si="152"/>
        <v>2.4000000000000001E-4</v>
      </c>
      <c r="S425" s="150">
        <v>0</v>
      </c>
      <c r="T425" s="151">
        <f t="shared" si="153"/>
        <v>0</v>
      </c>
      <c r="AR425" s="152" t="s">
        <v>1100</v>
      </c>
      <c r="AT425" s="152" t="s">
        <v>234</v>
      </c>
      <c r="AU425" s="152" t="s">
        <v>86</v>
      </c>
      <c r="AY425" s="13" t="s">
        <v>176</v>
      </c>
      <c r="BE425" s="153">
        <f t="shared" si="154"/>
        <v>0</v>
      </c>
      <c r="BF425" s="153">
        <f t="shared" si="155"/>
        <v>0</v>
      </c>
      <c r="BG425" s="153">
        <f t="shared" si="156"/>
        <v>0</v>
      </c>
      <c r="BH425" s="153">
        <f t="shared" si="157"/>
        <v>0</v>
      </c>
      <c r="BI425" s="153">
        <f t="shared" si="158"/>
        <v>0</v>
      </c>
      <c r="BJ425" s="13" t="s">
        <v>86</v>
      </c>
      <c r="BK425" s="153">
        <f t="shared" si="159"/>
        <v>0</v>
      </c>
      <c r="BL425" s="13" t="s">
        <v>1100</v>
      </c>
      <c r="BM425" s="152" t="s">
        <v>1209</v>
      </c>
    </row>
    <row r="426" spans="2:65" s="1" customFormat="1" ht="24.15" customHeight="1">
      <c r="B426" s="139"/>
      <c r="C426" s="140" t="s">
        <v>1210</v>
      </c>
      <c r="D426" s="140" t="s">
        <v>178</v>
      </c>
      <c r="E426" s="141" t="s">
        <v>1211</v>
      </c>
      <c r="F426" s="142" t="s">
        <v>1212</v>
      </c>
      <c r="G426" s="143" t="s">
        <v>285</v>
      </c>
      <c r="H426" s="144">
        <v>1</v>
      </c>
      <c r="I426" s="145"/>
      <c r="J426" s="146">
        <f t="shared" si="150"/>
        <v>0</v>
      </c>
      <c r="K426" s="147"/>
      <c r="L426" s="28"/>
      <c r="M426" s="148" t="s">
        <v>1</v>
      </c>
      <c r="N426" s="149" t="s">
        <v>39</v>
      </c>
      <c r="P426" s="150">
        <f t="shared" si="151"/>
        <v>0</v>
      </c>
      <c r="Q426" s="150">
        <v>0</v>
      </c>
      <c r="R426" s="150">
        <f t="shared" si="152"/>
        <v>0</v>
      </c>
      <c r="S426" s="150">
        <v>0</v>
      </c>
      <c r="T426" s="151">
        <f t="shared" si="153"/>
        <v>0</v>
      </c>
      <c r="AR426" s="152" t="s">
        <v>456</v>
      </c>
      <c r="AT426" s="152" t="s">
        <v>178</v>
      </c>
      <c r="AU426" s="152" t="s">
        <v>86</v>
      </c>
      <c r="AY426" s="13" t="s">
        <v>176</v>
      </c>
      <c r="BE426" s="153">
        <f t="shared" si="154"/>
        <v>0</v>
      </c>
      <c r="BF426" s="153">
        <f t="shared" si="155"/>
        <v>0</v>
      </c>
      <c r="BG426" s="153">
        <f t="shared" si="156"/>
        <v>0</v>
      </c>
      <c r="BH426" s="153">
        <f t="shared" si="157"/>
        <v>0</v>
      </c>
      <c r="BI426" s="153">
        <f t="shared" si="158"/>
        <v>0</v>
      </c>
      <c r="BJ426" s="13" t="s">
        <v>86</v>
      </c>
      <c r="BK426" s="153">
        <f t="shared" si="159"/>
        <v>0</v>
      </c>
      <c r="BL426" s="13" t="s">
        <v>456</v>
      </c>
      <c r="BM426" s="152" t="s">
        <v>1213</v>
      </c>
    </row>
    <row r="427" spans="2:65" s="1" customFormat="1" ht="24.15" customHeight="1">
      <c r="B427" s="139"/>
      <c r="C427" s="140" t="s">
        <v>1214</v>
      </c>
      <c r="D427" s="140" t="s">
        <v>178</v>
      </c>
      <c r="E427" s="141" t="s">
        <v>1215</v>
      </c>
      <c r="F427" s="142" t="s">
        <v>1216</v>
      </c>
      <c r="G427" s="143" t="s">
        <v>285</v>
      </c>
      <c r="H427" s="144">
        <v>1</v>
      </c>
      <c r="I427" s="145"/>
      <c r="J427" s="146">
        <f t="shared" ref="J427:J458" si="160">ROUND(I427*H427,2)</f>
        <v>0</v>
      </c>
      <c r="K427" s="147"/>
      <c r="L427" s="28"/>
      <c r="M427" s="148" t="s">
        <v>1</v>
      </c>
      <c r="N427" s="149" t="s">
        <v>39</v>
      </c>
      <c r="P427" s="150">
        <f t="shared" ref="P427:P458" si="161">O427*H427</f>
        <v>0</v>
      </c>
      <c r="Q427" s="150">
        <v>0</v>
      </c>
      <c r="R427" s="150">
        <f t="shared" ref="R427:R458" si="162">Q427*H427</f>
        <v>0</v>
      </c>
      <c r="S427" s="150">
        <v>0</v>
      </c>
      <c r="T427" s="151">
        <f t="shared" ref="T427:T458" si="163">S427*H427</f>
        <v>0</v>
      </c>
      <c r="AR427" s="152" t="s">
        <v>456</v>
      </c>
      <c r="AT427" s="152" t="s">
        <v>178</v>
      </c>
      <c r="AU427" s="152" t="s">
        <v>86</v>
      </c>
      <c r="AY427" s="13" t="s">
        <v>176</v>
      </c>
      <c r="BE427" s="153">
        <f t="shared" ref="BE427:BE458" si="164">IF(N427="základná",J427,0)</f>
        <v>0</v>
      </c>
      <c r="BF427" s="153">
        <f t="shared" ref="BF427:BF458" si="165">IF(N427="znížená",J427,0)</f>
        <v>0</v>
      </c>
      <c r="BG427" s="153">
        <f t="shared" ref="BG427:BG458" si="166">IF(N427="zákl. prenesená",J427,0)</f>
        <v>0</v>
      </c>
      <c r="BH427" s="153">
        <f t="shared" ref="BH427:BH458" si="167">IF(N427="zníž. prenesená",J427,0)</f>
        <v>0</v>
      </c>
      <c r="BI427" s="153">
        <f t="shared" ref="BI427:BI458" si="168">IF(N427="nulová",J427,0)</f>
        <v>0</v>
      </c>
      <c r="BJ427" s="13" t="s">
        <v>86</v>
      </c>
      <c r="BK427" s="153">
        <f t="shared" ref="BK427:BK458" si="169">ROUND(I427*H427,2)</f>
        <v>0</v>
      </c>
      <c r="BL427" s="13" t="s">
        <v>456</v>
      </c>
      <c r="BM427" s="152" t="s">
        <v>1217</v>
      </c>
    </row>
    <row r="428" spans="2:65" s="1" customFormat="1" ht="16.5" customHeight="1">
      <c r="B428" s="139"/>
      <c r="C428" s="140" t="s">
        <v>1218</v>
      </c>
      <c r="D428" s="140" t="s">
        <v>178</v>
      </c>
      <c r="E428" s="141" t="s">
        <v>1219</v>
      </c>
      <c r="F428" s="142" t="s">
        <v>1220</v>
      </c>
      <c r="G428" s="143" t="s">
        <v>285</v>
      </c>
      <c r="H428" s="144">
        <v>8</v>
      </c>
      <c r="I428" s="145"/>
      <c r="J428" s="146">
        <f t="shared" si="160"/>
        <v>0</v>
      </c>
      <c r="K428" s="147"/>
      <c r="L428" s="28"/>
      <c r="M428" s="148" t="s">
        <v>1</v>
      </c>
      <c r="N428" s="149" t="s">
        <v>39</v>
      </c>
      <c r="P428" s="150">
        <f t="shared" si="161"/>
        <v>0</v>
      </c>
      <c r="Q428" s="150">
        <v>0</v>
      </c>
      <c r="R428" s="150">
        <f t="shared" si="162"/>
        <v>0</v>
      </c>
      <c r="S428" s="150">
        <v>0</v>
      </c>
      <c r="T428" s="151">
        <f t="shared" si="163"/>
        <v>0</v>
      </c>
      <c r="AR428" s="152" t="s">
        <v>456</v>
      </c>
      <c r="AT428" s="152" t="s">
        <v>178</v>
      </c>
      <c r="AU428" s="152" t="s">
        <v>86</v>
      </c>
      <c r="AY428" s="13" t="s">
        <v>176</v>
      </c>
      <c r="BE428" s="153">
        <f t="shared" si="164"/>
        <v>0</v>
      </c>
      <c r="BF428" s="153">
        <f t="shared" si="165"/>
        <v>0</v>
      </c>
      <c r="BG428" s="153">
        <f t="shared" si="166"/>
        <v>0</v>
      </c>
      <c r="BH428" s="153">
        <f t="shared" si="167"/>
        <v>0</v>
      </c>
      <c r="BI428" s="153">
        <f t="shared" si="168"/>
        <v>0</v>
      </c>
      <c r="BJ428" s="13" t="s">
        <v>86</v>
      </c>
      <c r="BK428" s="153">
        <f t="shared" si="169"/>
        <v>0</v>
      </c>
      <c r="BL428" s="13" t="s">
        <v>456</v>
      </c>
      <c r="BM428" s="152" t="s">
        <v>1221</v>
      </c>
    </row>
    <row r="429" spans="2:65" s="1" customFormat="1" ht="16.5" customHeight="1">
      <c r="B429" s="139"/>
      <c r="C429" s="154" t="s">
        <v>1222</v>
      </c>
      <c r="D429" s="154" t="s">
        <v>234</v>
      </c>
      <c r="E429" s="155" t="s">
        <v>1223</v>
      </c>
      <c r="F429" s="156" t="s">
        <v>1224</v>
      </c>
      <c r="G429" s="157" t="s">
        <v>285</v>
      </c>
      <c r="H429" s="158">
        <v>8</v>
      </c>
      <c r="I429" s="159"/>
      <c r="J429" s="160">
        <f t="shared" si="160"/>
        <v>0</v>
      </c>
      <c r="K429" s="161"/>
      <c r="L429" s="162"/>
      <c r="M429" s="163" t="s">
        <v>1</v>
      </c>
      <c r="N429" s="164" t="s">
        <v>39</v>
      </c>
      <c r="P429" s="150">
        <f t="shared" si="161"/>
        <v>0</v>
      </c>
      <c r="Q429" s="150">
        <v>6.2E-4</v>
      </c>
      <c r="R429" s="150">
        <f t="shared" si="162"/>
        <v>4.96E-3</v>
      </c>
      <c r="S429" s="150">
        <v>0</v>
      </c>
      <c r="T429" s="151">
        <f t="shared" si="163"/>
        <v>0</v>
      </c>
      <c r="AR429" s="152" t="s">
        <v>881</v>
      </c>
      <c r="AT429" s="152" t="s">
        <v>234</v>
      </c>
      <c r="AU429" s="152" t="s">
        <v>86</v>
      </c>
      <c r="AY429" s="13" t="s">
        <v>176</v>
      </c>
      <c r="BE429" s="153">
        <f t="shared" si="164"/>
        <v>0</v>
      </c>
      <c r="BF429" s="153">
        <f t="shared" si="165"/>
        <v>0</v>
      </c>
      <c r="BG429" s="153">
        <f t="shared" si="166"/>
        <v>0</v>
      </c>
      <c r="BH429" s="153">
        <f t="shared" si="167"/>
        <v>0</v>
      </c>
      <c r="BI429" s="153">
        <f t="shared" si="168"/>
        <v>0</v>
      </c>
      <c r="BJ429" s="13" t="s">
        <v>86</v>
      </c>
      <c r="BK429" s="153">
        <f t="shared" si="169"/>
        <v>0</v>
      </c>
      <c r="BL429" s="13" t="s">
        <v>456</v>
      </c>
      <c r="BM429" s="152" t="s">
        <v>1225</v>
      </c>
    </row>
    <row r="430" spans="2:65" s="1" customFormat="1" ht="24.15" customHeight="1">
      <c r="B430" s="139"/>
      <c r="C430" s="140" t="s">
        <v>1226</v>
      </c>
      <c r="D430" s="140" t="s">
        <v>178</v>
      </c>
      <c r="E430" s="141" t="s">
        <v>1227</v>
      </c>
      <c r="F430" s="142" t="s">
        <v>1228</v>
      </c>
      <c r="G430" s="143" t="s">
        <v>285</v>
      </c>
      <c r="H430" s="144">
        <v>5</v>
      </c>
      <c r="I430" s="145"/>
      <c r="J430" s="146">
        <f t="shared" si="160"/>
        <v>0</v>
      </c>
      <c r="K430" s="147"/>
      <c r="L430" s="28"/>
      <c r="M430" s="148" t="s">
        <v>1</v>
      </c>
      <c r="N430" s="149" t="s">
        <v>39</v>
      </c>
      <c r="P430" s="150">
        <f t="shared" si="161"/>
        <v>0</v>
      </c>
      <c r="Q430" s="150">
        <v>0</v>
      </c>
      <c r="R430" s="150">
        <f t="shared" si="162"/>
        <v>0</v>
      </c>
      <c r="S430" s="150">
        <v>0</v>
      </c>
      <c r="T430" s="151">
        <f t="shared" si="163"/>
        <v>0</v>
      </c>
      <c r="AR430" s="152" t="s">
        <v>456</v>
      </c>
      <c r="AT430" s="152" t="s">
        <v>178</v>
      </c>
      <c r="AU430" s="152" t="s">
        <v>86</v>
      </c>
      <c r="AY430" s="13" t="s">
        <v>176</v>
      </c>
      <c r="BE430" s="153">
        <f t="shared" si="164"/>
        <v>0</v>
      </c>
      <c r="BF430" s="153">
        <f t="shared" si="165"/>
        <v>0</v>
      </c>
      <c r="BG430" s="153">
        <f t="shared" si="166"/>
        <v>0</v>
      </c>
      <c r="BH430" s="153">
        <f t="shared" si="167"/>
        <v>0</v>
      </c>
      <c r="BI430" s="153">
        <f t="shared" si="168"/>
        <v>0</v>
      </c>
      <c r="BJ430" s="13" t="s">
        <v>86</v>
      </c>
      <c r="BK430" s="153">
        <f t="shared" si="169"/>
        <v>0</v>
      </c>
      <c r="BL430" s="13" t="s">
        <v>456</v>
      </c>
      <c r="BM430" s="152" t="s">
        <v>1229</v>
      </c>
    </row>
    <row r="431" spans="2:65" s="1" customFormat="1" ht="16.5" customHeight="1">
      <c r="B431" s="139"/>
      <c r="C431" s="154" t="s">
        <v>1230</v>
      </c>
      <c r="D431" s="154" t="s">
        <v>234</v>
      </c>
      <c r="E431" s="155" t="s">
        <v>1231</v>
      </c>
      <c r="F431" s="156" t="s">
        <v>1232</v>
      </c>
      <c r="G431" s="157" t="s">
        <v>285</v>
      </c>
      <c r="H431" s="158">
        <v>5</v>
      </c>
      <c r="I431" s="159"/>
      <c r="J431" s="160">
        <f t="shared" si="160"/>
        <v>0</v>
      </c>
      <c r="K431" s="161"/>
      <c r="L431" s="162"/>
      <c r="M431" s="163" t="s">
        <v>1</v>
      </c>
      <c r="N431" s="164" t="s">
        <v>39</v>
      </c>
      <c r="P431" s="150">
        <f t="shared" si="161"/>
        <v>0</v>
      </c>
      <c r="Q431" s="150">
        <v>6.9999999999999999E-4</v>
      </c>
      <c r="R431" s="150">
        <f t="shared" si="162"/>
        <v>3.5000000000000001E-3</v>
      </c>
      <c r="S431" s="150">
        <v>0</v>
      </c>
      <c r="T431" s="151">
        <f t="shared" si="163"/>
        <v>0</v>
      </c>
      <c r="AR431" s="152" t="s">
        <v>1100</v>
      </c>
      <c r="AT431" s="152" t="s">
        <v>234</v>
      </c>
      <c r="AU431" s="152" t="s">
        <v>86</v>
      </c>
      <c r="AY431" s="13" t="s">
        <v>176</v>
      </c>
      <c r="BE431" s="153">
        <f t="shared" si="164"/>
        <v>0</v>
      </c>
      <c r="BF431" s="153">
        <f t="shared" si="165"/>
        <v>0</v>
      </c>
      <c r="BG431" s="153">
        <f t="shared" si="166"/>
        <v>0</v>
      </c>
      <c r="BH431" s="153">
        <f t="shared" si="167"/>
        <v>0</v>
      </c>
      <c r="BI431" s="153">
        <f t="shared" si="168"/>
        <v>0</v>
      </c>
      <c r="BJ431" s="13" t="s">
        <v>86</v>
      </c>
      <c r="BK431" s="153">
        <f t="shared" si="169"/>
        <v>0</v>
      </c>
      <c r="BL431" s="13" t="s">
        <v>1100</v>
      </c>
      <c r="BM431" s="152" t="s">
        <v>1233</v>
      </c>
    </row>
    <row r="432" spans="2:65" s="1" customFormat="1" ht="16.5" customHeight="1">
      <c r="B432" s="139"/>
      <c r="C432" s="140" t="s">
        <v>1234</v>
      </c>
      <c r="D432" s="140" t="s">
        <v>178</v>
      </c>
      <c r="E432" s="141" t="s">
        <v>1235</v>
      </c>
      <c r="F432" s="142" t="s">
        <v>1236</v>
      </c>
      <c r="G432" s="143" t="s">
        <v>285</v>
      </c>
      <c r="H432" s="144">
        <v>27</v>
      </c>
      <c r="I432" s="145"/>
      <c r="J432" s="146">
        <f t="shared" si="160"/>
        <v>0</v>
      </c>
      <c r="K432" s="147"/>
      <c r="L432" s="28"/>
      <c r="M432" s="148" t="s">
        <v>1</v>
      </c>
      <c r="N432" s="149" t="s">
        <v>39</v>
      </c>
      <c r="P432" s="150">
        <f t="shared" si="161"/>
        <v>0</v>
      </c>
      <c r="Q432" s="150">
        <v>0</v>
      </c>
      <c r="R432" s="150">
        <f t="shared" si="162"/>
        <v>0</v>
      </c>
      <c r="S432" s="150">
        <v>0</v>
      </c>
      <c r="T432" s="151">
        <f t="shared" si="163"/>
        <v>0</v>
      </c>
      <c r="AR432" s="152" t="s">
        <v>456</v>
      </c>
      <c r="AT432" s="152" t="s">
        <v>178</v>
      </c>
      <c r="AU432" s="152" t="s">
        <v>86</v>
      </c>
      <c r="AY432" s="13" t="s">
        <v>176</v>
      </c>
      <c r="BE432" s="153">
        <f t="shared" si="164"/>
        <v>0</v>
      </c>
      <c r="BF432" s="153">
        <f t="shared" si="165"/>
        <v>0</v>
      </c>
      <c r="BG432" s="153">
        <f t="shared" si="166"/>
        <v>0</v>
      </c>
      <c r="BH432" s="153">
        <f t="shared" si="167"/>
        <v>0</v>
      </c>
      <c r="BI432" s="153">
        <f t="shared" si="168"/>
        <v>0</v>
      </c>
      <c r="BJ432" s="13" t="s">
        <v>86</v>
      </c>
      <c r="BK432" s="153">
        <f t="shared" si="169"/>
        <v>0</v>
      </c>
      <c r="BL432" s="13" t="s">
        <v>456</v>
      </c>
      <c r="BM432" s="152" t="s">
        <v>1237</v>
      </c>
    </row>
    <row r="433" spans="2:65" s="1" customFormat="1" ht="16.5" customHeight="1">
      <c r="B433" s="139"/>
      <c r="C433" s="154" t="s">
        <v>1238</v>
      </c>
      <c r="D433" s="154" t="s">
        <v>234</v>
      </c>
      <c r="E433" s="155" t="s">
        <v>1239</v>
      </c>
      <c r="F433" s="156" t="s">
        <v>1240</v>
      </c>
      <c r="G433" s="157" t="s">
        <v>285</v>
      </c>
      <c r="H433" s="158">
        <v>3</v>
      </c>
      <c r="I433" s="159"/>
      <c r="J433" s="160">
        <f t="shared" si="160"/>
        <v>0</v>
      </c>
      <c r="K433" s="161"/>
      <c r="L433" s="162"/>
      <c r="M433" s="163" t="s">
        <v>1</v>
      </c>
      <c r="N433" s="164" t="s">
        <v>39</v>
      </c>
      <c r="P433" s="150">
        <f t="shared" si="161"/>
        <v>0</v>
      </c>
      <c r="Q433" s="150">
        <v>6.4999999999999997E-3</v>
      </c>
      <c r="R433" s="150">
        <f t="shared" si="162"/>
        <v>1.95E-2</v>
      </c>
      <c r="S433" s="150">
        <v>0</v>
      </c>
      <c r="T433" s="151">
        <f t="shared" si="163"/>
        <v>0</v>
      </c>
      <c r="AR433" s="152" t="s">
        <v>1100</v>
      </c>
      <c r="AT433" s="152" t="s">
        <v>234</v>
      </c>
      <c r="AU433" s="152" t="s">
        <v>86</v>
      </c>
      <c r="AY433" s="13" t="s">
        <v>176</v>
      </c>
      <c r="BE433" s="153">
        <f t="shared" si="164"/>
        <v>0</v>
      </c>
      <c r="BF433" s="153">
        <f t="shared" si="165"/>
        <v>0</v>
      </c>
      <c r="BG433" s="153">
        <f t="shared" si="166"/>
        <v>0</v>
      </c>
      <c r="BH433" s="153">
        <f t="shared" si="167"/>
        <v>0</v>
      </c>
      <c r="BI433" s="153">
        <f t="shared" si="168"/>
        <v>0</v>
      </c>
      <c r="BJ433" s="13" t="s">
        <v>86</v>
      </c>
      <c r="BK433" s="153">
        <f t="shared" si="169"/>
        <v>0</v>
      </c>
      <c r="BL433" s="13" t="s">
        <v>1100</v>
      </c>
      <c r="BM433" s="152" t="s">
        <v>1241</v>
      </c>
    </row>
    <row r="434" spans="2:65" s="1" customFormat="1" ht="16.5" customHeight="1">
      <c r="B434" s="139"/>
      <c r="C434" s="154" t="s">
        <v>1242</v>
      </c>
      <c r="D434" s="154" t="s">
        <v>234</v>
      </c>
      <c r="E434" s="155" t="s">
        <v>1243</v>
      </c>
      <c r="F434" s="156" t="s">
        <v>1244</v>
      </c>
      <c r="G434" s="157" t="s">
        <v>285</v>
      </c>
      <c r="H434" s="158">
        <v>21</v>
      </c>
      <c r="I434" s="159"/>
      <c r="J434" s="160">
        <f t="shared" si="160"/>
        <v>0</v>
      </c>
      <c r="K434" s="161"/>
      <c r="L434" s="162"/>
      <c r="M434" s="163" t="s">
        <v>1</v>
      </c>
      <c r="N434" s="164" t="s">
        <v>39</v>
      </c>
      <c r="P434" s="150">
        <f t="shared" si="161"/>
        <v>0</v>
      </c>
      <c r="Q434" s="150">
        <v>6.4999999999999997E-3</v>
      </c>
      <c r="R434" s="150">
        <f t="shared" si="162"/>
        <v>0.13649999999999998</v>
      </c>
      <c r="S434" s="150">
        <v>0</v>
      </c>
      <c r="T434" s="151">
        <f t="shared" si="163"/>
        <v>0</v>
      </c>
      <c r="AR434" s="152" t="s">
        <v>1100</v>
      </c>
      <c r="AT434" s="152" t="s">
        <v>234</v>
      </c>
      <c r="AU434" s="152" t="s">
        <v>86</v>
      </c>
      <c r="AY434" s="13" t="s">
        <v>176</v>
      </c>
      <c r="BE434" s="153">
        <f t="shared" si="164"/>
        <v>0</v>
      </c>
      <c r="BF434" s="153">
        <f t="shared" si="165"/>
        <v>0</v>
      </c>
      <c r="BG434" s="153">
        <f t="shared" si="166"/>
        <v>0</v>
      </c>
      <c r="BH434" s="153">
        <f t="shared" si="167"/>
        <v>0</v>
      </c>
      <c r="BI434" s="153">
        <f t="shared" si="168"/>
        <v>0</v>
      </c>
      <c r="BJ434" s="13" t="s">
        <v>86</v>
      </c>
      <c r="BK434" s="153">
        <f t="shared" si="169"/>
        <v>0</v>
      </c>
      <c r="BL434" s="13" t="s">
        <v>1100</v>
      </c>
      <c r="BM434" s="152" t="s">
        <v>1245</v>
      </c>
    </row>
    <row r="435" spans="2:65" s="1" customFormat="1" ht="16.5" customHeight="1">
      <c r="B435" s="139"/>
      <c r="C435" s="154" t="s">
        <v>1246</v>
      </c>
      <c r="D435" s="154" t="s">
        <v>234</v>
      </c>
      <c r="E435" s="155" t="s">
        <v>1247</v>
      </c>
      <c r="F435" s="156" t="s">
        <v>1248</v>
      </c>
      <c r="G435" s="157" t="s">
        <v>285</v>
      </c>
      <c r="H435" s="158">
        <v>3</v>
      </c>
      <c r="I435" s="159"/>
      <c r="J435" s="160">
        <f t="shared" si="160"/>
        <v>0</v>
      </c>
      <c r="K435" s="161"/>
      <c r="L435" s="162"/>
      <c r="M435" s="163" t="s">
        <v>1</v>
      </c>
      <c r="N435" s="164" t="s">
        <v>39</v>
      </c>
      <c r="P435" s="150">
        <f t="shared" si="161"/>
        <v>0</v>
      </c>
      <c r="Q435" s="150">
        <v>6.4999999999999997E-3</v>
      </c>
      <c r="R435" s="150">
        <f t="shared" si="162"/>
        <v>1.95E-2</v>
      </c>
      <c r="S435" s="150">
        <v>0</v>
      </c>
      <c r="T435" s="151">
        <f t="shared" si="163"/>
        <v>0</v>
      </c>
      <c r="AR435" s="152" t="s">
        <v>1100</v>
      </c>
      <c r="AT435" s="152" t="s">
        <v>234</v>
      </c>
      <c r="AU435" s="152" t="s">
        <v>86</v>
      </c>
      <c r="AY435" s="13" t="s">
        <v>176</v>
      </c>
      <c r="BE435" s="153">
        <f t="shared" si="164"/>
        <v>0</v>
      </c>
      <c r="BF435" s="153">
        <f t="shared" si="165"/>
        <v>0</v>
      </c>
      <c r="BG435" s="153">
        <f t="shared" si="166"/>
        <v>0</v>
      </c>
      <c r="BH435" s="153">
        <f t="shared" si="167"/>
        <v>0</v>
      </c>
      <c r="BI435" s="153">
        <f t="shared" si="168"/>
        <v>0</v>
      </c>
      <c r="BJ435" s="13" t="s">
        <v>86</v>
      </c>
      <c r="BK435" s="153">
        <f t="shared" si="169"/>
        <v>0</v>
      </c>
      <c r="BL435" s="13" t="s">
        <v>1100</v>
      </c>
      <c r="BM435" s="152" t="s">
        <v>1249</v>
      </c>
    </row>
    <row r="436" spans="2:65" s="1" customFormat="1" ht="24.15" customHeight="1">
      <c r="B436" s="139"/>
      <c r="C436" s="140" t="s">
        <v>1250</v>
      </c>
      <c r="D436" s="140" t="s">
        <v>178</v>
      </c>
      <c r="E436" s="141" t="s">
        <v>1251</v>
      </c>
      <c r="F436" s="142" t="s">
        <v>1252</v>
      </c>
      <c r="G436" s="143" t="s">
        <v>241</v>
      </c>
      <c r="H436" s="144">
        <v>200</v>
      </c>
      <c r="I436" s="145"/>
      <c r="J436" s="146">
        <f t="shared" si="160"/>
        <v>0</v>
      </c>
      <c r="K436" s="147"/>
      <c r="L436" s="28"/>
      <c r="M436" s="148" t="s">
        <v>1</v>
      </c>
      <c r="N436" s="149" t="s">
        <v>39</v>
      </c>
      <c r="P436" s="150">
        <f t="shared" si="161"/>
        <v>0</v>
      </c>
      <c r="Q436" s="150">
        <v>0</v>
      </c>
      <c r="R436" s="150">
        <f t="shared" si="162"/>
        <v>0</v>
      </c>
      <c r="S436" s="150">
        <v>0</v>
      </c>
      <c r="T436" s="151">
        <f t="shared" si="163"/>
        <v>0</v>
      </c>
      <c r="AR436" s="152" t="s">
        <v>456</v>
      </c>
      <c r="AT436" s="152" t="s">
        <v>178</v>
      </c>
      <c r="AU436" s="152" t="s">
        <v>86</v>
      </c>
      <c r="AY436" s="13" t="s">
        <v>176</v>
      </c>
      <c r="BE436" s="153">
        <f t="shared" si="164"/>
        <v>0</v>
      </c>
      <c r="BF436" s="153">
        <f t="shared" si="165"/>
        <v>0</v>
      </c>
      <c r="BG436" s="153">
        <f t="shared" si="166"/>
        <v>0</v>
      </c>
      <c r="BH436" s="153">
        <f t="shared" si="167"/>
        <v>0</v>
      </c>
      <c r="BI436" s="153">
        <f t="shared" si="168"/>
        <v>0</v>
      </c>
      <c r="BJ436" s="13" t="s">
        <v>86</v>
      </c>
      <c r="BK436" s="153">
        <f t="shared" si="169"/>
        <v>0</v>
      </c>
      <c r="BL436" s="13" t="s">
        <v>456</v>
      </c>
      <c r="BM436" s="152" t="s">
        <v>1253</v>
      </c>
    </row>
    <row r="437" spans="2:65" s="1" customFormat="1" ht="16.5" customHeight="1">
      <c r="B437" s="139"/>
      <c r="C437" s="154" t="s">
        <v>1254</v>
      </c>
      <c r="D437" s="154" t="s">
        <v>234</v>
      </c>
      <c r="E437" s="155" t="s">
        <v>1255</v>
      </c>
      <c r="F437" s="156" t="s">
        <v>1256</v>
      </c>
      <c r="G437" s="157" t="s">
        <v>994</v>
      </c>
      <c r="H437" s="158">
        <v>80</v>
      </c>
      <c r="I437" s="159"/>
      <c r="J437" s="160">
        <f t="shared" si="160"/>
        <v>0</v>
      </c>
      <c r="K437" s="161"/>
      <c r="L437" s="162"/>
      <c r="M437" s="163" t="s">
        <v>1</v>
      </c>
      <c r="N437" s="164" t="s">
        <v>39</v>
      </c>
      <c r="P437" s="150">
        <f t="shared" si="161"/>
        <v>0</v>
      </c>
      <c r="Q437" s="150">
        <v>1E-3</v>
      </c>
      <c r="R437" s="150">
        <f t="shared" si="162"/>
        <v>0.08</v>
      </c>
      <c r="S437" s="150">
        <v>0</v>
      </c>
      <c r="T437" s="151">
        <f t="shared" si="163"/>
        <v>0</v>
      </c>
      <c r="AR437" s="152" t="s">
        <v>1100</v>
      </c>
      <c r="AT437" s="152" t="s">
        <v>234</v>
      </c>
      <c r="AU437" s="152" t="s">
        <v>86</v>
      </c>
      <c r="AY437" s="13" t="s">
        <v>176</v>
      </c>
      <c r="BE437" s="153">
        <f t="shared" si="164"/>
        <v>0</v>
      </c>
      <c r="BF437" s="153">
        <f t="shared" si="165"/>
        <v>0</v>
      </c>
      <c r="BG437" s="153">
        <f t="shared" si="166"/>
        <v>0</v>
      </c>
      <c r="BH437" s="153">
        <f t="shared" si="167"/>
        <v>0</v>
      </c>
      <c r="BI437" s="153">
        <f t="shared" si="168"/>
        <v>0</v>
      </c>
      <c r="BJ437" s="13" t="s">
        <v>86</v>
      </c>
      <c r="BK437" s="153">
        <f t="shared" si="169"/>
        <v>0</v>
      </c>
      <c r="BL437" s="13" t="s">
        <v>1100</v>
      </c>
      <c r="BM437" s="152" t="s">
        <v>1257</v>
      </c>
    </row>
    <row r="438" spans="2:65" s="1" customFormat="1" ht="24.15" customHeight="1">
      <c r="B438" s="139"/>
      <c r="C438" s="140" t="s">
        <v>1258</v>
      </c>
      <c r="D438" s="140" t="s">
        <v>178</v>
      </c>
      <c r="E438" s="141" t="s">
        <v>1259</v>
      </c>
      <c r="F438" s="142" t="s">
        <v>1260</v>
      </c>
      <c r="G438" s="143" t="s">
        <v>241</v>
      </c>
      <c r="H438" s="144">
        <v>100</v>
      </c>
      <c r="I438" s="145"/>
      <c r="J438" s="146">
        <f t="shared" si="160"/>
        <v>0</v>
      </c>
      <c r="K438" s="147"/>
      <c r="L438" s="28"/>
      <c r="M438" s="148" t="s">
        <v>1</v>
      </c>
      <c r="N438" s="149" t="s">
        <v>39</v>
      </c>
      <c r="P438" s="150">
        <f t="shared" si="161"/>
        <v>0</v>
      </c>
      <c r="Q438" s="150">
        <v>0</v>
      </c>
      <c r="R438" s="150">
        <f t="shared" si="162"/>
        <v>0</v>
      </c>
      <c r="S438" s="150">
        <v>0</v>
      </c>
      <c r="T438" s="151">
        <f t="shared" si="163"/>
        <v>0</v>
      </c>
      <c r="AR438" s="152" t="s">
        <v>456</v>
      </c>
      <c r="AT438" s="152" t="s">
        <v>178</v>
      </c>
      <c r="AU438" s="152" t="s">
        <v>86</v>
      </c>
      <c r="AY438" s="13" t="s">
        <v>176</v>
      </c>
      <c r="BE438" s="153">
        <f t="shared" si="164"/>
        <v>0</v>
      </c>
      <c r="BF438" s="153">
        <f t="shared" si="165"/>
        <v>0</v>
      </c>
      <c r="BG438" s="153">
        <f t="shared" si="166"/>
        <v>0</v>
      </c>
      <c r="BH438" s="153">
        <f t="shared" si="167"/>
        <v>0</v>
      </c>
      <c r="BI438" s="153">
        <f t="shared" si="168"/>
        <v>0</v>
      </c>
      <c r="BJ438" s="13" t="s">
        <v>86</v>
      </c>
      <c r="BK438" s="153">
        <f t="shared" si="169"/>
        <v>0</v>
      </c>
      <c r="BL438" s="13" t="s">
        <v>456</v>
      </c>
      <c r="BM438" s="152" t="s">
        <v>1261</v>
      </c>
    </row>
    <row r="439" spans="2:65" s="1" customFormat="1" ht="16.5" customHeight="1">
      <c r="B439" s="139"/>
      <c r="C439" s="154" t="s">
        <v>1262</v>
      </c>
      <c r="D439" s="154" t="s">
        <v>234</v>
      </c>
      <c r="E439" s="155" t="s">
        <v>1263</v>
      </c>
      <c r="F439" s="156" t="s">
        <v>1264</v>
      </c>
      <c r="G439" s="157" t="s">
        <v>994</v>
      </c>
      <c r="H439" s="158">
        <v>95</v>
      </c>
      <c r="I439" s="159"/>
      <c r="J439" s="160">
        <f t="shared" si="160"/>
        <v>0</v>
      </c>
      <c r="K439" s="161"/>
      <c r="L439" s="162"/>
      <c r="M439" s="163" t="s">
        <v>1</v>
      </c>
      <c r="N439" s="164" t="s">
        <v>39</v>
      </c>
      <c r="P439" s="150">
        <f t="shared" si="161"/>
        <v>0</v>
      </c>
      <c r="Q439" s="150">
        <v>1E-3</v>
      </c>
      <c r="R439" s="150">
        <f t="shared" si="162"/>
        <v>9.5000000000000001E-2</v>
      </c>
      <c r="S439" s="150">
        <v>0</v>
      </c>
      <c r="T439" s="151">
        <f t="shared" si="163"/>
        <v>0</v>
      </c>
      <c r="AR439" s="152" t="s">
        <v>1100</v>
      </c>
      <c r="AT439" s="152" t="s">
        <v>234</v>
      </c>
      <c r="AU439" s="152" t="s">
        <v>86</v>
      </c>
      <c r="AY439" s="13" t="s">
        <v>176</v>
      </c>
      <c r="BE439" s="153">
        <f t="shared" si="164"/>
        <v>0</v>
      </c>
      <c r="BF439" s="153">
        <f t="shared" si="165"/>
        <v>0</v>
      </c>
      <c r="BG439" s="153">
        <f t="shared" si="166"/>
        <v>0</v>
      </c>
      <c r="BH439" s="153">
        <f t="shared" si="167"/>
        <v>0</v>
      </c>
      <c r="BI439" s="153">
        <f t="shared" si="168"/>
        <v>0</v>
      </c>
      <c r="BJ439" s="13" t="s">
        <v>86</v>
      </c>
      <c r="BK439" s="153">
        <f t="shared" si="169"/>
        <v>0</v>
      </c>
      <c r="BL439" s="13" t="s">
        <v>1100</v>
      </c>
      <c r="BM439" s="152" t="s">
        <v>1265</v>
      </c>
    </row>
    <row r="440" spans="2:65" s="1" customFormat="1" ht="24.15" customHeight="1">
      <c r="B440" s="139"/>
      <c r="C440" s="140" t="s">
        <v>1266</v>
      </c>
      <c r="D440" s="140" t="s">
        <v>178</v>
      </c>
      <c r="E440" s="141" t="s">
        <v>1267</v>
      </c>
      <c r="F440" s="142" t="s">
        <v>1268</v>
      </c>
      <c r="G440" s="143" t="s">
        <v>241</v>
      </c>
      <c r="H440" s="144">
        <v>50</v>
      </c>
      <c r="I440" s="145"/>
      <c r="J440" s="146">
        <f t="shared" si="160"/>
        <v>0</v>
      </c>
      <c r="K440" s="147"/>
      <c r="L440" s="28"/>
      <c r="M440" s="148" t="s">
        <v>1</v>
      </c>
      <c r="N440" s="149" t="s">
        <v>39</v>
      </c>
      <c r="P440" s="150">
        <f t="shared" si="161"/>
        <v>0</v>
      </c>
      <c r="Q440" s="150">
        <v>0</v>
      </c>
      <c r="R440" s="150">
        <f t="shared" si="162"/>
        <v>0</v>
      </c>
      <c r="S440" s="150">
        <v>0</v>
      </c>
      <c r="T440" s="151">
        <f t="shared" si="163"/>
        <v>0</v>
      </c>
      <c r="AR440" s="152" t="s">
        <v>456</v>
      </c>
      <c r="AT440" s="152" t="s">
        <v>178</v>
      </c>
      <c r="AU440" s="152" t="s">
        <v>86</v>
      </c>
      <c r="AY440" s="13" t="s">
        <v>176</v>
      </c>
      <c r="BE440" s="153">
        <f t="shared" si="164"/>
        <v>0</v>
      </c>
      <c r="BF440" s="153">
        <f t="shared" si="165"/>
        <v>0</v>
      </c>
      <c r="BG440" s="153">
        <f t="shared" si="166"/>
        <v>0</v>
      </c>
      <c r="BH440" s="153">
        <f t="shared" si="167"/>
        <v>0</v>
      </c>
      <c r="BI440" s="153">
        <f t="shared" si="168"/>
        <v>0</v>
      </c>
      <c r="BJ440" s="13" t="s">
        <v>86</v>
      </c>
      <c r="BK440" s="153">
        <f t="shared" si="169"/>
        <v>0</v>
      </c>
      <c r="BL440" s="13" t="s">
        <v>456</v>
      </c>
      <c r="BM440" s="152" t="s">
        <v>1269</v>
      </c>
    </row>
    <row r="441" spans="2:65" s="1" customFormat="1" ht="16.5" customHeight="1">
      <c r="B441" s="139"/>
      <c r="C441" s="154" t="s">
        <v>1270</v>
      </c>
      <c r="D441" s="154" t="s">
        <v>234</v>
      </c>
      <c r="E441" s="155" t="s">
        <v>1271</v>
      </c>
      <c r="F441" s="156" t="s">
        <v>1272</v>
      </c>
      <c r="G441" s="157" t="s">
        <v>994</v>
      </c>
      <c r="H441" s="158">
        <v>10.417</v>
      </c>
      <c r="I441" s="159"/>
      <c r="J441" s="160">
        <f t="shared" si="160"/>
        <v>0</v>
      </c>
      <c r="K441" s="161"/>
      <c r="L441" s="162"/>
      <c r="M441" s="163" t="s">
        <v>1</v>
      </c>
      <c r="N441" s="164" t="s">
        <v>39</v>
      </c>
      <c r="P441" s="150">
        <f t="shared" si="161"/>
        <v>0</v>
      </c>
      <c r="Q441" s="150">
        <v>1E-3</v>
      </c>
      <c r="R441" s="150">
        <f t="shared" si="162"/>
        <v>1.0416999999999999E-2</v>
      </c>
      <c r="S441" s="150">
        <v>0</v>
      </c>
      <c r="T441" s="151">
        <f t="shared" si="163"/>
        <v>0</v>
      </c>
      <c r="AR441" s="152" t="s">
        <v>1100</v>
      </c>
      <c r="AT441" s="152" t="s">
        <v>234</v>
      </c>
      <c r="AU441" s="152" t="s">
        <v>86</v>
      </c>
      <c r="AY441" s="13" t="s">
        <v>176</v>
      </c>
      <c r="BE441" s="153">
        <f t="shared" si="164"/>
        <v>0</v>
      </c>
      <c r="BF441" s="153">
        <f t="shared" si="165"/>
        <v>0</v>
      </c>
      <c r="BG441" s="153">
        <f t="shared" si="166"/>
        <v>0</v>
      </c>
      <c r="BH441" s="153">
        <f t="shared" si="167"/>
        <v>0</v>
      </c>
      <c r="BI441" s="153">
        <f t="shared" si="168"/>
        <v>0</v>
      </c>
      <c r="BJ441" s="13" t="s">
        <v>86</v>
      </c>
      <c r="BK441" s="153">
        <f t="shared" si="169"/>
        <v>0</v>
      </c>
      <c r="BL441" s="13" t="s">
        <v>1100</v>
      </c>
      <c r="BM441" s="152" t="s">
        <v>1273</v>
      </c>
    </row>
    <row r="442" spans="2:65" s="1" customFormat="1" ht="24.15" customHeight="1">
      <c r="B442" s="139"/>
      <c r="C442" s="140" t="s">
        <v>1274</v>
      </c>
      <c r="D442" s="140" t="s">
        <v>178</v>
      </c>
      <c r="E442" s="141" t="s">
        <v>1275</v>
      </c>
      <c r="F442" s="142" t="s">
        <v>1276</v>
      </c>
      <c r="G442" s="143" t="s">
        <v>285</v>
      </c>
      <c r="H442" s="144">
        <v>1</v>
      </c>
      <c r="I442" s="145"/>
      <c r="J442" s="146">
        <f t="shared" si="160"/>
        <v>0</v>
      </c>
      <c r="K442" s="147"/>
      <c r="L442" s="28"/>
      <c r="M442" s="148" t="s">
        <v>1</v>
      </c>
      <c r="N442" s="149" t="s">
        <v>39</v>
      </c>
      <c r="P442" s="150">
        <f t="shared" si="161"/>
        <v>0</v>
      </c>
      <c r="Q442" s="150">
        <v>0</v>
      </c>
      <c r="R442" s="150">
        <f t="shared" si="162"/>
        <v>0</v>
      </c>
      <c r="S442" s="150">
        <v>0</v>
      </c>
      <c r="T442" s="151">
        <f t="shared" si="163"/>
        <v>0</v>
      </c>
      <c r="AR442" s="152" t="s">
        <v>456</v>
      </c>
      <c r="AT442" s="152" t="s">
        <v>178</v>
      </c>
      <c r="AU442" s="152" t="s">
        <v>86</v>
      </c>
      <c r="AY442" s="13" t="s">
        <v>176</v>
      </c>
      <c r="BE442" s="153">
        <f t="shared" si="164"/>
        <v>0</v>
      </c>
      <c r="BF442" s="153">
        <f t="shared" si="165"/>
        <v>0</v>
      </c>
      <c r="BG442" s="153">
        <f t="shared" si="166"/>
        <v>0</v>
      </c>
      <c r="BH442" s="153">
        <f t="shared" si="167"/>
        <v>0</v>
      </c>
      <c r="BI442" s="153">
        <f t="shared" si="168"/>
        <v>0</v>
      </c>
      <c r="BJ442" s="13" t="s">
        <v>86</v>
      </c>
      <c r="BK442" s="153">
        <f t="shared" si="169"/>
        <v>0</v>
      </c>
      <c r="BL442" s="13" t="s">
        <v>456</v>
      </c>
      <c r="BM442" s="152" t="s">
        <v>1277</v>
      </c>
    </row>
    <row r="443" spans="2:65" s="1" customFormat="1" ht="24.15" customHeight="1">
      <c r="B443" s="139"/>
      <c r="C443" s="154" t="s">
        <v>1278</v>
      </c>
      <c r="D443" s="154" t="s">
        <v>234</v>
      </c>
      <c r="E443" s="155" t="s">
        <v>1279</v>
      </c>
      <c r="F443" s="156" t="s">
        <v>1280</v>
      </c>
      <c r="G443" s="157" t="s">
        <v>285</v>
      </c>
      <c r="H443" s="158">
        <v>1</v>
      </c>
      <c r="I443" s="159"/>
      <c r="J443" s="160">
        <f t="shared" si="160"/>
        <v>0</v>
      </c>
      <c r="K443" s="161"/>
      <c r="L443" s="162"/>
      <c r="M443" s="163" t="s">
        <v>1</v>
      </c>
      <c r="N443" s="164" t="s">
        <v>39</v>
      </c>
      <c r="P443" s="150">
        <f t="shared" si="161"/>
        <v>0</v>
      </c>
      <c r="Q443" s="150">
        <v>2.7999999999999998E-4</v>
      </c>
      <c r="R443" s="150">
        <f t="shared" si="162"/>
        <v>2.7999999999999998E-4</v>
      </c>
      <c r="S443" s="150">
        <v>0</v>
      </c>
      <c r="T443" s="151">
        <f t="shared" si="163"/>
        <v>0</v>
      </c>
      <c r="AR443" s="152" t="s">
        <v>1100</v>
      </c>
      <c r="AT443" s="152" t="s">
        <v>234</v>
      </c>
      <c r="AU443" s="152" t="s">
        <v>86</v>
      </c>
      <c r="AY443" s="13" t="s">
        <v>176</v>
      </c>
      <c r="BE443" s="153">
        <f t="shared" si="164"/>
        <v>0</v>
      </c>
      <c r="BF443" s="153">
        <f t="shared" si="165"/>
        <v>0</v>
      </c>
      <c r="BG443" s="153">
        <f t="shared" si="166"/>
        <v>0</v>
      </c>
      <c r="BH443" s="153">
        <f t="shared" si="167"/>
        <v>0</v>
      </c>
      <c r="BI443" s="153">
        <f t="shared" si="168"/>
        <v>0</v>
      </c>
      <c r="BJ443" s="13" t="s">
        <v>86</v>
      </c>
      <c r="BK443" s="153">
        <f t="shared" si="169"/>
        <v>0</v>
      </c>
      <c r="BL443" s="13" t="s">
        <v>1100</v>
      </c>
      <c r="BM443" s="152" t="s">
        <v>1281</v>
      </c>
    </row>
    <row r="444" spans="2:65" s="1" customFormat="1" ht="16.5" customHeight="1">
      <c r="B444" s="139"/>
      <c r="C444" s="154" t="s">
        <v>1282</v>
      </c>
      <c r="D444" s="154" t="s">
        <v>234</v>
      </c>
      <c r="E444" s="155" t="s">
        <v>1283</v>
      </c>
      <c r="F444" s="156" t="s">
        <v>1284</v>
      </c>
      <c r="G444" s="157" t="s">
        <v>285</v>
      </c>
      <c r="H444" s="158">
        <v>1</v>
      </c>
      <c r="I444" s="159"/>
      <c r="J444" s="160">
        <f t="shared" si="160"/>
        <v>0</v>
      </c>
      <c r="K444" s="161"/>
      <c r="L444" s="162"/>
      <c r="M444" s="163" t="s">
        <v>1</v>
      </c>
      <c r="N444" s="164" t="s">
        <v>39</v>
      </c>
      <c r="P444" s="150">
        <f t="shared" si="161"/>
        <v>0</v>
      </c>
      <c r="Q444" s="150">
        <v>2.4000000000000001E-4</v>
      </c>
      <c r="R444" s="150">
        <f t="shared" si="162"/>
        <v>2.4000000000000001E-4</v>
      </c>
      <c r="S444" s="150">
        <v>0</v>
      </c>
      <c r="T444" s="151">
        <f t="shared" si="163"/>
        <v>0</v>
      </c>
      <c r="AR444" s="152" t="s">
        <v>1100</v>
      </c>
      <c r="AT444" s="152" t="s">
        <v>234</v>
      </c>
      <c r="AU444" s="152" t="s">
        <v>86</v>
      </c>
      <c r="AY444" s="13" t="s">
        <v>176</v>
      </c>
      <c r="BE444" s="153">
        <f t="shared" si="164"/>
        <v>0</v>
      </c>
      <c r="BF444" s="153">
        <f t="shared" si="165"/>
        <v>0</v>
      </c>
      <c r="BG444" s="153">
        <f t="shared" si="166"/>
        <v>0</v>
      </c>
      <c r="BH444" s="153">
        <f t="shared" si="167"/>
        <v>0</v>
      </c>
      <c r="BI444" s="153">
        <f t="shared" si="168"/>
        <v>0</v>
      </c>
      <c r="BJ444" s="13" t="s">
        <v>86</v>
      </c>
      <c r="BK444" s="153">
        <f t="shared" si="169"/>
        <v>0</v>
      </c>
      <c r="BL444" s="13" t="s">
        <v>1100</v>
      </c>
      <c r="BM444" s="152" t="s">
        <v>1285</v>
      </c>
    </row>
    <row r="445" spans="2:65" s="1" customFormat="1" ht="24.15" customHeight="1">
      <c r="B445" s="139"/>
      <c r="C445" s="140" t="s">
        <v>1286</v>
      </c>
      <c r="D445" s="140" t="s">
        <v>178</v>
      </c>
      <c r="E445" s="141" t="s">
        <v>1287</v>
      </c>
      <c r="F445" s="142" t="s">
        <v>1288</v>
      </c>
      <c r="G445" s="143" t="s">
        <v>285</v>
      </c>
      <c r="H445" s="144">
        <v>10</v>
      </c>
      <c r="I445" s="145"/>
      <c r="J445" s="146">
        <f t="shared" si="160"/>
        <v>0</v>
      </c>
      <c r="K445" s="147"/>
      <c r="L445" s="28"/>
      <c r="M445" s="148" t="s">
        <v>1</v>
      </c>
      <c r="N445" s="149" t="s">
        <v>39</v>
      </c>
      <c r="P445" s="150">
        <f t="shared" si="161"/>
        <v>0</v>
      </c>
      <c r="Q445" s="150">
        <v>0</v>
      </c>
      <c r="R445" s="150">
        <f t="shared" si="162"/>
        <v>0</v>
      </c>
      <c r="S445" s="150">
        <v>0</v>
      </c>
      <c r="T445" s="151">
        <f t="shared" si="163"/>
        <v>0</v>
      </c>
      <c r="AR445" s="152" t="s">
        <v>456</v>
      </c>
      <c r="AT445" s="152" t="s">
        <v>178</v>
      </c>
      <c r="AU445" s="152" t="s">
        <v>86</v>
      </c>
      <c r="AY445" s="13" t="s">
        <v>176</v>
      </c>
      <c r="BE445" s="153">
        <f t="shared" si="164"/>
        <v>0</v>
      </c>
      <c r="BF445" s="153">
        <f t="shared" si="165"/>
        <v>0</v>
      </c>
      <c r="BG445" s="153">
        <f t="shared" si="166"/>
        <v>0</v>
      </c>
      <c r="BH445" s="153">
        <f t="shared" si="167"/>
        <v>0</v>
      </c>
      <c r="BI445" s="153">
        <f t="shared" si="168"/>
        <v>0</v>
      </c>
      <c r="BJ445" s="13" t="s">
        <v>86</v>
      </c>
      <c r="BK445" s="153">
        <f t="shared" si="169"/>
        <v>0</v>
      </c>
      <c r="BL445" s="13" t="s">
        <v>456</v>
      </c>
      <c r="BM445" s="152" t="s">
        <v>1289</v>
      </c>
    </row>
    <row r="446" spans="2:65" s="1" customFormat="1" ht="24.15" customHeight="1">
      <c r="B446" s="139"/>
      <c r="C446" s="154" t="s">
        <v>1290</v>
      </c>
      <c r="D446" s="154" t="s">
        <v>234</v>
      </c>
      <c r="E446" s="155" t="s">
        <v>1291</v>
      </c>
      <c r="F446" s="156" t="s">
        <v>1292</v>
      </c>
      <c r="G446" s="157" t="s">
        <v>285</v>
      </c>
      <c r="H446" s="158">
        <v>10</v>
      </c>
      <c r="I446" s="159"/>
      <c r="J446" s="160">
        <f t="shared" si="160"/>
        <v>0</v>
      </c>
      <c r="K446" s="161"/>
      <c r="L446" s="162"/>
      <c r="M446" s="163" t="s">
        <v>1</v>
      </c>
      <c r="N446" s="164" t="s">
        <v>39</v>
      </c>
      <c r="P446" s="150">
        <f t="shared" si="161"/>
        <v>0</v>
      </c>
      <c r="Q446" s="150">
        <v>1.06E-3</v>
      </c>
      <c r="R446" s="150">
        <f t="shared" si="162"/>
        <v>1.06E-2</v>
      </c>
      <c r="S446" s="150">
        <v>0</v>
      </c>
      <c r="T446" s="151">
        <f t="shared" si="163"/>
        <v>0</v>
      </c>
      <c r="AR446" s="152" t="s">
        <v>1100</v>
      </c>
      <c r="AT446" s="152" t="s">
        <v>234</v>
      </c>
      <c r="AU446" s="152" t="s">
        <v>86</v>
      </c>
      <c r="AY446" s="13" t="s">
        <v>176</v>
      </c>
      <c r="BE446" s="153">
        <f t="shared" si="164"/>
        <v>0</v>
      </c>
      <c r="BF446" s="153">
        <f t="shared" si="165"/>
        <v>0</v>
      </c>
      <c r="BG446" s="153">
        <f t="shared" si="166"/>
        <v>0</v>
      </c>
      <c r="BH446" s="153">
        <f t="shared" si="167"/>
        <v>0</v>
      </c>
      <c r="BI446" s="153">
        <f t="shared" si="168"/>
        <v>0</v>
      </c>
      <c r="BJ446" s="13" t="s">
        <v>86</v>
      </c>
      <c r="BK446" s="153">
        <f t="shared" si="169"/>
        <v>0</v>
      </c>
      <c r="BL446" s="13" t="s">
        <v>1100</v>
      </c>
      <c r="BM446" s="152" t="s">
        <v>1293</v>
      </c>
    </row>
    <row r="447" spans="2:65" s="1" customFormat="1" ht="24.15" customHeight="1">
      <c r="B447" s="139"/>
      <c r="C447" s="154" t="s">
        <v>1294</v>
      </c>
      <c r="D447" s="154" t="s">
        <v>234</v>
      </c>
      <c r="E447" s="155" t="s">
        <v>1295</v>
      </c>
      <c r="F447" s="156" t="s">
        <v>1296</v>
      </c>
      <c r="G447" s="157" t="s">
        <v>285</v>
      </c>
      <c r="H447" s="158">
        <v>10</v>
      </c>
      <c r="I447" s="159"/>
      <c r="J447" s="160">
        <f t="shared" si="160"/>
        <v>0</v>
      </c>
      <c r="K447" s="161"/>
      <c r="L447" s="162"/>
      <c r="M447" s="163" t="s">
        <v>1</v>
      </c>
      <c r="N447" s="164" t="s">
        <v>39</v>
      </c>
      <c r="P447" s="150">
        <f t="shared" si="161"/>
        <v>0</v>
      </c>
      <c r="Q447" s="150">
        <v>1E-4</v>
      </c>
      <c r="R447" s="150">
        <f t="shared" si="162"/>
        <v>1E-3</v>
      </c>
      <c r="S447" s="150">
        <v>0</v>
      </c>
      <c r="T447" s="151">
        <f t="shared" si="163"/>
        <v>0</v>
      </c>
      <c r="AR447" s="152" t="s">
        <v>1100</v>
      </c>
      <c r="AT447" s="152" t="s">
        <v>234</v>
      </c>
      <c r="AU447" s="152" t="s">
        <v>86</v>
      </c>
      <c r="AY447" s="13" t="s">
        <v>176</v>
      </c>
      <c r="BE447" s="153">
        <f t="shared" si="164"/>
        <v>0</v>
      </c>
      <c r="BF447" s="153">
        <f t="shared" si="165"/>
        <v>0</v>
      </c>
      <c r="BG447" s="153">
        <f t="shared" si="166"/>
        <v>0</v>
      </c>
      <c r="BH447" s="153">
        <f t="shared" si="167"/>
        <v>0</v>
      </c>
      <c r="BI447" s="153">
        <f t="shared" si="168"/>
        <v>0</v>
      </c>
      <c r="BJ447" s="13" t="s">
        <v>86</v>
      </c>
      <c r="BK447" s="153">
        <f t="shared" si="169"/>
        <v>0</v>
      </c>
      <c r="BL447" s="13" t="s">
        <v>1100</v>
      </c>
      <c r="BM447" s="152" t="s">
        <v>1297</v>
      </c>
    </row>
    <row r="448" spans="2:65" s="1" customFormat="1" ht="24.15" customHeight="1">
      <c r="B448" s="139"/>
      <c r="C448" s="140" t="s">
        <v>1298</v>
      </c>
      <c r="D448" s="140" t="s">
        <v>178</v>
      </c>
      <c r="E448" s="141" t="s">
        <v>1299</v>
      </c>
      <c r="F448" s="142" t="s">
        <v>1300</v>
      </c>
      <c r="G448" s="143" t="s">
        <v>285</v>
      </c>
      <c r="H448" s="144">
        <v>100</v>
      </c>
      <c r="I448" s="145"/>
      <c r="J448" s="146">
        <f t="shared" si="160"/>
        <v>0</v>
      </c>
      <c r="K448" s="147"/>
      <c r="L448" s="28"/>
      <c r="M448" s="148" t="s">
        <v>1</v>
      </c>
      <c r="N448" s="149" t="s">
        <v>39</v>
      </c>
      <c r="P448" s="150">
        <f t="shared" si="161"/>
        <v>0</v>
      </c>
      <c r="Q448" s="150">
        <v>0</v>
      </c>
      <c r="R448" s="150">
        <f t="shared" si="162"/>
        <v>0</v>
      </c>
      <c r="S448" s="150">
        <v>0</v>
      </c>
      <c r="T448" s="151">
        <f t="shared" si="163"/>
        <v>0</v>
      </c>
      <c r="AR448" s="152" t="s">
        <v>456</v>
      </c>
      <c r="AT448" s="152" t="s">
        <v>178</v>
      </c>
      <c r="AU448" s="152" t="s">
        <v>86</v>
      </c>
      <c r="AY448" s="13" t="s">
        <v>176</v>
      </c>
      <c r="BE448" s="153">
        <f t="shared" si="164"/>
        <v>0</v>
      </c>
      <c r="BF448" s="153">
        <f t="shared" si="165"/>
        <v>0</v>
      </c>
      <c r="BG448" s="153">
        <f t="shared" si="166"/>
        <v>0</v>
      </c>
      <c r="BH448" s="153">
        <f t="shared" si="167"/>
        <v>0</v>
      </c>
      <c r="BI448" s="153">
        <f t="shared" si="168"/>
        <v>0</v>
      </c>
      <c r="BJ448" s="13" t="s">
        <v>86</v>
      </c>
      <c r="BK448" s="153">
        <f t="shared" si="169"/>
        <v>0</v>
      </c>
      <c r="BL448" s="13" t="s">
        <v>456</v>
      </c>
      <c r="BM448" s="152" t="s">
        <v>1301</v>
      </c>
    </row>
    <row r="449" spans="2:65" s="1" customFormat="1" ht="24.15" customHeight="1">
      <c r="B449" s="139"/>
      <c r="C449" s="154" t="s">
        <v>1302</v>
      </c>
      <c r="D449" s="154" t="s">
        <v>234</v>
      </c>
      <c r="E449" s="155" t="s">
        <v>1303</v>
      </c>
      <c r="F449" s="156" t="s">
        <v>1304</v>
      </c>
      <c r="G449" s="157" t="s">
        <v>285</v>
      </c>
      <c r="H449" s="158">
        <v>100</v>
      </c>
      <c r="I449" s="159"/>
      <c r="J449" s="160">
        <f t="shared" si="160"/>
        <v>0</v>
      </c>
      <c r="K449" s="161"/>
      <c r="L449" s="162"/>
      <c r="M449" s="163" t="s">
        <v>1</v>
      </c>
      <c r="N449" s="164" t="s">
        <v>39</v>
      </c>
      <c r="P449" s="150">
        <f t="shared" si="161"/>
        <v>0</v>
      </c>
      <c r="Q449" s="150">
        <v>3.3E-4</v>
      </c>
      <c r="R449" s="150">
        <f t="shared" si="162"/>
        <v>3.3000000000000002E-2</v>
      </c>
      <c r="S449" s="150">
        <v>0</v>
      </c>
      <c r="T449" s="151">
        <f t="shared" si="163"/>
        <v>0</v>
      </c>
      <c r="AR449" s="152" t="s">
        <v>1100</v>
      </c>
      <c r="AT449" s="152" t="s">
        <v>234</v>
      </c>
      <c r="AU449" s="152" t="s">
        <v>86</v>
      </c>
      <c r="AY449" s="13" t="s">
        <v>176</v>
      </c>
      <c r="BE449" s="153">
        <f t="shared" si="164"/>
        <v>0</v>
      </c>
      <c r="BF449" s="153">
        <f t="shared" si="165"/>
        <v>0</v>
      </c>
      <c r="BG449" s="153">
        <f t="shared" si="166"/>
        <v>0</v>
      </c>
      <c r="BH449" s="153">
        <f t="shared" si="167"/>
        <v>0</v>
      </c>
      <c r="BI449" s="153">
        <f t="shared" si="168"/>
        <v>0</v>
      </c>
      <c r="BJ449" s="13" t="s">
        <v>86</v>
      </c>
      <c r="BK449" s="153">
        <f t="shared" si="169"/>
        <v>0</v>
      </c>
      <c r="BL449" s="13" t="s">
        <v>1100</v>
      </c>
      <c r="BM449" s="152" t="s">
        <v>1305</v>
      </c>
    </row>
    <row r="450" spans="2:65" s="1" customFormat="1" ht="24.15" customHeight="1">
      <c r="B450" s="139"/>
      <c r="C450" s="140" t="s">
        <v>1306</v>
      </c>
      <c r="D450" s="140" t="s">
        <v>178</v>
      </c>
      <c r="E450" s="141" t="s">
        <v>1307</v>
      </c>
      <c r="F450" s="142" t="s">
        <v>1308</v>
      </c>
      <c r="G450" s="143" t="s">
        <v>285</v>
      </c>
      <c r="H450" s="144">
        <v>50</v>
      </c>
      <c r="I450" s="145"/>
      <c r="J450" s="146">
        <f t="shared" si="160"/>
        <v>0</v>
      </c>
      <c r="K450" s="147"/>
      <c r="L450" s="28"/>
      <c r="M450" s="148" t="s">
        <v>1</v>
      </c>
      <c r="N450" s="149" t="s">
        <v>39</v>
      </c>
      <c r="P450" s="150">
        <f t="shared" si="161"/>
        <v>0</v>
      </c>
      <c r="Q450" s="150">
        <v>0</v>
      </c>
      <c r="R450" s="150">
        <f t="shared" si="162"/>
        <v>0</v>
      </c>
      <c r="S450" s="150">
        <v>0</v>
      </c>
      <c r="T450" s="151">
        <f t="shared" si="163"/>
        <v>0</v>
      </c>
      <c r="AR450" s="152" t="s">
        <v>456</v>
      </c>
      <c r="AT450" s="152" t="s">
        <v>178</v>
      </c>
      <c r="AU450" s="152" t="s">
        <v>86</v>
      </c>
      <c r="AY450" s="13" t="s">
        <v>176</v>
      </c>
      <c r="BE450" s="153">
        <f t="shared" si="164"/>
        <v>0</v>
      </c>
      <c r="BF450" s="153">
        <f t="shared" si="165"/>
        <v>0</v>
      </c>
      <c r="BG450" s="153">
        <f t="shared" si="166"/>
        <v>0</v>
      </c>
      <c r="BH450" s="153">
        <f t="shared" si="167"/>
        <v>0</v>
      </c>
      <c r="BI450" s="153">
        <f t="shared" si="168"/>
        <v>0</v>
      </c>
      <c r="BJ450" s="13" t="s">
        <v>86</v>
      </c>
      <c r="BK450" s="153">
        <f t="shared" si="169"/>
        <v>0</v>
      </c>
      <c r="BL450" s="13" t="s">
        <v>456</v>
      </c>
      <c r="BM450" s="152" t="s">
        <v>1309</v>
      </c>
    </row>
    <row r="451" spans="2:65" s="1" customFormat="1" ht="24.15" customHeight="1">
      <c r="B451" s="139"/>
      <c r="C451" s="154" t="s">
        <v>1310</v>
      </c>
      <c r="D451" s="154" t="s">
        <v>234</v>
      </c>
      <c r="E451" s="155" t="s">
        <v>1311</v>
      </c>
      <c r="F451" s="156" t="s">
        <v>1312</v>
      </c>
      <c r="G451" s="157" t="s">
        <v>285</v>
      </c>
      <c r="H451" s="158">
        <v>50</v>
      </c>
      <c r="I451" s="159"/>
      <c r="J451" s="160">
        <f t="shared" si="160"/>
        <v>0</v>
      </c>
      <c r="K451" s="161"/>
      <c r="L451" s="162"/>
      <c r="M451" s="163" t="s">
        <v>1</v>
      </c>
      <c r="N451" s="164" t="s">
        <v>39</v>
      </c>
      <c r="P451" s="150">
        <f t="shared" si="161"/>
        <v>0</v>
      </c>
      <c r="Q451" s="150">
        <v>2.9E-4</v>
      </c>
      <c r="R451" s="150">
        <f t="shared" si="162"/>
        <v>1.4500000000000001E-2</v>
      </c>
      <c r="S451" s="150">
        <v>0</v>
      </c>
      <c r="T451" s="151">
        <f t="shared" si="163"/>
        <v>0</v>
      </c>
      <c r="AR451" s="152" t="s">
        <v>1100</v>
      </c>
      <c r="AT451" s="152" t="s">
        <v>234</v>
      </c>
      <c r="AU451" s="152" t="s">
        <v>86</v>
      </c>
      <c r="AY451" s="13" t="s">
        <v>176</v>
      </c>
      <c r="BE451" s="153">
        <f t="shared" si="164"/>
        <v>0</v>
      </c>
      <c r="BF451" s="153">
        <f t="shared" si="165"/>
        <v>0</v>
      </c>
      <c r="BG451" s="153">
        <f t="shared" si="166"/>
        <v>0</v>
      </c>
      <c r="BH451" s="153">
        <f t="shared" si="167"/>
        <v>0</v>
      </c>
      <c r="BI451" s="153">
        <f t="shared" si="168"/>
        <v>0</v>
      </c>
      <c r="BJ451" s="13" t="s">
        <v>86</v>
      </c>
      <c r="BK451" s="153">
        <f t="shared" si="169"/>
        <v>0</v>
      </c>
      <c r="BL451" s="13" t="s">
        <v>1100</v>
      </c>
      <c r="BM451" s="152" t="s">
        <v>1313</v>
      </c>
    </row>
    <row r="452" spans="2:65" s="1" customFormat="1" ht="24.15" customHeight="1">
      <c r="B452" s="139"/>
      <c r="C452" s="140" t="s">
        <v>1314</v>
      </c>
      <c r="D452" s="140" t="s">
        <v>178</v>
      </c>
      <c r="E452" s="141" t="s">
        <v>1315</v>
      </c>
      <c r="F452" s="142" t="s">
        <v>1316</v>
      </c>
      <c r="G452" s="143" t="s">
        <v>285</v>
      </c>
      <c r="H452" s="144">
        <v>3</v>
      </c>
      <c r="I452" s="145"/>
      <c r="J452" s="146">
        <f t="shared" si="160"/>
        <v>0</v>
      </c>
      <c r="K452" s="147"/>
      <c r="L452" s="28"/>
      <c r="M452" s="148" t="s">
        <v>1</v>
      </c>
      <c r="N452" s="149" t="s">
        <v>39</v>
      </c>
      <c r="P452" s="150">
        <f t="shared" si="161"/>
        <v>0</v>
      </c>
      <c r="Q452" s="150">
        <v>0</v>
      </c>
      <c r="R452" s="150">
        <f t="shared" si="162"/>
        <v>0</v>
      </c>
      <c r="S452" s="150">
        <v>0</v>
      </c>
      <c r="T452" s="151">
        <f t="shared" si="163"/>
        <v>0</v>
      </c>
      <c r="AR452" s="152" t="s">
        <v>456</v>
      </c>
      <c r="AT452" s="152" t="s">
        <v>178</v>
      </c>
      <c r="AU452" s="152" t="s">
        <v>86</v>
      </c>
      <c r="AY452" s="13" t="s">
        <v>176</v>
      </c>
      <c r="BE452" s="153">
        <f t="shared" si="164"/>
        <v>0</v>
      </c>
      <c r="BF452" s="153">
        <f t="shared" si="165"/>
        <v>0</v>
      </c>
      <c r="BG452" s="153">
        <f t="shared" si="166"/>
        <v>0</v>
      </c>
      <c r="BH452" s="153">
        <f t="shared" si="167"/>
        <v>0</v>
      </c>
      <c r="BI452" s="153">
        <f t="shared" si="168"/>
        <v>0</v>
      </c>
      <c r="BJ452" s="13" t="s">
        <v>86</v>
      </c>
      <c r="BK452" s="153">
        <f t="shared" si="169"/>
        <v>0</v>
      </c>
      <c r="BL452" s="13" t="s">
        <v>456</v>
      </c>
      <c r="BM452" s="152" t="s">
        <v>1317</v>
      </c>
    </row>
    <row r="453" spans="2:65" s="1" customFormat="1" ht="24.15" customHeight="1">
      <c r="B453" s="139"/>
      <c r="C453" s="154" t="s">
        <v>1318</v>
      </c>
      <c r="D453" s="154" t="s">
        <v>234</v>
      </c>
      <c r="E453" s="155" t="s">
        <v>1319</v>
      </c>
      <c r="F453" s="156" t="s">
        <v>1320</v>
      </c>
      <c r="G453" s="157" t="s">
        <v>285</v>
      </c>
      <c r="H453" s="158">
        <v>3</v>
      </c>
      <c r="I453" s="159"/>
      <c r="J453" s="160">
        <f t="shared" si="160"/>
        <v>0</v>
      </c>
      <c r="K453" s="161"/>
      <c r="L453" s="162"/>
      <c r="M453" s="163" t="s">
        <v>1</v>
      </c>
      <c r="N453" s="164" t="s">
        <v>39</v>
      </c>
      <c r="P453" s="150">
        <f t="shared" si="161"/>
        <v>0</v>
      </c>
      <c r="Q453" s="150">
        <v>3.1199999999999999E-3</v>
      </c>
      <c r="R453" s="150">
        <f t="shared" si="162"/>
        <v>9.3600000000000003E-3</v>
      </c>
      <c r="S453" s="150">
        <v>0</v>
      </c>
      <c r="T453" s="151">
        <f t="shared" si="163"/>
        <v>0</v>
      </c>
      <c r="AR453" s="152" t="s">
        <v>1100</v>
      </c>
      <c r="AT453" s="152" t="s">
        <v>234</v>
      </c>
      <c r="AU453" s="152" t="s">
        <v>86</v>
      </c>
      <c r="AY453" s="13" t="s">
        <v>176</v>
      </c>
      <c r="BE453" s="153">
        <f t="shared" si="164"/>
        <v>0</v>
      </c>
      <c r="BF453" s="153">
        <f t="shared" si="165"/>
        <v>0</v>
      </c>
      <c r="BG453" s="153">
        <f t="shared" si="166"/>
        <v>0</v>
      </c>
      <c r="BH453" s="153">
        <f t="shared" si="167"/>
        <v>0</v>
      </c>
      <c r="BI453" s="153">
        <f t="shared" si="168"/>
        <v>0</v>
      </c>
      <c r="BJ453" s="13" t="s">
        <v>86</v>
      </c>
      <c r="BK453" s="153">
        <f t="shared" si="169"/>
        <v>0</v>
      </c>
      <c r="BL453" s="13" t="s">
        <v>1100</v>
      </c>
      <c r="BM453" s="152" t="s">
        <v>1321</v>
      </c>
    </row>
    <row r="454" spans="2:65" s="1" customFormat="1" ht="16.5" customHeight="1">
      <c r="B454" s="139"/>
      <c r="C454" s="140" t="s">
        <v>1322</v>
      </c>
      <c r="D454" s="140" t="s">
        <v>178</v>
      </c>
      <c r="E454" s="141" t="s">
        <v>1323</v>
      </c>
      <c r="F454" s="142" t="s">
        <v>1324</v>
      </c>
      <c r="G454" s="143" t="s">
        <v>285</v>
      </c>
      <c r="H454" s="144">
        <v>30</v>
      </c>
      <c r="I454" s="145"/>
      <c r="J454" s="146">
        <f t="shared" si="160"/>
        <v>0</v>
      </c>
      <c r="K454" s="147"/>
      <c r="L454" s="28"/>
      <c r="M454" s="148" t="s">
        <v>1</v>
      </c>
      <c r="N454" s="149" t="s">
        <v>39</v>
      </c>
      <c r="P454" s="150">
        <f t="shared" si="161"/>
        <v>0</v>
      </c>
      <c r="Q454" s="150">
        <v>0</v>
      </c>
      <c r="R454" s="150">
        <f t="shared" si="162"/>
        <v>0</v>
      </c>
      <c r="S454" s="150">
        <v>0</v>
      </c>
      <c r="T454" s="151">
        <f t="shared" si="163"/>
        <v>0</v>
      </c>
      <c r="AR454" s="152" t="s">
        <v>456</v>
      </c>
      <c r="AT454" s="152" t="s">
        <v>178</v>
      </c>
      <c r="AU454" s="152" t="s">
        <v>86</v>
      </c>
      <c r="AY454" s="13" t="s">
        <v>176</v>
      </c>
      <c r="BE454" s="153">
        <f t="shared" si="164"/>
        <v>0</v>
      </c>
      <c r="BF454" s="153">
        <f t="shared" si="165"/>
        <v>0</v>
      </c>
      <c r="BG454" s="153">
        <f t="shared" si="166"/>
        <v>0</v>
      </c>
      <c r="BH454" s="153">
        <f t="shared" si="167"/>
        <v>0</v>
      </c>
      <c r="BI454" s="153">
        <f t="shared" si="168"/>
        <v>0</v>
      </c>
      <c r="BJ454" s="13" t="s">
        <v>86</v>
      </c>
      <c r="BK454" s="153">
        <f t="shared" si="169"/>
        <v>0</v>
      </c>
      <c r="BL454" s="13" t="s">
        <v>456</v>
      </c>
      <c r="BM454" s="152" t="s">
        <v>1325</v>
      </c>
    </row>
    <row r="455" spans="2:65" s="1" customFormat="1" ht="24.15" customHeight="1">
      <c r="B455" s="139"/>
      <c r="C455" s="154" t="s">
        <v>1326</v>
      </c>
      <c r="D455" s="154" t="s">
        <v>234</v>
      </c>
      <c r="E455" s="155" t="s">
        <v>1327</v>
      </c>
      <c r="F455" s="156" t="s">
        <v>1328</v>
      </c>
      <c r="G455" s="157" t="s">
        <v>285</v>
      </c>
      <c r="H455" s="158">
        <v>30</v>
      </c>
      <c r="I455" s="159"/>
      <c r="J455" s="160">
        <f t="shared" si="160"/>
        <v>0</v>
      </c>
      <c r="K455" s="161"/>
      <c r="L455" s="162"/>
      <c r="M455" s="163" t="s">
        <v>1</v>
      </c>
      <c r="N455" s="164" t="s">
        <v>39</v>
      </c>
      <c r="P455" s="150">
        <f t="shared" si="161"/>
        <v>0</v>
      </c>
      <c r="Q455" s="150">
        <v>1.6000000000000001E-4</v>
      </c>
      <c r="R455" s="150">
        <f t="shared" si="162"/>
        <v>4.8000000000000004E-3</v>
      </c>
      <c r="S455" s="150">
        <v>0</v>
      </c>
      <c r="T455" s="151">
        <f t="shared" si="163"/>
        <v>0</v>
      </c>
      <c r="AR455" s="152" t="s">
        <v>1100</v>
      </c>
      <c r="AT455" s="152" t="s">
        <v>234</v>
      </c>
      <c r="AU455" s="152" t="s">
        <v>86</v>
      </c>
      <c r="AY455" s="13" t="s">
        <v>176</v>
      </c>
      <c r="BE455" s="153">
        <f t="shared" si="164"/>
        <v>0</v>
      </c>
      <c r="BF455" s="153">
        <f t="shared" si="165"/>
        <v>0</v>
      </c>
      <c r="BG455" s="153">
        <f t="shared" si="166"/>
        <v>0</v>
      </c>
      <c r="BH455" s="153">
        <f t="shared" si="167"/>
        <v>0</v>
      </c>
      <c r="BI455" s="153">
        <f t="shared" si="168"/>
        <v>0</v>
      </c>
      <c r="BJ455" s="13" t="s">
        <v>86</v>
      </c>
      <c r="BK455" s="153">
        <f t="shared" si="169"/>
        <v>0</v>
      </c>
      <c r="BL455" s="13" t="s">
        <v>1100</v>
      </c>
      <c r="BM455" s="152" t="s">
        <v>1329</v>
      </c>
    </row>
    <row r="456" spans="2:65" s="1" customFormat="1" ht="24.15" customHeight="1">
      <c r="B456" s="139"/>
      <c r="C456" s="140" t="s">
        <v>1330</v>
      </c>
      <c r="D456" s="140" t="s">
        <v>178</v>
      </c>
      <c r="E456" s="141" t="s">
        <v>1331</v>
      </c>
      <c r="F456" s="142" t="s">
        <v>1332</v>
      </c>
      <c r="G456" s="143" t="s">
        <v>285</v>
      </c>
      <c r="H456" s="144">
        <v>6</v>
      </c>
      <c r="I456" s="145"/>
      <c r="J456" s="146">
        <f t="shared" si="160"/>
        <v>0</v>
      </c>
      <c r="K456" s="147"/>
      <c r="L456" s="28"/>
      <c r="M456" s="148" t="s">
        <v>1</v>
      </c>
      <c r="N456" s="149" t="s">
        <v>39</v>
      </c>
      <c r="P456" s="150">
        <f t="shared" si="161"/>
        <v>0</v>
      </c>
      <c r="Q456" s="150">
        <v>0</v>
      </c>
      <c r="R456" s="150">
        <f t="shared" si="162"/>
        <v>0</v>
      </c>
      <c r="S456" s="150">
        <v>0</v>
      </c>
      <c r="T456" s="151">
        <f t="shared" si="163"/>
        <v>0</v>
      </c>
      <c r="AR456" s="152" t="s">
        <v>456</v>
      </c>
      <c r="AT456" s="152" t="s">
        <v>178</v>
      </c>
      <c r="AU456" s="152" t="s">
        <v>86</v>
      </c>
      <c r="AY456" s="13" t="s">
        <v>176</v>
      </c>
      <c r="BE456" s="153">
        <f t="shared" si="164"/>
        <v>0</v>
      </c>
      <c r="BF456" s="153">
        <f t="shared" si="165"/>
        <v>0</v>
      </c>
      <c r="BG456" s="153">
        <f t="shared" si="166"/>
        <v>0</v>
      </c>
      <c r="BH456" s="153">
        <f t="shared" si="167"/>
        <v>0</v>
      </c>
      <c r="BI456" s="153">
        <f t="shared" si="168"/>
        <v>0</v>
      </c>
      <c r="BJ456" s="13" t="s">
        <v>86</v>
      </c>
      <c r="BK456" s="153">
        <f t="shared" si="169"/>
        <v>0</v>
      </c>
      <c r="BL456" s="13" t="s">
        <v>456</v>
      </c>
      <c r="BM456" s="152" t="s">
        <v>1333</v>
      </c>
    </row>
    <row r="457" spans="2:65" s="1" customFormat="1" ht="16.5" customHeight="1">
      <c r="B457" s="139"/>
      <c r="C457" s="154" t="s">
        <v>1334</v>
      </c>
      <c r="D457" s="154" t="s">
        <v>234</v>
      </c>
      <c r="E457" s="155" t="s">
        <v>1335</v>
      </c>
      <c r="F457" s="156" t="s">
        <v>1336</v>
      </c>
      <c r="G457" s="157" t="s">
        <v>285</v>
      </c>
      <c r="H457" s="158">
        <v>6</v>
      </c>
      <c r="I457" s="159"/>
      <c r="J457" s="160">
        <f t="shared" si="160"/>
        <v>0</v>
      </c>
      <c r="K457" s="161"/>
      <c r="L457" s="162"/>
      <c r="M457" s="163" t="s">
        <v>1</v>
      </c>
      <c r="N457" s="164" t="s">
        <v>39</v>
      </c>
      <c r="P457" s="150">
        <f t="shared" si="161"/>
        <v>0</v>
      </c>
      <c r="Q457" s="150">
        <v>2.9E-4</v>
      </c>
      <c r="R457" s="150">
        <f t="shared" si="162"/>
        <v>1.74E-3</v>
      </c>
      <c r="S457" s="150">
        <v>0</v>
      </c>
      <c r="T457" s="151">
        <f t="shared" si="163"/>
        <v>0</v>
      </c>
      <c r="AR457" s="152" t="s">
        <v>1100</v>
      </c>
      <c r="AT457" s="152" t="s">
        <v>234</v>
      </c>
      <c r="AU457" s="152" t="s">
        <v>86</v>
      </c>
      <c r="AY457" s="13" t="s">
        <v>176</v>
      </c>
      <c r="BE457" s="153">
        <f t="shared" si="164"/>
        <v>0</v>
      </c>
      <c r="BF457" s="153">
        <f t="shared" si="165"/>
        <v>0</v>
      </c>
      <c r="BG457" s="153">
        <f t="shared" si="166"/>
        <v>0</v>
      </c>
      <c r="BH457" s="153">
        <f t="shared" si="167"/>
        <v>0</v>
      </c>
      <c r="BI457" s="153">
        <f t="shared" si="168"/>
        <v>0</v>
      </c>
      <c r="BJ457" s="13" t="s">
        <v>86</v>
      </c>
      <c r="BK457" s="153">
        <f t="shared" si="169"/>
        <v>0</v>
      </c>
      <c r="BL457" s="13" t="s">
        <v>1100</v>
      </c>
      <c r="BM457" s="152" t="s">
        <v>1337</v>
      </c>
    </row>
    <row r="458" spans="2:65" s="1" customFormat="1" ht="16.5" customHeight="1">
      <c r="B458" s="139"/>
      <c r="C458" s="140" t="s">
        <v>1338</v>
      </c>
      <c r="D458" s="140" t="s">
        <v>178</v>
      </c>
      <c r="E458" s="141" t="s">
        <v>1339</v>
      </c>
      <c r="F458" s="142" t="s">
        <v>1340</v>
      </c>
      <c r="G458" s="143" t="s">
        <v>285</v>
      </c>
      <c r="H458" s="144">
        <v>6</v>
      </c>
      <c r="I458" s="145"/>
      <c r="J458" s="146">
        <f t="shared" si="160"/>
        <v>0</v>
      </c>
      <c r="K458" s="147"/>
      <c r="L458" s="28"/>
      <c r="M458" s="148" t="s">
        <v>1</v>
      </c>
      <c r="N458" s="149" t="s">
        <v>39</v>
      </c>
      <c r="P458" s="150">
        <f t="shared" si="161"/>
        <v>0</v>
      </c>
      <c r="Q458" s="150">
        <v>0</v>
      </c>
      <c r="R458" s="150">
        <f t="shared" si="162"/>
        <v>0</v>
      </c>
      <c r="S458" s="150">
        <v>0</v>
      </c>
      <c r="T458" s="151">
        <f t="shared" si="163"/>
        <v>0</v>
      </c>
      <c r="AR458" s="152" t="s">
        <v>456</v>
      </c>
      <c r="AT458" s="152" t="s">
        <v>178</v>
      </c>
      <c r="AU458" s="152" t="s">
        <v>86</v>
      </c>
      <c r="AY458" s="13" t="s">
        <v>176</v>
      </c>
      <c r="BE458" s="153">
        <f t="shared" si="164"/>
        <v>0</v>
      </c>
      <c r="BF458" s="153">
        <f t="shared" si="165"/>
        <v>0</v>
      </c>
      <c r="BG458" s="153">
        <f t="shared" si="166"/>
        <v>0</v>
      </c>
      <c r="BH458" s="153">
        <f t="shared" si="167"/>
        <v>0</v>
      </c>
      <c r="BI458" s="153">
        <f t="shared" si="168"/>
        <v>0</v>
      </c>
      <c r="BJ458" s="13" t="s">
        <v>86</v>
      </c>
      <c r="BK458" s="153">
        <f t="shared" si="169"/>
        <v>0</v>
      </c>
      <c r="BL458" s="13" t="s">
        <v>456</v>
      </c>
      <c r="BM458" s="152" t="s">
        <v>1341</v>
      </c>
    </row>
    <row r="459" spans="2:65" s="1" customFormat="1" ht="16.5" customHeight="1">
      <c r="B459" s="139"/>
      <c r="C459" s="154" t="s">
        <v>1342</v>
      </c>
      <c r="D459" s="154" t="s">
        <v>234</v>
      </c>
      <c r="E459" s="155" t="s">
        <v>1343</v>
      </c>
      <c r="F459" s="156" t="s">
        <v>1344</v>
      </c>
      <c r="G459" s="157" t="s">
        <v>285</v>
      </c>
      <c r="H459" s="158">
        <v>6</v>
      </c>
      <c r="I459" s="159"/>
      <c r="J459" s="160">
        <f t="shared" ref="J459:J490" si="170">ROUND(I459*H459,2)</f>
        <v>0</v>
      </c>
      <c r="K459" s="161"/>
      <c r="L459" s="162"/>
      <c r="M459" s="163" t="s">
        <v>1</v>
      </c>
      <c r="N459" s="164" t="s">
        <v>39</v>
      </c>
      <c r="P459" s="150">
        <f t="shared" ref="P459:P490" si="171">O459*H459</f>
        <v>0</v>
      </c>
      <c r="Q459" s="150">
        <v>1.7000000000000001E-4</v>
      </c>
      <c r="R459" s="150">
        <f t="shared" ref="R459:R490" si="172">Q459*H459</f>
        <v>1.0200000000000001E-3</v>
      </c>
      <c r="S459" s="150">
        <v>0</v>
      </c>
      <c r="T459" s="151">
        <f t="shared" ref="T459:T490" si="173">S459*H459</f>
        <v>0</v>
      </c>
      <c r="AR459" s="152" t="s">
        <v>1100</v>
      </c>
      <c r="AT459" s="152" t="s">
        <v>234</v>
      </c>
      <c r="AU459" s="152" t="s">
        <v>86</v>
      </c>
      <c r="AY459" s="13" t="s">
        <v>176</v>
      </c>
      <c r="BE459" s="153">
        <f t="shared" ref="BE459:BE485" si="174">IF(N459="základná",J459,0)</f>
        <v>0</v>
      </c>
      <c r="BF459" s="153">
        <f t="shared" ref="BF459:BF485" si="175">IF(N459="znížená",J459,0)</f>
        <v>0</v>
      </c>
      <c r="BG459" s="153">
        <f t="shared" ref="BG459:BG485" si="176">IF(N459="zákl. prenesená",J459,0)</f>
        <v>0</v>
      </c>
      <c r="BH459" s="153">
        <f t="shared" ref="BH459:BH485" si="177">IF(N459="zníž. prenesená",J459,0)</f>
        <v>0</v>
      </c>
      <c r="BI459" s="153">
        <f t="shared" ref="BI459:BI485" si="178">IF(N459="nulová",J459,0)</f>
        <v>0</v>
      </c>
      <c r="BJ459" s="13" t="s">
        <v>86</v>
      </c>
      <c r="BK459" s="153">
        <f t="shared" ref="BK459:BK485" si="179">ROUND(I459*H459,2)</f>
        <v>0</v>
      </c>
      <c r="BL459" s="13" t="s">
        <v>1100</v>
      </c>
      <c r="BM459" s="152" t="s">
        <v>1345</v>
      </c>
    </row>
    <row r="460" spans="2:65" s="1" customFormat="1" ht="16.5" customHeight="1">
      <c r="B460" s="139"/>
      <c r="C460" s="140" t="s">
        <v>1346</v>
      </c>
      <c r="D460" s="140" t="s">
        <v>178</v>
      </c>
      <c r="E460" s="141" t="s">
        <v>1347</v>
      </c>
      <c r="F460" s="142" t="s">
        <v>1348</v>
      </c>
      <c r="G460" s="143" t="s">
        <v>241</v>
      </c>
      <c r="H460" s="144">
        <v>10</v>
      </c>
      <c r="I460" s="145"/>
      <c r="J460" s="146">
        <f t="shared" si="170"/>
        <v>0</v>
      </c>
      <c r="K460" s="147"/>
      <c r="L460" s="28"/>
      <c r="M460" s="148" t="s">
        <v>1</v>
      </c>
      <c r="N460" s="149" t="s">
        <v>39</v>
      </c>
      <c r="P460" s="150">
        <f t="shared" si="171"/>
        <v>0</v>
      </c>
      <c r="Q460" s="150">
        <v>0</v>
      </c>
      <c r="R460" s="150">
        <f t="shared" si="172"/>
        <v>0</v>
      </c>
      <c r="S460" s="150">
        <v>0</v>
      </c>
      <c r="T460" s="151">
        <f t="shared" si="173"/>
        <v>0</v>
      </c>
      <c r="AR460" s="152" t="s">
        <v>456</v>
      </c>
      <c r="AT460" s="152" t="s">
        <v>178</v>
      </c>
      <c r="AU460" s="152" t="s">
        <v>86</v>
      </c>
      <c r="AY460" s="13" t="s">
        <v>176</v>
      </c>
      <c r="BE460" s="153">
        <f t="shared" si="174"/>
        <v>0</v>
      </c>
      <c r="BF460" s="153">
        <f t="shared" si="175"/>
        <v>0</v>
      </c>
      <c r="BG460" s="153">
        <f t="shared" si="176"/>
        <v>0</v>
      </c>
      <c r="BH460" s="153">
        <f t="shared" si="177"/>
        <v>0</v>
      </c>
      <c r="BI460" s="153">
        <f t="shared" si="178"/>
        <v>0</v>
      </c>
      <c r="BJ460" s="13" t="s">
        <v>86</v>
      </c>
      <c r="BK460" s="153">
        <f t="shared" si="179"/>
        <v>0</v>
      </c>
      <c r="BL460" s="13" t="s">
        <v>456</v>
      </c>
      <c r="BM460" s="152" t="s">
        <v>1349</v>
      </c>
    </row>
    <row r="461" spans="2:65" s="1" customFormat="1" ht="16.5" customHeight="1">
      <c r="B461" s="139"/>
      <c r="C461" s="154" t="s">
        <v>1350</v>
      </c>
      <c r="D461" s="154" t="s">
        <v>234</v>
      </c>
      <c r="E461" s="155" t="s">
        <v>1351</v>
      </c>
      <c r="F461" s="156" t="s">
        <v>1352</v>
      </c>
      <c r="G461" s="157" t="s">
        <v>285</v>
      </c>
      <c r="H461" s="158">
        <v>5</v>
      </c>
      <c r="I461" s="159"/>
      <c r="J461" s="160">
        <f t="shared" si="170"/>
        <v>0</v>
      </c>
      <c r="K461" s="161"/>
      <c r="L461" s="162"/>
      <c r="M461" s="163" t="s">
        <v>1</v>
      </c>
      <c r="N461" s="164" t="s">
        <v>39</v>
      </c>
      <c r="P461" s="150">
        <f t="shared" si="171"/>
        <v>0</v>
      </c>
      <c r="Q461" s="150">
        <v>7.9299999999999995E-3</v>
      </c>
      <c r="R461" s="150">
        <f t="shared" si="172"/>
        <v>3.9649999999999998E-2</v>
      </c>
      <c r="S461" s="150">
        <v>0</v>
      </c>
      <c r="T461" s="151">
        <f t="shared" si="173"/>
        <v>0</v>
      </c>
      <c r="AR461" s="152" t="s">
        <v>1100</v>
      </c>
      <c r="AT461" s="152" t="s">
        <v>234</v>
      </c>
      <c r="AU461" s="152" t="s">
        <v>86</v>
      </c>
      <c r="AY461" s="13" t="s">
        <v>176</v>
      </c>
      <c r="BE461" s="153">
        <f t="shared" si="174"/>
        <v>0</v>
      </c>
      <c r="BF461" s="153">
        <f t="shared" si="175"/>
        <v>0</v>
      </c>
      <c r="BG461" s="153">
        <f t="shared" si="176"/>
        <v>0</v>
      </c>
      <c r="BH461" s="153">
        <f t="shared" si="177"/>
        <v>0</v>
      </c>
      <c r="BI461" s="153">
        <f t="shared" si="178"/>
        <v>0</v>
      </c>
      <c r="BJ461" s="13" t="s">
        <v>86</v>
      </c>
      <c r="BK461" s="153">
        <f t="shared" si="179"/>
        <v>0</v>
      </c>
      <c r="BL461" s="13" t="s">
        <v>1100</v>
      </c>
      <c r="BM461" s="152" t="s">
        <v>1353</v>
      </c>
    </row>
    <row r="462" spans="2:65" s="1" customFormat="1" ht="21.75" customHeight="1">
      <c r="B462" s="139"/>
      <c r="C462" s="140" t="s">
        <v>1354</v>
      </c>
      <c r="D462" s="140" t="s">
        <v>178</v>
      </c>
      <c r="E462" s="141" t="s">
        <v>1355</v>
      </c>
      <c r="F462" s="142" t="s">
        <v>1356</v>
      </c>
      <c r="G462" s="143" t="s">
        <v>241</v>
      </c>
      <c r="H462" s="144">
        <v>800</v>
      </c>
      <c r="I462" s="145"/>
      <c r="J462" s="146">
        <f t="shared" si="170"/>
        <v>0</v>
      </c>
      <c r="K462" s="147"/>
      <c r="L462" s="28"/>
      <c r="M462" s="148" t="s">
        <v>1</v>
      </c>
      <c r="N462" s="149" t="s">
        <v>39</v>
      </c>
      <c r="P462" s="150">
        <f t="shared" si="171"/>
        <v>0</v>
      </c>
      <c r="Q462" s="150">
        <v>0</v>
      </c>
      <c r="R462" s="150">
        <f t="shared" si="172"/>
        <v>0</v>
      </c>
      <c r="S462" s="150">
        <v>0</v>
      </c>
      <c r="T462" s="151">
        <f t="shared" si="173"/>
        <v>0</v>
      </c>
      <c r="AR462" s="152" t="s">
        <v>456</v>
      </c>
      <c r="AT462" s="152" t="s">
        <v>178</v>
      </c>
      <c r="AU462" s="152" t="s">
        <v>86</v>
      </c>
      <c r="AY462" s="13" t="s">
        <v>176</v>
      </c>
      <c r="BE462" s="153">
        <f t="shared" si="174"/>
        <v>0</v>
      </c>
      <c r="BF462" s="153">
        <f t="shared" si="175"/>
        <v>0</v>
      </c>
      <c r="BG462" s="153">
        <f t="shared" si="176"/>
        <v>0</v>
      </c>
      <c r="BH462" s="153">
        <f t="shared" si="177"/>
        <v>0</v>
      </c>
      <c r="BI462" s="153">
        <f t="shared" si="178"/>
        <v>0</v>
      </c>
      <c r="BJ462" s="13" t="s">
        <v>86</v>
      </c>
      <c r="BK462" s="153">
        <f t="shared" si="179"/>
        <v>0</v>
      </c>
      <c r="BL462" s="13" t="s">
        <v>456</v>
      </c>
      <c r="BM462" s="152" t="s">
        <v>1357</v>
      </c>
    </row>
    <row r="463" spans="2:65" s="1" customFormat="1" ht="16.5" customHeight="1">
      <c r="B463" s="139"/>
      <c r="C463" s="154" t="s">
        <v>1358</v>
      </c>
      <c r="D463" s="154" t="s">
        <v>234</v>
      </c>
      <c r="E463" s="155" t="s">
        <v>1359</v>
      </c>
      <c r="F463" s="156" t="s">
        <v>1360</v>
      </c>
      <c r="G463" s="157" t="s">
        <v>241</v>
      </c>
      <c r="H463" s="158">
        <v>600</v>
      </c>
      <c r="I463" s="159"/>
      <c r="J463" s="160">
        <f t="shared" si="170"/>
        <v>0</v>
      </c>
      <c r="K463" s="161"/>
      <c r="L463" s="162"/>
      <c r="M463" s="163" t="s">
        <v>1</v>
      </c>
      <c r="N463" s="164" t="s">
        <v>39</v>
      </c>
      <c r="P463" s="150">
        <f t="shared" si="171"/>
        <v>0</v>
      </c>
      <c r="Q463" s="150">
        <v>0</v>
      </c>
      <c r="R463" s="150">
        <f t="shared" si="172"/>
        <v>0</v>
      </c>
      <c r="S463" s="150">
        <v>0</v>
      </c>
      <c r="T463" s="151">
        <f t="shared" si="173"/>
        <v>0</v>
      </c>
      <c r="AR463" s="152" t="s">
        <v>1100</v>
      </c>
      <c r="AT463" s="152" t="s">
        <v>234</v>
      </c>
      <c r="AU463" s="152" t="s">
        <v>86</v>
      </c>
      <c r="AY463" s="13" t="s">
        <v>176</v>
      </c>
      <c r="BE463" s="153">
        <f t="shared" si="174"/>
        <v>0</v>
      </c>
      <c r="BF463" s="153">
        <f t="shared" si="175"/>
        <v>0</v>
      </c>
      <c r="BG463" s="153">
        <f t="shared" si="176"/>
        <v>0</v>
      </c>
      <c r="BH463" s="153">
        <f t="shared" si="177"/>
        <v>0</v>
      </c>
      <c r="BI463" s="153">
        <f t="shared" si="178"/>
        <v>0</v>
      </c>
      <c r="BJ463" s="13" t="s">
        <v>86</v>
      </c>
      <c r="BK463" s="153">
        <f t="shared" si="179"/>
        <v>0</v>
      </c>
      <c r="BL463" s="13" t="s">
        <v>1100</v>
      </c>
      <c r="BM463" s="152" t="s">
        <v>1361</v>
      </c>
    </row>
    <row r="464" spans="2:65" s="1" customFormat="1" ht="16.5" customHeight="1">
      <c r="B464" s="139"/>
      <c r="C464" s="154" t="s">
        <v>1362</v>
      </c>
      <c r="D464" s="154" t="s">
        <v>234</v>
      </c>
      <c r="E464" s="155" t="s">
        <v>1363</v>
      </c>
      <c r="F464" s="156" t="s">
        <v>1364</v>
      </c>
      <c r="G464" s="157" t="s">
        <v>241</v>
      </c>
      <c r="H464" s="158">
        <v>200</v>
      </c>
      <c r="I464" s="159"/>
      <c r="J464" s="160">
        <f t="shared" si="170"/>
        <v>0</v>
      </c>
      <c r="K464" s="161"/>
      <c r="L464" s="162"/>
      <c r="M464" s="163" t="s">
        <v>1</v>
      </c>
      <c r="N464" s="164" t="s">
        <v>39</v>
      </c>
      <c r="P464" s="150">
        <f t="shared" si="171"/>
        <v>0</v>
      </c>
      <c r="Q464" s="150">
        <v>0</v>
      </c>
      <c r="R464" s="150">
        <f t="shared" si="172"/>
        <v>0</v>
      </c>
      <c r="S464" s="150">
        <v>0</v>
      </c>
      <c r="T464" s="151">
        <f t="shared" si="173"/>
        <v>0</v>
      </c>
      <c r="AR464" s="152" t="s">
        <v>1100</v>
      </c>
      <c r="AT464" s="152" t="s">
        <v>234</v>
      </c>
      <c r="AU464" s="152" t="s">
        <v>86</v>
      </c>
      <c r="AY464" s="13" t="s">
        <v>176</v>
      </c>
      <c r="BE464" s="153">
        <f t="shared" si="174"/>
        <v>0</v>
      </c>
      <c r="BF464" s="153">
        <f t="shared" si="175"/>
        <v>0</v>
      </c>
      <c r="BG464" s="153">
        <f t="shared" si="176"/>
        <v>0</v>
      </c>
      <c r="BH464" s="153">
        <f t="shared" si="177"/>
        <v>0</v>
      </c>
      <c r="BI464" s="153">
        <f t="shared" si="178"/>
        <v>0</v>
      </c>
      <c r="BJ464" s="13" t="s">
        <v>86</v>
      </c>
      <c r="BK464" s="153">
        <f t="shared" si="179"/>
        <v>0</v>
      </c>
      <c r="BL464" s="13" t="s">
        <v>1100</v>
      </c>
      <c r="BM464" s="152" t="s">
        <v>1365</v>
      </c>
    </row>
    <row r="465" spans="2:65" s="1" customFormat="1" ht="21.75" customHeight="1">
      <c r="B465" s="139"/>
      <c r="C465" s="140" t="s">
        <v>1366</v>
      </c>
      <c r="D465" s="140" t="s">
        <v>178</v>
      </c>
      <c r="E465" s="141" t="s">
        <v>1367</v>
      </c>
      <c r="F465" s="142" t="s">
        <v>1368</v>
      </c>
      <c r="G465" s="143" t="s">
        <v>241</v>
      </c>
      <c r="H465" s="144">
        <v>600</v>
      </c>
      <c r="I465" s="145"/>
      <c r="J465" s="146">
        <f t="shared" si="170"/>
        <v>0</v>
      </c>
      <c r="K465" s="147"/>
      <c r="L465" s="28"/>
      <c r="M465" s="148" t="s">
        <v>1</v>
      </c>
      <c r="N465" s="149" t="s">
        <v>39</v>
      </c>
      <c r="P465" s="150">
        <f t="shared" si="171"/>
        <v>0</v>
      </c>
      <c r="Q465" s="150">
        <v>0</v>
      </c>
      <c r="R465" s="150">
        <f t="shared" si="172"/>
        <v>0</v>
      </c>
      <c r="S465" s="150">
        <v>0</v>
      </c>
      <c r="T465" s="151">
        <f t="shared" si="173"/>
        <v>0</v>
      </c>
      <c r="AR465" s="152" t="s">
        <v>456</v>
      </c>
      <c r="AT465" s="152" t="s">
        <v>178</v>
      </c>
      <c r="AU465" s="152" t="s">
        <v>86</v>
      </c>
      <c r="AY465" s="13" t="s">
        <v>176</v>
      </c>
      <c r="BE465" s="153">
        <f t="shared" si="174"/>
        <v>0</v>
      </c>
      <c r="BF465" s="153">
        <f t="shared" si="175"/>
        <v>0</v>
      </c>
      <c r="BG465" s="153">
        <f t="shared" si="176"/>
        <v>0</v>
      </c>
      <c r="BH465" s="153">
        <f t="shared" si="177"/>
        <v>0</v>
      </c>
      <c r="BI465" s="153">
        <f t="shared" si="178"/>
        <v>0</v>
      </c>
      <c r="BJ465" s="13" t="s">
        <v>86</v>
      </c>
      <c r="BK465" s="153">
        <f t="shared" si="179"/>
        <v>0</v>
      </c>
      <c r="BL465" s="13" t="s">
        <v>456</v>
      </c>
      <c r="BM465" s="152" t="s">
        <v>1369</v>
      </c>
    </row>
    <row r="466" spans="2:65" s="1" customFormat="1" ht="16.5" customHeight="1">
      <c r="B466" s="139"/>
      <c r="C466" s="154" t="s">
        <v>1370</v>
      </c>
      <c r="D466" s="154" t="s">
        <v>234</v>
      </c>
      <c r="E466" s="155" t="s">
        <v>1371</v>
      </c>
      <c r="F466" s="156" t="s">
        <v>1372</v>
      </c>
      <c r="G466" s="157" t="s">
        <v>241</v>
      </c>
      <c r="H466" s="158">
        <v>600</v>
      </c>
      <c r="I466" s="159"/>
      <c r="J466" s="160">
        <f t="shared" si="170"/>
        <v>0</v>
      </c>
      <c r="K466" s="161"/>
      <c r="L466" s="162"/>
      <c r="M466" s="163" t="s">
        <v>1</v>
      </c>
      <c r="N466" s="164" t="s">
        <v>39</v>
      </c>
      <c r="P466" s="150">
        <f t="shared" si="171"/>
        <v>0</v>
      </c>
      <c r="Q466" s="150">
        <v>1.9000000000000001E-4</v>
      </c>
      <c r="R466" s="150">
        <f t="shared" si="172"/>
        <v>0.114</v>
      </c>
      <c r="S466" s="150">
        <v>0</v>
      </c>
      <c r="T466" s="151">
        <f t="shared" si="173"/>
        <v>0</v>
      </c>
      <c r="AR466" s="152" t="s">
        <v>1100</v>
      </c>
      <c r="AT466" s="152" t="s">
        <v>234</v>
      </c>
      <c r="AU466" s="152" t="s">
        <v>86</v>
      </c>
      <c r="AY466" s="13" t="s">
        <v>176</v>
      </c>
      <c r="BE466" s="153">
        <f t="shared" si="174"/>
        <v>0</v>
      </c>
      <c r="BF466" s="153">
        <f t="shared" si="175"/>
        <v>0</v>
      </c>
      <c r="BG466" s="153">
        <f t="shared" si="176"/>
        <v>0</v>
      </c>
      <c r="BH466" s="153">
        <f t="shared" si="177"/>
        <v>0</v>
      </c>
      <c r="BI466" s="153">
        <f t="shared" si="178"/>
        <v>0</v>
      </c>
      <c r="BJ466" s="13" t="s">
        <v>86</v>
      </c>
      <c r="BK466" s="153">
        <f t="shared" si="179"/>
        <v>0</v>
      </c>
      <c r="BL466" s="13" t="s">
        <v>1100</v>
      </c>
      <c r="BM466" s="152" t="s">
        <v>1373</v>
      </c>
    </row>
    <row r="467" spans="2:65" s="1" customFormat="1" ht="21.75" customHeight="1">
      <c r="B467" s="139"/>
      <c r="C467" s="140" t="s">
        <v>1374</v>
      </c>
      <c r="D467" s="140" t="s">
        <v>178</v>
      </c>
      <c r="E467" s="141" t="s">
        <v>1375</v>
      </c>
      <c r="F467" s="142" t="s">
        <v>1376</v>
      </c>
      <c r="G467" s="143" t="s">
        <v>241</v>
      </c>
      <c r="H467" s="144">
        <v>130</v>
      </c>
      <c r="I467" s="145"/>
      <c r="J467" s="146">
        <f t="shared" si="170"/>
        <v>0</v>
      </c>
      <c r="K467" s="147"/>
      <c r="L467" s="28"/>
      <c r="M467" s="148" t="s">
        <v>1</v>
      </c>
      <c r="N467" s="149" t="s">
        <v>39</v>
      </c>
      <c r="P467" s="150">
        <f t="shared" si="171"/>
        <v>0</v>
      </c>
      <c r="Q467" s="150">
        <v>0</v>
      </c>
      <c r="R467" s="150">
        <f t="shared" si="172"/>
        <v>0</v>
      </c>
      <c r="S467" s="150">
        <v>0</v>
      </c>
      <c r="T467" s="151">
        <f t="shared" si="173"/>
        <v>0</v>
      </c>
      <c r="AR467" s="152" t="s">
        <v>456</v>
      </c>
      <c r="AT467" s="152" t="s">
        <v>178</v>
      </c>
      <c r="AU467" s="152" t="s">
        <v>86</v>
      </c>
      <c r="AY467" s="13" t="s">
        <v>176</v>
      </c>
      <c r="BE467" s="153">
        <f t="shared" si="174"/>
        <v>0</v>
      </c>
      <c r="BF467" s="153">
        <f t="shared" si="175"/>
        <v>0</v>
      </c>
      <c r="BG467" s="153">
        <f t="shared" si="176"/>
        <v>0</v>
      </c>
      <c r="BH467" s="153">
        <f t="shared" si="177"/>
        <v>0</v>
      </c>
      <c r="BI467" s="153">
        <f t="shared" si="178"/>
        <v>0</v>
      </c>
      <c r="BJ467" s="13" t="s">
        <v>86</v>
      </c>
      <c r="BK467" s="153">
        <f t="shared" si="179"/>
        <v>0</v>
      </c>
      <c r="BL467" s="13" t="s">
        <v>456</v>
      </c>
      <c r="BM467" s="152" t="s">
        <v>1377</v>
      </c>
    </row>
    <row r="468" spans="2:65" s="1" customFormat="1" ht="16.5" customHeight="1">
      <c r="B468" s="139"/>
      <c r="C468" s="154" t="s">
        <v>1378</v>
      </c>
      <c r="D468" s="154" t="s">
        <v>234</v>
      </c>
      <c r="E468" s="155" t="s">
        <v>1379</v>
      </c>
      <c r="F468" s="156" t="s">
        <v>1380</v>
      </c>
      <c r="G468" s="157" t="s">
        <v>241</v>
      </c>
      <c r="H468" s="158">
        <v>80</v>
      </c>
      <c r="I468" s="159"/>
      <c r="J468" s="160">
        <f t="shared" si="170"/>
        <v>0</v>
      </c>
      <c r="K468" s="161"/>
      <c r="L468" s="162"/>
      <c r="M468" s="163" t="s">
        <v>1</v>
      </c>
      <c r="N468" s="164" t="s">
        <v>39</v>
      </c>
      <c r="P468" s="150">
        <f t="shared" si="171"/>
        <v>0</v>
      </c>
      <c r="Q468" s="150">
        <v>2.7999999999999998E-4</v>
      </c>
      <c r="R468" s="150">
        <f t="shared" si="172"/>
        <v>2.2399999999999996E-2</v>
      </c>
      <c r="S468" s="150">
        <v>0</v>
      </c>
      <c r="T468" s="151">
        <f t="shared" si="173"/>
        <v>0</v>
      </c>
      <c r="AR468" s="152" t="s">
        <v>1100</v>
      </c>
      <c r="AT468" s="152" t="s">
        <v>234</v>
      </c>
      <c r="AU468" s="152" t="s">
        <v>86</v>
      </c>
      <c r="AY468" s="13" t="s">
        <v>176</v>
      </c>
      <c r="BE468" s="153">
        <f t="shared" si="174"/>
        <v>0</v>
      </c>
      <c r="BF468" s="153">
        <f t="shared" si="175"/>
        <v>0</v>
      </c>
      <c r="BG468" s="153">
        <f t="shared" si="176"/>
        <v>0</v>
      </c>
      <c r="BH468" s="153">
        <f t="shared" si="177"/>
        <v>0</v>
      </c>
      <c r="BI468" s="153">
        <f t="shared" si="178"/>
        <v>0</v>
      </c>
      <c r="BJ468" s="13" t="s">
        <v>86</v>
      </c>
      <c r="BK468" s="153">
        <f t="shared" si="179"/>
        <v>0</v>
      </c>
      <c r="BL468" s="13" t="s">
        <v>1100</v>
      </c>
      <c r="BM468" s="152" t="s">
        <v>1381</v>
      </c>
    </row>
    <row r="469" spans="2:65" s="1" customFormat="1" ht="16.5" customHeight="1">
      <c r="B469" s="139"/>
      <c r="C469" s="140" t="s">
        <v>1382</v>
      </c>
      <c r="D469" s="140" t="s">
        <v>178</v>
      </c>
      <c r="E469" s="141" t="s">
        <v>1383</v>
      </c>
      <c r="F469" s="142" t="s">
        <v>1384</v>
      </c>
      <c r="G469" s="143" t="s">
        <v>241</v>
      </c>
      <c r="H469" s="144">
        <v>30</v>
      </c>
      <c r="I469" s="145"/>
      <c r="J469" s="146">
        <f t="shared" si="170"/>
        <v>0</v>
      </c>
      <c r="K469" s="147"/>
      <c r="L469" s="28"/>
      <c r="M469" s="148" t="s">
        <v>1</v>
      </c>
      <c r="N469" s="149" t="s">
        <v>39</v>
      </c>
      <c r="P469" s="150">
        <f t="shared" si="171"/>
        <v>0</v>
      </c>
      <c r="Q469" s="150">
        <v>0</v>
      </c>
      <c r="R469" s="150">
        <f t="shared" si="172"/>
        <v>0</v>
      </c>
      <c r="S469" s="150">
        <v>0</v>
      </c>
      <c r="T469" s="151">
        <f t="shared" si="173"/>
        <v>0</v>
      </c>
      <c r="AR469" s="152" t="s">
        <v>456</v>
      </c>
      <c r="AT469" s="152" t="s">
        <v>178</v>
      </c>
      <c r="AU469" s="152" t="s">
        <v>86</v>
      </c>
      <c r="AY469" s="13" t="s">
        <v>176</v>
      </c>
      <c r="BE469" s="153">
        <f t="shared" si="174"/>
        <v>0</v>
      </c>
      <c r="BF469" s="153">
        <f t="shared" si="175"/>
        <v>0</v>
      </c>
      <c r="BG469" s="153">
        <f t="shared" si="176"/>
        <v>0</v>
      </c>
      <c r="BH469" s="153">
        <f t="shared" si="177"/>
        <v>0</v>
      </c>
      <c r="BI469" s="153">
        <f t="shared" si="178"/>
        <v>0</v>
      </c>
      <c r="BJ469" s="13" t="s">
        <v>86</v>
      </c>
      <c r="BK469" s="153">
        <f t="shared" si="179"/>
        <v>0</v>
      </c>
      <c r="BL469" s="13" t="s">
        <v>456</v>
      </c>
      <c r="BM469" s="152" t="s">
        <v>1385</v>
      </c>
    </row>
    <row r="470" spans="2:65" s="1" customFormat="1" ht="16.5" customHeight="1">
      <c r="B470" s="139"/>
      <c r="C470" s="154" t="s">
        <v>1386</v>
      </c>
      <c r="D470" s="154" t="s">
        <v>234</v>
      </c>
      <c r="E470" s="155" t="s">
        <v>1387</v>
      </c>
      <c r="F470" s="156" t="s">
        <v>1388</v>
      </c>
      <c r="G470" s="157" t="s">
        <v>241</v>
      </c>
      <c r="H470" s="158">
        <v>30</v>
      </c>
      <c r="I470" s="159"/>
      <c r="J470" s="160">
        <f t="shared" si="170"/>
        <v>0</v>
      </c>
      <c r="K470" s="161"/>
      <c r="L470" s="162"/>
      <c r="M470" s="163" t="s">
        <v>1</v>
      </c>
      <c r="N470" s="164" t="s">
        <v>39</v>
      </c>
      <c r="P470" s="150">
        <f t="shared" si="171"/>
        <v>0</v>
      </c>
      <c r="Q470" s="150">
        <v>4.8000000000000001E-4</v>
      </c>
      <c r="R470" s="150">
        <f t="shared" si="172"/>
        <v>1.44E-2</v>
      </c>
      <c r="S470" s="150">
        <v>0</v>
      </c>
      <c r="T470" s="151">
        <f t="shared" si="173"/>
        <v>0</v>
      </c>
      <c r="AR470" s="152" t="s">
        <v>1100</v>
      </c>
      <c r="AT470" s="152" t="s">
        <v>234</v>
      </c>
      <c r="AU470" s="152" t="s">
        <v>86</v>
      </c>
      <c r="AY470" s="13" t="s">
        <v>176</v>
      </c>
      <c r="BE470" s="153">
        <f t="shared" si="174"/>
        <v>0</v>
      </c>
      <c r="BF470" s="153">
        <f t="shared" si="175"/>
        <v>0</v>
      </c>
      <c r="BG470" s="153">
        <f t="shared" si="176"/>
        <v>0</v>
      </c>
      <c r="BH470" s="153">
        <f t="shared" si="177"/>
        <v>0</v>
      </c>
      <c r="BI470" s="153">
        <f t="shared" si="178"/>
        <v>0</v>
      </c>
      <c r="BJ470" s="13" t="s">
        <v>86</v>
      </c>
      <c r="BK470" s="153">
        <f t="shared" si="179"/>
        <v>0</v>
      </c>
      <c r="BL470" s="13" t="s">
        <v>1100</v>
      </c>
      <c r="BM470" s="152" t="s">
        <v>1389</v>
      </c>
    </row>
    <row r="471" spans="2:65" s="1" customFormat="1" ht="21.75" customHeight="1">
      <c r="B471" s="139"/>
      <c r="C471" s="140" t="s">
        <v>1390</v>
      </c>
      <c r="D471" s="140" t="s">
        <v>178</v>
      </c>
      <c r="E471" s="141" t="s">
        <v>1391</v>
      </c>
      <c r="F471" s="142" t="s">
        <v>1392</v>
      </c>
      <c r="G471" s="143" t="s">
        <v>241</v>
      </c>
      <c r="H471" s="144">
        <v>40</v>
      </c>
      <c r="I471" s="145"/>
      <c r="J471" s="146">
        <f t="shared" si="170"/>
        <v>0</v>
      </c>
      <c r="K471" s="147"/>
      <c r="L471" s="28"/>
      <c r="M471" s="148" t="s">
        <v>1</v>
      </c>
      <c r="N471" s="149" t="s">
        <v>39</v>
      </c>
      <c r="P471" s="150">
        <f t="shared" si="171"/>
        <v>0</v>
      </c>
      <c r="Q471" s="150">
        <v>0</v>
      </c>
      <c r="R471" s="150">
        <f t="shared" si="172"/>
        <v>0</v>
      </c>
      <c r="S471" s="150">
        <v>0</v>
      </c>
      <c r="T471" s="151">
        <f t="shared" si="173"/>
        <v>0</v>
      </c>
      <c r="AR471" s="152" t="s">
        <v>456</v>
      </c>
      <c r="AT471" s="152" t="s">
        <v>178</v>
      </c>
      <c r="AU471" s="152" t="s">
        <v>86</v>
      </c>
      <c r="AY471" s="13" t="s">
        <v>176</v>
      </c>
      <c r="BE471" s="153">
        <f t="shared" si="174"/>
        <v>0</v>
      </c>
      <c r="BF471" s="153">
        <f t="shared" si="175"/>
        <v>0</v>
      </c>
      <c r="BG471" s="153">
        <f t="shared" si="176"/>
        <v>0</v>
      </c>
      <c r="BH471" s="153">
        <f t="shared" si="177"/>
        <v>0</v>
      </c>
      <c r="BI471" s="153">
        <f t="shared" si="178"/>
        <v>0</v>
      </c>
      <c r="BJ471" s="13" t="s">
        <v>86</v>
      </c>
      <c r="BK471" s="153">
        <f t="shared" si="179"/>
        <v>0</v>
      </c>
      <c r="BL471" s="13" t="s">
        <v>456</v>
      </c>
      <c r="BM471" s="152" t="s">
        <v>1393</v>
      </c>
    </row>
    <row r="472" spans="2:65" s="1" customFormat="1" ht="16.5" customHeight="1">
      <c r="B472" s="139"/>
      <c r="C472" s="154" t="s">
        <v>1394</v>
      </c>
      <c r="D472" s="154" t="s">
        <v>234</v>
      </c>
      <c r="E472" s="155" t="s">
        <v>1395</v>
      </c>
      <c r="F472" s="156" t="s">
        <v>1396</v>
      </c>
      <c r="G472" s="157" t="s">
        <v>241</v>
      </c>
      <c r="H472" s="158">
        <v>40</v>
      </c>
      <c r="I472" s="159"/>
      <c r="J472" s="160">
        <f t="shared" si="170"/>
        <v>0</v>
      </c>
      <c r="K472" s="161"/>
      <c r="L472" s="162"/>
      <c r="M472" s="163" t="s">
        <v>1</v>
      </c>
      <c r="N472" s="164" t="s">
        <v>39</v>
      </c>
      <c r="P472" s="150">
        <f t="shared" si="171"/>
        <v>0</v>
      </c>
      <c r="Q472" s="150">
        <v>1.0499999999999999E-3</v>
      </c>
      <c r="R472" s="150">
        <f t="shared" si="172"/>
        <v>4.1999999999999996E-2</v>
      </c>
      <c r="S472" s="150">
        <v>0</v>
      </c>
      <c r="T472" s="151">
        <f t="shared" si="173"/>
        <v>0</v>
      </c>
      <c r="AR472" s="152" t="s">
        <v>1100</v>
      </c>
      <c r="AT472" s="152" t="s">
        <v>234</v>
      </c>
      <c r="AU472" s="152" t="s">
        <v>86</v>
      </c>
      <c r="AY472" s="13" t="s">
        <v>176</v>
      </c>
      <c r="BE472" s="153">
        <f t="shared" si="174"/>
        <v>0</v>
      </c>
      <c r="BF472" s="153">
        <f t="shared" si="175"/>
        <v>0</v>
      </c>
      <c r="BG472" s="153">
        <f t="shared" si="176"/>
        <v>0</v>
      </c>
      <c r="BH472" s="153">
        <f t="shared" si="177"/>
        <v>0</v>
      </c>
      <c r="BI472" s="153">
        <f t="shared" si="178"/>
        <v>0</v>
      </c>
      <c r="BJ472" s="13" t="s">
        <v>86</v>
      </c>
      <c r="BK472" s="153">
        <f t="shared" si="179"/>
        <v>0</v>
      </c>
      <c r="BL472" s="13" t="s">
        <v>1100</v>
      </c>
      <c r="BM472" s="152" t="s">
        <v>1397</v>
      </c>
    </row>
    <row r="473" spans="2:65" s="1" customFormat="1" ht="24.15" customHeight="1">
      <c r="B473" s="139"/>
      <c r="C473" s="140" t="s">
        <v>1398</v>
      </c>
      <c r="D473" s="140" t="s">
        <v>178</v>
      </c>
      <c r="E473" s="141" t="s">
        <v>1399</v>
      </c>
      <c r="F473" s="142" t="s">
        <v>1400</v>
      </c>
      <c r="G473" s="143" t="s">
        <v>241</v>
      </c>
      <c r="H473" s="144">
        <v>10</v>
      </c>
      <c r="I473" s="145"/>
      <c r="J473" s="146">
        <f t="shared" si="170"/>
        <v>0</v>
      </c>
      <c r="K473" s="147"/>
      <c r="L473" s="28"/>
      <c r="M473" s="148" t="s">
        <v>1</v>
      </c>
      <c r="N473" s="149" t="s">
        <v>39</v>
      </c>
      <c r="P473" s="150">
        <f t="shared" si="171"/>
        <v>0</v>
      </c>
      <c r="Q473" s="150">
        <v>0</v>
      </c>
      <c r="R473" s="150">
        <f t="shared" si="172"/>
        <v>0</v>
      </c>
      <c r="S473" s="150">
        <v>0</v>
      </c>
      <c r="T473" s="151">
        <f t="shared" si="173"/>
        <v>0</v>
      </c>
      <c r="AR473" s="152" t="s">
        <v>456</v>
      </c>
      <c r="AT473" s="152" t="s">
        <v>178</v>
      </c>
      <c r="AU473" s="152" t="s">
        <v>86</v>
      </c>
      <c r="AY473" s="13" t="s">
        <v>176</v>
      </c>
      <c r="BE473" s="153">
        <f t="shared" si="174"/>
        <v>0</v>
      </c>
      <c r="BF473" s="153">
        <f t="shared" si="175"/>
        <v>0</v>
      </c>
      <c r="BG473" s="153">
        <f t="shared" si="176"/>
        <v>0</v>
      </c>
      <c r="BH473" s="153">
        <f t="shared" si="177"/>
        <v>0</v>
      </c>
      <c r="BI473" s="153">
        <f t="shared" si="178"/>
        <v>0</v>
      </c>
      <c r="BJ473" s="13" t="s">
        <v>86</v>
      </c>
      <c r="BK473" s="153">
        <f t="shared" si="179"/>
        <v>0</v>
      </c>
      <c r="BL473" s="13" t="s">
        <v>456</v>
      </c>
      <c r="BM473" s="152" t="s">
        <v>1401</v>
      </c>
    </row>
    <row r="474" spans="2:65" s="1" customFormat="1" ht="16.5" customHeight="1">
      <c r="B474" s="139"/>
      <c r="C474" s="154" t="s">
        <v>1402</v>
      </c>
      <c r="D474" s="154" t="s">
        <v>234</v>
      </c>
      <c r="E474" s="155" t="s">
        <v>1403</v>
      </c>
      <c r="F474" s="156" t="s">
        <v>1404</v>
      </c>
      <c r="G474" s="157" t="s">
        <v>241</v>
      </c>
      <c r="H474" s="158">
        <v>10</v>
      </c>
      <c r="I474" s="159"/>
      <c r="J474" s="160">
        <f t="shared" si="170"/>
        <v>0</v>
      </c>
      <c r="K474" s="161"/>
      <c r="L474" s="162"/>
      <c r="M474" s="163" t="s">
        <v>1</v>
      </c>
      <c r="N474" s="164" t="s">
        <v>39</v>
      </c>
      <c r="P474" s="150">
        <f t="shared" si="171"/>
        <v>0</v>
      </c>
      <c r="Q474" s="150">
        <v>6.9999999999999994E-5</v>
      </c>
      <c r="R474" s="150">
        <f t="shared" si="172"/>
        <v>6.9999999999999988E-4</v>
      </c>
      <c r="S474" s="150">
        <v>0</v>
      </c>
      <c r="T474" s="151">
        <f t="shared" si="173"/>
        <v>0</v>
      </c>
      <c r="AR474" s="152" t="s">
        <v>1100</v>
      </c>
      <c r="AT474" s="152" t="s">
        <v>234</v>
      </c>
      <c r="AU474" s="152" t="s">
        <v>86</v>
      </c>
      <c r="AY474" s="13" t="s">
        <v>176</v>
      </c>
      <c r="BE474" s="153">
        <f t="shared" si="174"/>
        <v>0</v>
      </c>
      <c r="BF474" s="153">
        <f t="shared" si="175"/>
        <v>0</v>
      </c>
      <c r="BG474" s="153">
        <f t="shared" si="176"/>
        <v>0</v>
      </c>
      <c r="BH474" s="153">
        <f t="shared" si="177"/>
        <v>0</v>
      </c>
      <c r="BI474" s="153">
        <f t="shared" si="178"/>
        <v>0</v>
      </c>
      <c r="BJ474" s="13" t="s">
        <v>86</v>
      </c>
      <c r="BK474" s="153">
        <f t="shared" si="179"/>
        <v>0</v>
      </c>
      <c r="BL474" s="13" t="s">
        <v>1100</v>
      </c>
      <c r="BM474" s="152" t="s">
        <v>1405</v>
      </c>
    </row>
    <row r="475" spans="2:65" s="1" customFormat="1" ht="24.15" customHeight="1">
      <c r="B475" s="139"/>
      <c r="C475" s="140" t="s">
        <v>1406</v>
      </c>
      <c r="D475" s="140" t="s">
        <v>178</v>
      </c>
      <c r="E475" s="141" t="s">
        <v>1407</v>
      </c>
      <c r="F475" s="142" t="s">
        <v>1408</v>
      </c>
      <c r="G475" s="143" t="s">
        <v>241</v>
      </c>
      <c r="H475" s="144">
        <v>50</v>
      </c>
      <c r="I475" s="145"/>
      <c r="J475" s="146">
        <f t="shared" si="170"/>
        <v>0</v>
      </c>
      <c r="K475" s="147"/>
      <c r="L475" s="28"/>
      <c r="M475" s="148" t="s">
        <v>1</v>
      </c>
      <c r="N475" s="149" t="s">
        <v>39</v>
      </c>
      <c r="P475" s="150">
        <f t="shared" si="171"/>
        <v>0</v>
      </c>
      <c r="Q475" s="150">
        <v>0</v>
      </c>
      <c r="R475" s="150">
        <f t="shared" si="172"/>
        <v>0</v>
      </c>
      <c r="S475" s="150">
        <v>0</v>
      </c>
      <c r="T475" s="151">
        <f t="shared" si="173"/>
        <v>0</v>
      </c>
      <c r="AR475" s="152" t="s">
        <v>456</v>
      </c>
      <c r="AT475" s="152" t="s">
        <v>178</v>
      </c>
      <c r="AU475" s="152" t="s">
        <v>86</v>
      </c>
      <c r="AY475" s="13" t="s">
        <v>176</v>
      </c>
      <c r="BE475" s="153">
        <f t="shared" si="174"/>
        <v>0</v>
      </c>
      <c r="BF475" s="153">
        <f t="shared" si="175"/>
        <v>0</v>
      </c>
      <c r="BG475" s="153">
        <f t="shared" si="176"/>
        <v>0</v>
      </c>
      <c r="BH475" s="153">
        <f t="shared" si="177"/>
        <v>0</v>
      </c>
      <c r="BI475" s="153">
        <f t="shared" si="178"/>
        <v>0</v>
      </c>
      <c r="BJ475" s="13" t="s">
        <v>86</v>
      </c>
      <c r="BK475" s="153">
        <f t="shared" si="179"/>
        <v>0</v>
      </c>
      <c r="BL475" s="13" t="s">
        <v>456</v>
      </c>
      <c r="BM475" s="152" t="s">
        <v>1409</v>
      </c>
    </row>
    <row r="476" spans="2:65" s="1" customFormat="1" ht="16.5" customHeight="1">
      <c r="B476" s="139"/>
      <c r="C476" s="154" t="s">
        <v>1410</v>
      </c>
      <c r="D476" s="154" t="s">
        <v>234</v>
      </c>
      <c r="E476" s="155" t="s">
        <v>1411</v>
      </c>
      <c r="F476" s="156" t="s">
        <v>1412</v>
      </c>
      <c r="G476" s="157" t="s">
        <v>241</v>
      </c>
      <c r="H476" s="158">
        <v>50</v>
      </c>
      <c r="I476" s="159"/>
      <c r="J476" s="160">
        <f t="shared" si="170"/>
        <v>0</v>
      </c>
      <c r="K476" s="161"/>
      <c r="L476" s="162"/>
      <c r="M476" s="163" t="s">
        <v>1</v>
      </c>
      <c r="N476" s="164" t="s">
        <v>39</v>
      </c>
      <c r="P476" s="150">
        <f t="shared" si="171"/>
        <v>0</v>
      </c>
      <c r="Q476" s="150">
        <v>1.2E-4</v>
      </c>
      <c r="R476" s="150">
        <f t="shared" si="172"/>
        <v>6.0000000000000001E-3</v>
      </c>
      <c r="S476" s="150">
        <v>0</v>
      </c>
      <c r="T476" s="151">
        <f t="shared" si="173"/>
        <v>0</v>
      </c>
      <c r="AR476" s="152" t="s">
        <v>1100</v>
      </c>
      <c r="AT476" s="152" t="s">
        <v>234</v>
      </c>
      <c r="AU476" s="152" t="s">
        <v>86</v>
      </c>
      <c r="AY476" s="13" t="s">
        <v>176</v>
      </c>
      <c r="BE476" s="153">
        <f t="shared" si="174"/>
        <v>0</v>
      </c>
      <c r="BF476" s="153">
        <f t="shared" si="175"/>
        <v>0</v>
      </c>
      <c r="BG476" s="153">
        <f t="shared" si="176"/>
        <v>0</v>
      </c>
      <c r="BH476" s="153">
        <f t="shared" si="177"/>
        <v>0</v>
      </c>
      <c r="BI476" s="153">
        <f t="shared" si="178"/>
        <v>0</v>
      </c>
      <c r="BJ476" s="13" t="s">
        <v>86</v>
      </c>
      <c r="BK476" s="153">
        <f t="shared" si="179"/>
        <v>0</v>
      </c>
      <c r="BL476" s="13" t="s">
        <v>1100</v>
      </c>
      <c r="BM476" s="152" t="s">
        <v>1413</v>
      </c>
    </row>
    <row r="477" spans="2:65" s="1" customFormat="1" ht="24.15" customHeight="1">
      <c r="B477" s="139"/>
      <c r="C477" s="140" t="s">
        <v>1414</v>
      </c>
      <c r="D477" s="140" t="s">
        <v>178</v>
      </c>
      <c r="E477" s="141" t="s">
        <v>1415</v>
      </c>
      <c r="F477" s="142" t="s">
        <v>1416</v>
      </c>
      <c r="G477" s="143" t="s">
        <v>241</v>
      </c>
      <c r="H477" s="144">
        <v>50</v>
      </c>
      <c r="I477" s="145"/>
      <c r="J477" s="146">
        <f t="shared" si="170"/>
        <v>0</v>
      </c>
      <c r="K477" s="147"/>
      <c r="L477" s="28"/>
      <c r="M477" s="148" t="s">
        <v>1</v>
      </c>
      <c r="N477" s="149" t="s">
        <v>39</v>
      </c>
      <c r="P477" s="150">
        <f t="shared" si="171"/>
        <v>0</v>
      </c>
      <c r="Q477" s="150">
        <v>0</v>
      </c>
      <c r="R477" s="150">
        <f t="shared" si="172"/>
        <v>0</v>
      </c>
      <c r="S477" s="150">
        <v>0</v>
      </c>
      <c r="T477" s="151">
        <f t="shared" si="173"/>
        <v>0</v>
      </c>
      <c r="AR477" s="152" t="s">
        <v>456</v>
      </c>
      <c r="AT477" s="152" t="s">
        <v>178</v>
      </c>
      <c r="AU477" s="152" t="s">
        <v>86</v>
      </c>
      <c r="AY477" s="13" t="s">
        <v>176</v>
      </c>
      <c r="BE477" s="153">
        <f t="shared" si="174"/>
        <v>0</v>
      </c>
      <c r="BF477" s="153">
        <f t="shared" si="175"/>
        <v>0</v>
      </c>
      <c r="BG477" s="153">
        <f t="shared" si="176"/>
        <v>0</v>
      </c>
      <c r="BH477" s="153">
        <f t="shared" si="177"/>
        <v>0</v>
      </c>
      <c r="BI477" s="153">
        <f t="shared" si="178"/>
        <v>0</v>
      </c>
      <c r="BJ477" s="13" t="s">
        <v>86</v>
      </c>
      <c r="BK477" s="153">
        <f t="shared" si="179"/>
        <v>0</v>
      </c>
      <c r="BL477" s="13" t="s">
        <v>456</v>
      </c>
      <c r="BM477" s="152" t="s">
        <v>1417</v>
      </c>
    </row>
    <row r="478" spans="2:65" s="1" customFormat="1" ht="16.5" customHeight="1">
      <c r="B478" s="139"/>
      <c r="C478" s="154" t="s">
        <v>1418</v>
      </c>
      <c r="D478" s="154" t="s">
        <v>234</v>
      </c>
      <c r="E478" s="155" t="s">
        <v>1419</v>
      </c>
      <c r="F478" s="156" t="s">
        <v>1420</v>
      </c>
      <c r="G478" s="157" t="s">
        <v>241</v>
      </c>
      <c r="H478" s="158">
        <v>50</v>
      </c>
      <c r="I478" s="159"/>
      <c r="J478" s="160">
        <f t="shared" si="170"/>
        <v>0</v>
      </c>
      <c r="K478" s="161"/>
      <c r="L478" s="162"/>
      <c r="M478" s="163" t="s">
        <v>1</v>
      </c>
      <c r="N478" s="164" t="s">
        <v>39</v>
      </c>
      <c r="P478" s="150">
        <f t="shared" si="171"/>
        <v>0</v>
      </c>
      <c r="Q478" s="150">
        <v>1.4999999999999999E-4</v>
      </c>
      <c r="R478" s="150">
        <f t="shared" si="172"/>
        <v>7.4999999999999997E-3</v>
      </c>
      <c r="S478" s="150">
        <v>0</v>
      </c>
      <c r="T478" s="151">
        <f t="shared" si="173"/>
        <v>0</v>
      </c>
      <c r="AR478" s="152" t="s">
        <v>1100</v>
      </c>
      <c r="AT478" s="152" t="s">
        <v>234</v>
      </c>
      <c r="AU478" s="152" t="s">
        <v>86</v>
      </c>
      <c r="AY478" s="13" t="s">
        <v>176</v>
      </c>
      <c r="BE478" s="153">
        <f t="shared" si="174"/>
        <v>0</v>
      </c>
      <c r="BF478" s="153">
        <f t="shared" si="175"/>
        <v>0</v>
      </c>
      <c r="BG478" s="153">
        <f t="shared" si="176"/>
        <v>0</v>
      </c>
      <c r="BH478" s="153">
        <f t="shared" si="177"/>
        <v>0</v>
      </c>
      <c r="BI478" s="153">
        <f t="shared" si="178"/>
        <v>0</v>
      </c>
      <c r="BJ478" s="13" t="s">
        <v>86</v>
      </c>
      <c r="BK478" s="153">
        <f t="shared" si="179"/>
        <v>0</v>
      </c>
      <c r="BL478" s="13" t="s">
        <v>1100</v>
      </c>
      <c r="BM478" s="152" t="s">
        <v>1421</v>
      </c>
    </row>
    <row r="479" spans="2:65" s="1" customFormat="1" ht="24.15" customHeight="1">
      <c r="B479" s="139"/>
      <c r="C479" s="140" t="s">
        <v>1422</v>
      </c>
      <c r="D479" s="140" t="s">
        <v>178</v>
      </c>
      <c r="E479" s="141" t="s">
        <v>1423</v>
      </c>
      <c r="F479" s="142" t="s">
        <v>1424</v>
      </c>
      <c r="G479" s="143" t="s">
        <v>241</v>
      </c>
      <c r="H479" s="144">
        <v>20</v>
      </c>
      <c r="I479" s="145"/>
      <c r="J479" s="146">
        <f t="shared" si="170"/>
        <v>0</v>
      </c>
      <c r="K479" s="147"/>
      <c r="L479" s="28"/>
      <c r="M479" s="148" t="s">
        <v>1</v>
      </c>
      <c r="N479" s="149" t="s">
        <v>39</v>
      </c>
      <c r="P479" s="150">
        <f t="shared" si="171"/>
        <v>0</v>
      </c>
      <c r="Q479" s="150">
        <v>0</v>
      </c>
      <c r="R479" s="150">
        <f t="shared" si="172"/>
        <v>0</v>
      </c>
      <c r="S479" s="150">
        <v>0</v>
      </c>
      <c r="T479" s="151">
        <f t="shared" si="173"/>
        <v>0</v>
      </c>
      <c r="AR479" s="152" t="s">
        <v>456</v>
      </c>
      <c r="AT479" s="152" t="s">
        <v>178</v>
      </c>
      <c r="AU479" s="152" t="s">
        <v>86</v>
      </c>
      <c r="AY479" s="13" t="s">
        <v>176</v>
      </c>
      <c r="BE479" s="153">
        <f t="shared" si="174"/>
        <v>0</v>
      </c>
      <c r="BF479" s="153">
        <f t="shared" si="175"/>
        <v>0</v>
      </c>
      <c r="BG479" s="153">
        <f t="shared" si="176"/>
        <v>0</v>
      </c>
      <c r="BH479" s="153">
        <f t="shared" si="177"/>
        <v>0</v>
      </c>
      <c r="BI479" s="153">
        <f t="shared" si="178"/>
        <v>0</v>
      </c>
      <c r="BJ479" s="13" t="s">
        <v>86</v>
      </c>
      <c r="BK479" s="153">
        <f t="shared" si="179"/>
        <v>0</v>
      </c>
      <c r="BL479" s="13" t="s">
        <v>456</v>
      </c>
      <c r="BM479" s="152" t="s">
        <v>1425</v>
      </c>
    </row>
    <row r="480" spans="2:65" s="1" customFormat="1" ht="21.75" customHeight="1">
      <c r="B480" s="139"/>
      <c r="C480" s="154" t="s">
        <v>1426</v>
      </c>
      <c r="D480" s="154" t="s">
        <v>234</v>
      </c>
      <c r="E480" s="155" t="s">
        <v>1427</v>
      </c>
      <c r="F480" s="156" t="s">
        <v>1428</v>
      </c>
      <c r="G480" s="157" t="s">
        <v>241</v>
      </c>
      <c r="H480" s="158">
        <v>20</v>
      </c>
      <c r="I480" s="159"/>
      <c r="J480" s="160">
        <f t="shared" si="170"/>
        <v>0</v>
      </c>
      <c r="K480" s="161"/>
      <c r="L480" s="162"/>
      <c r="M480" s="163" t="s">
        <v>1</v>
      </c>
      <c r="N480" s="164" t="s">
        <v>39</v>
      </c>
      <c r="P480" s="150">
        <f t="shared" si="171"/>
        <v>0</v>
      </c>
      <c r="Q480" s="150">
        <v>3.5E-4</v>
      </c>
      <c r="R480" s="150">
        <f t="shared" si="172"/>
        <v>7.0000000000000001E-3</v>
      </c>
      <c r="S480" s="150">
        <v>0</v>
      </c>
      <c r="T480" s="151">
        <f t="shared" si="173"/>
        <v>0</v>
      </c>
      <c r="AR480" s="152" t="s">
        <v>1100</v>
      </c>
      <c r="AT480" s="152" t="s">
        <v>234</v>
      </c>
      <c r="AU480" s="152" t="s">
        <v>86</v>
      </c>
      <c r="AY480" s="13" t="s">
        <v>176</v>
      </c>
      <c r="BE480" s="153">
        <f t="shared" si="174"/>
        <v>0</v>
      </c>
      <c r="BF480" s="153">
        <f t="shared" si="175"/>
        <v>0</v>
      </c>
      <c r="BG480" s="153">
        <f t="shared" si="176"/>
        <v>0</v>
      </c>
      <c r="BH480" s="153">
        <f t="shared" si="177"/>
        <v>0</v>
      </c>
      <c r="BI480" s="153">
        <f t="shared" si="178"/>
        <v>0</v>
      </c>
      <c r="BJ480" s="13" t="s">
        <v>86</v>
      </c>
      <c r="BK480" s="153">
        <f t="shared" si="179"/>
        <v>0</v>
      </c>
      <c r="BL480" s="13" t="s">
        <v>1100</v>
      </c>
      <c r="BM480" s="152" t="s">
        <v>1429</v>
      </c>
    </row>
    <row r="481" spans="2:65" s="1" customFormat="1" ht="24.15" customHeight="1">
      <c r="B481" s="139"/>
      <c r="C481" s="140" t="s">
        <v>1430</v>
      </c>
      <c r="D481" s="140" t="s">
        <v>178</v>
      </c>
      <c r="E481" s="141" t="s">
        <v>1431</v>
      </c>
      <c r="F481" s="142" t="s">
        <v>1432</v>
      </c>
      <c r="G481" s="143" t="s">
        <v>241</v>
      </c>
      <c r="H481" s="144">
        <v>50</v>
      </c>
      <c r="I481" s="145"/>
      <c r="J481" s="146">
        <f t="shared" si="170"/>
        <v>0</v>
      </c>
      <c r="K481" s="147"/>
      <c r="L481" s="28"/>
      <c r="M481" s="148" t="s">
        <v>1</v>
      </c>
      <c r="N481" s="149" t="s">
        <v>39</v>
      </c>
      <c r="P481" s="150">
        <f t="shared" si="171"/>
        <v>0</v>
      </c>
      <c r="Q481" s="150">
        <v>0</v>
      </c>
      <c r="R481" s="150">
        <f t="shared" si="172"/>
        <v>0</v>
      </c>
      <c r="S481" s="150">
        <v>0</v>
      </c>
      <c r="T481" s="151">
        <f t="shared" si="173"/>
        <v>0</v>
      </c>
      <c r="AR481" s="152" t="s">
        <v>456</v>
      </c>
      <c r="AT481" s="152" t="s">
        <v>178</v>
      </c>
      <c r="AU481" s="152" t="s">
        <v>86</v>
      </c>
      <c r="AY481" s="13" t="s">
        <v>176</v>
      </c>
      <c r="BE481" s="153">
        <f t="shared" si="174"/>
        <v>0</v>
      </c>
      <c r="BF481" s="153">
        <f t="shared" si="175"/>
        <v>0</v>
      </c>
      <c r="BG481" s="153">
        <f t="shared" si="176"/>
        <v>0</v>
      </c>
      <c r="BH481" s="153">
        <f t="shared" si="177"/>
        <v>0</v>
      </c>
      <c r="BI481" s="153">
        <f t="shared" si="178"/>
        <v>0</v>
      </c>
      <c r="BJ481" s="13" t="s">
        <v>86</v>
      </c>
      <c r="BK481" s="153">
        <f t="shared" si="179"/>
        <v>0</v>
      </c>
      <c r="BL481" s="13" t="s">
        <v>456</v>
      </c>
      <c r="BM481" s="152" t="s">
        <v>1433</v>
      </c>
    </row>
    <row r="482" spans="2:65" s="1" customFormat="1" ht="21.75" customHeight="1">
      <c r="B482" s="139"/>
      <c r="C482" s="154" t="s">
        <v>1434</v>
      </c>
      <c r="D482" s="154" t="s">
        <v>234</v>
      </c>
      <c r="E482" s="155" t="s">
        <v>1435</v>
      </c>
      <c r="F482" s="156" t="s">
        <v>1436</v>
      </c>
      <c r="G482" s="157" t="s">
        <v>241</v>
      </c>
      <c r="H482" s="158">
        <v>50</v>
      </c>
      <c r="I482" s="159"/>
      <c r="J482" s="160">
        <f t="shared" si="170"/>
        <v>0</v>
      </c>
      <c r="K482" s="161"/>
      <c r="L482" s="162"/>
      <c r="M482" s="163" t="s">
        <v>1</v>
      </c>
      <c r="N482" s="164" t="s">
        <v>39</v>
      </c>
      <c r="P482" s="150">
        <f t="shared" si="171"/>
        <v>0</v>
      </c>
      <c r="Q482" s="150">
        <v>4.6999999999999999E-4</v>
      </c>
      <c r="R482" s="150">
        <f t="shared" si="172"/>
        <v>2.35E-2</v>
      </c>
      <c r="S482" s="150">
        <v>0</v>
      </c>
      <c r="T482" s="151">
        <f t="shared" si="173"/>
        <v>0</v>
      </c>
      <c r="AR482" s="152" t="s">
        <v>1100</v>
      </c>
      <c r="AT482" s="152" t="s">
        <v>234</v>
      </c>
      <c r="AU482" s="152" t="s">
        <v>86</v>
      </c>
      <c r="AY482" s="13" t="s">
        <v>176</v>
      </c>
      <c r="BE482" s="153">
        <f t="shared" si="174"/>
        <v>0</v>
      </c>
      <c r="BF482" s="153">
        <f t="shared" si="175"/>
        <v>0</v>
      </c>
      <c r="BG482" s="153">
        <f t="shared" si="176"/>
        <v>0</v>
      </c>
      <c r="BH482" s="153">
        <f t="shared" si="177"/>
        <v>0</v>
      </c>
      <c r="BI482" s="153">
        <f t="shared" si="178"/>
        <v>0</v>
      </c>
      <c r="BJ482" s="13" t="s">
        <v>86</v>
      </c>
      <c r="BK482" s="153">
        <f t="shared" si="179"/>
        <v>0</v>
      </c>
      <c r="BL482" s="13" t="s">
        <v>1100</v>
      </c>
      <c r="BM482" s="152" t="s">
        <v>1437</v>
      </c>
    </row>
    <row r="483" spans="2:65" s="1" customFormat="1" ht="24.15" customHeight="1">
      <c r="B483" s="139"/>
      <c r="C483" s="140" t="s">
        <v>1438</v>
      </c>
      <c r="D483" s="140" t="s">
        <v>178</v>
      </c>
      <c r="E483" s="141" t="s">
        <v>1439</v>
      </c>
      <c r="F483" s="142" t="s">
        <v>1440</v>
      </c>
      <c r="G483" s="143" t="s">
        <v>241</v>
      </c>
      <c r="H483" s="144">
        <v>10</v>
      </c>
      <c r="I483" s="145"/>
      <c r="J483" s="146">
        <f t="shared" si="170"/>
        <v>0</v>
      </c>
      <c r="K483" s="147"/>
      <c r="L483" s="28"/>
      <c r="M483" s="148" t="s">
        <v>1</v>
      </c>
      <c r="N483" s="149" t="s">
        <v>39</v>
      </c>
      <c r="P483" s="150">
        <f t="shared" si="171"/>
        <v>0</v>
      </c>
      <c r="Q483" s="150">
        <v>0</v>
      </c>
      <c r="R483" s="150">
        <f t="shared" si="172"/>
        <v>0</v>
      </c>
      <c r="S483" s="150">
        <v>0</v>
      </c>
      <c r="T483" s="151">
        <f t="shared" si="173"/>
        <v>0</v>
      </c>
      <c r="AR483" s="152" t="s">
        <v>456</v>
      </c>
      <c r="AT483" s="152" t="s">
        <v>178</v>
      </c>
      <c r="AU483" s="152" t="s">
        <v>86</v>
      </c>
      <c r="AY483" s="13" t="s">
        <v>176</v>
      </c>
      <c r="BE483" s="153">
        <f t="shared" si="174"/>
        <v>0</v>
      </c>
      <c r="BF483" s="153">
        <f t="shared" si="175"/>
        <v>0</v>
      </c>
      <c r="BG483" s="153">
        <f t="shared" si="176"/>
        <v>0</v>
      </c>
      <c r="BH483" s="153">
        <f t="shared" si="177"/>
        <v>0</v>
      </c>
      <c r="BI483" s="153">
        <f t="shared" si="178"/>
        <v>0</v>
      </c>
      <c r="BJ483" s="13" t="s">
        <v>86</v>
      </c>
      <c r="BK483" s="153">
        <f t="shared" si="179"/>
        <v>0</v>
      </c>
      <c r="BL483" s="13" t="s">
        <v>456</v>
      </c>
      <c r="BM483" s="152" t="s">
        <v>1441</v>
      </c>
    </row>
    <row r="484" spans="2:65" s="1" customFormat="1" ht="16.5" customHeight="1">
      <c r="B484" s="139"/>
      <c r="C484" s="154" t="s">
        <v>1442</v>
      </c>
      <c r="D484" s="154" t="s">
        <v>234</v>
      </c>
      <c r="E484" s="155" t="s">
        <v>1443</v>
      </c>
      <c r="F484" s="156" t="s">
        <v>1444</v>
      </c>
      <c r="G484" s="157" t="s">
        <v>241</v>
      </c>
      <c r="H484" s="158">
        <v>10</v>
      </c>
      <c r="I484" s="159"/>
      <c r="J484" s="160">
        <f t="shared" si="170"/>
        <v>0</v>
      </c>
      <c r="K484" s="161"/>
      <c r="L484" s="162"/>
      <c r="M484" s="163" t="s">
        <v>1</v>
      </c>
      <c r="N484" s="164" t="s">
        <v>39</v>
      </c>
      <c r="P484" s="150">
        <f t="shared" si="171"/>
        <v>0</v>
      </c>
      <c r="Q484" s="150">
        <v>1E-3</v>
      </c>
      <c r="R484" s="150">
        <f t="shared" si="172"/>
        <v>0.01</v>
      </c>
      <c r="S484" s="150">
        <v>0</v>
      </c>
      <c r="T484" s="151">
        <f t="shared" si="173"/>
        <v>0</v>
      </c>
      <c r="AR484" s="152" t="s">
        <v>1100</v>
      </c>
      <c r="AT484" s="152" t="s">
        <v>234</v>
      </c>
      <c r="AU484" s="152" t="s">
        <v>86</v>
      </c>
      <c r="AY484" s="13" t="s">
        <v>176</v>
      </c>
      <c r="BE484" s="153">
        <f t="shared" si="174"/>
        <v>0</v>
      </c>
      <c r="BF484" s="153">
        <f t="shared" si="175"/>
        <v>0</v>
      </c>
      <c r="BG484" s="153">
        <f t="shared" si="176"/>
        <v>0</v>
      </c>
      <c r="BH484" s="153">
        <f t="shared" si="177"/>
        <v>0</v>
      </c>
      <c r="BI484" s="153">
        <f t="shared" si="178"/>
        <v>0</v>
      </c>
      <c r="BJ484" s="13" t="s">
        <v>86</v>
      </c>
      <c r="BK484" s="153">
        <f t="shared" si="179"/>
        <v>0</v>
      </c>
      <c r="BL484" s="13" t="s">
        <v>1100</v>
      </c>
      <c r="BM484" s="152" t="s">
        <v>1445</v>
      </c>
    </row>
    <row r="485" spans="2:65" s="1" customFormat="1" ht="16.5" customHeight="1">
      <c r="B485" s="139"/>
      <c r="C485" s="140" t="s">
        <v>1446</v>
      </c>
      <c r="D485" s="140" t="s">
        <v>178</v>
      </c>
      <c r="E485" s="141" t="s">
        <v>1447</v>
      </c>
      <c r="F485" s="142" t="s">
        <v>1448</v>
      </c>
      <c r="G485" s="143" t="s">
        <v>647</v>
      </c>
      <c r="H485" s="165"/>
      <c r="I485" s="145"/>
      <c r="J485" s="146">
        <f t="shared" si="170"/>
        <v>0</v>
      </c>
      <c r="K485" s="147"/>
      <c r="L485" s="28"/>
      <c r="M485" s="148" t="s">
        <v>1</v>
      </c>
      <c r="N485" s="149" t="s">
        <v>39</v>
      </c>
      <c r="P485" s="150">
        <f t="shared" si="171"/>
        <v>0</v>
      </c>
      <c r="Q485" s="150">
        <v>0</v>
      </c>
      <c r="R485" s="150">
        <f t="shared" si="172"/>
        <v>0</v>
      </c>
      <c r="S485" s="150">
        <v>0</v>
      </c>
      <c r="T485" s="151">
        <f t="shared" si="173"/>
        <v>0</v>
      </c>
      <c r="AR485" s="152" t="s">
        <v>456</v>
      </c>
      <c r="AT485" s="152" t="s">
        <v>178</v>
      </c>
      <c r="AU485" s="152" t="s">
        <v>86</v>
      </c>
      <c r="AY485" s="13" t="s">
        <v>176</v>
      </c>
      <c r="BE485" s="153">
        <f t="shared" si="174"/>
        <v>0</v>
      </c>
      <c r="BF485" s="153">
        <f t="shared" si="175"/>
        <v>0</v>
      </c>
      <c r="BG485" s="153">
        <f t="shared" si="176"/>
        <v>0</v>
      </c>
      <c r="BH485" s="153">
        <f t="shared" si="177"/>
        <v>0</v>
      </c>
      <c r="BI485" s="153">
        <f t="shared" si="178"/>
        <v>0</v>
      </c>
      <c r="BJ485" s="13" t="s">
        <v>86</v>
      </c>
      <c r="BK485" s="153">
        <f t="shared" si="179"/>
        <v>0</v>
      </c>
      <c r="BL485" s="13" t="s">
        <v>456</v>
      </c>
      <c r="BM485" s="152" t="s">
        <v>1449</v>
      </c>
    </row>
    <row r="486" spans="2:65" s="11" customFormat="1" ht="22.75" customHeight="1">
      <c r="B486" s="127"/>
      <c r="D486" s="128" t="s">
        <v>72</v>
      </c>
      <c r="E486" s="137" t="s">
        <v>1450</v>
      </c>
      <c r="F486" s="137" t="s">
        <v>1451</v>
      </c>
      <c r="I486" s="130"/>
      <c r="J486" s="138">
        <f>BK486</f>
        <v>0</v>
      </c>
      <c r="L486" s="127"/>
      <c r="M486" s="132"/>
      <c r="P486" s="133">
        <f>SUM(P487:P495)</f>
        <v>0</v>
      </c>
      <c r="R486" s="133">
        <f>SUM(R487:R495)</f>
        <v>5.5999999999999999E-3</v>
      </c>
      <c r="T486" s="134">
        <f>SUM(T487:T495)</f>
        <v>0</v>
      </c>
      <c r="AR486" s="128" t="s">
        <v>187</v>
      </c>
      <c r="AT486" s="135" t="s">
        <v>72</v>
      </c>
      <c r="AU486" s="135" t="s">
        <v>80</v>
      </c>
      <c r="AY486" s="128" t="s">
        <v>176</v>
      </c>
      <c r="BK486" s="136">
        <f>SUM(BK487:BK495)</f>
        <v>0</v>
      </c>
    </row>
    <row r="487" spans="2:65" s="1" customFormat="1" ht="33" customHeight="1">
      <c r="B487" s="139"/>
      <c r="C487" s="140" t="s">
        <v>1452</v>
      </c>
      <c r="D487" s="140" t="s">
        <v>178</v>
      </c>
      <c r="E487" s="141" t="s">
        <v>1453</v>
      </c>
      <c r="F487" s="142" t="s">
        <v>1454</v>
      </c>
      <c r="G487" s="143" t="s">
        <v>285</v>
      </c>
      <c r="H487" s="144">
        <v>1</v>
      </c>
      <c r="I487" s="145"/>
      <c r="J487" s="146">
        <f t="shared" ref="J487:J495" si="180">ROUND(I487*H487,2)</f>
        <v>0</v>
      </c>
      <c r="K487" s="147"/>
      <c r="L487" s="28"/>
      <c r="M487" s="148" t="s">
        <v>1</v>
      </c>
      <c r="N487" s="149" t="s">
        <v>39</v>
      </c>
      <c r="P487" s="150">
        <f t="shared" ref="P487:P495" si="181">O487*H487</f>
        <v>0</v>
      </c>
      <c r="Q487" s="150">
        <v>0</v>
      </c>
      <c r="R487" s="150">
        <f t="shared" ref="R487:R495" si="182">Q487*H487</f>
        <v>0</v>
      </c>
      <c r="S487" s="150">
        <v>0</v>
      </c>
      <c r="T487" s="151">
        <f t="shared" ref="T487:T495" si="183">S487*H487</f>
        <v>0</v>
      </c>
      <c r="AR487" s="152" t="s">
        <v>456</v>
      </c>
      <c r="AT487" s="152" t="s">
        <v>178</v>
      </c>
      <c r="AU487" s="152" t="s">
        <v>86</v>
      </c>
      <c r="AY487" s="13" t="s">
        <v>176</v>
      </c>
      <c r="BE487" s="153">
        <f t="shared" ref="BE487:BE495" si="184">IF(N487="základná",J487,0)</f>
        <v>0</v>
      </c>
      <c r="BF487" s="153">
        <f t="shared" ref="BF487:BF495" si="185">IF(N487="znížená",J487,0)</f>
        <v>0</v>
      </c>
      <c r="BG487" s="153">
        <f t="shared" ref="BG487:BG495" si="186">IF(N487="zákl. prenesená",J487,0)</f>
        <v>0</v>
      </c>
      <c r="BH487" s="153">
        <f t="shared" ref="BH487:BH495" si="187">IF(N487="zníž. prenesená",J487,0)</f>
        <v>0</v>
      </c>
      <c r="BI487" s="153">
        <f t="shared" ref="BI487:BI495" si="188">IF(N487="nulová",J487,0)</f>
        <v>0</v>
      </c>
      <c r="BJ487" s="13" t="s">
        <v>86</v>
      </c>
      <c r="BK487" s="153">
        <f t="shared" ref="BK487:BK495" si="189">ROUND(I487*H487,2)</f>
        <v>0</v>
      </c>
      <c r="BL487" s="13" t="s">
        <v>456</v>
      </c>
      <c r="BM487" s="152" t="s">
        <v>1455</v>
      </c>
    </row>
    <row r="488" spans="2:65" s="1" customFormat="1" ht="16.5" customHeight="1">
      <c r="B488" s="139"/>
      <c r="C488" s="140" t="s">
        <v>1456</v>
      </c>
      <c r="D488" s="140" t="s">
        <v>178</v>
      </c>
      <c r="E488" s="141" t="s">
        <v>1457</v>
      </c>
      <c r="F488" s="142" t="s">
        <v>1458</v>
      </c>
      <c r="G488" s="143" t="s">
        <v>285</v>
      </c>
      <c r="H488" s="144">
        <v>15</v>
      </c>
      <c r="I488" s="145"/>
      <c r="J488" s="146">
        <f t="shared" si="180"/>
        <v>0</v>
      </c>
      <c r="K488" s="147"/>
      <c r="L488" s="28"/>
      <c r="M488" s="148" t="s">
        <v>1</v>
      </c>
      <c r="N488" s="149" t="s">
        <v>39</v>
      </c>
      <c r="P488" s="150">
        <f t="shared" si="181"/>
        <v>0</v>
      </c>
      <c r="Q488" s="150">
        <v>0</v>
      </c>
      <c r="R488" s="150">
        <f t="shared" si="182"/>
        <v>0</v>
      </c>
      <c r="S488" s="150">
        <v>0</v>
      </c>
      <c r="T488" s="151">
        <f t="shared" si="183"/>
        <v>0</v>
      </c>
      <c r="AR488" s="152" t="s">
        <v>456</v>
      </c>
      <c r="AT488" s="152" t="s">
        <v>178</v>
      </c>
      <c r="AU488" s="152" t="s">
        <v>86</v>
      </c>
      <c r="AY488" s="13" t="s">
        <v>176</v>
      </c>
      <c r="BE488" s="153">
        <f t="shared" si="184"/>
        <v>0</v>
      </c>
      <c r="BF488" s="153">
        <f t="shared" si="185"/>
        <v>0</v>
      </c>
      <c r="BG488" s="153">
        <f t="shared" si="186"/>
        <v>0</v>
      </c>
      <c r="BH488" s="153">
        <f t="shared" si="187"/>
        <v>0</v>
      </c>
      <c r="BI488" s="153">
        <f t="shared" si="188"/>
        <v>0</v>
      </c>
      <c r="BJ488" s="13" t="s">
        <v>86</v>
      </c>
      <c r="BK488" s="153">
        <f t="shared" si="189"/>
        <v>0</v>
      </c>
      <c r="BL488" s="13" t="s">
        <v>456</v>
      </c>
      <c r="BM488" s="152" t="s">
        <v>1459</v>
      </c>
    </row>
    <row r="489" spans="2:65" s="1" customFormat="1" ht="16.5" customHeight="1">
      <c r="B489" s="139"/>
      <c r="C489" s="154" t="s">
        <v>1460</v>
      </c>
      <c r="D489" s="154" t="s">
        <v>234</v>
      </c>
      <c r="E489" s="155" t="s">
        <v>1461</v>
      </c>
      <c r="F489" s="156" t="s">
        <v>1462</v>
      </c>
      <c r="G489" s="157" t="s">
        <v>285</v>
      </c>
      <c r="H489" s="158">
        <v>15</v>
      </c>
      <c r="I489" s="159"/>
      <c r="J489" s="160">
        <f t="shared" si="180"/>
        <v>0</v>
      </c>
      <c r="K489" s="161"/>
      <c r="L489" s="162"/>
      <c r="M489" s="163" t="s">
        <v>1</v>
      </c>
      <c r="N489" s="164" t="s">
        <v>39</v>
      </c>
      <c r="P489" s="150">
        <f t="shared" si="181"/>
        <v>0</v>
      </c>
      <c r="Q489" s="150">
        <v>4.0000000000000003E-5</v>
      </c>
      <c r="R489" s="150">
        <f t="shared" si="182"/>
        <v>6.0000000000000006E-4</v>
      </c>
      <c r="S489" s="150">
        <v>0</v>
      </c>
      <c r="T489" s="151">
        <f t="shared" si="183"/>
        <v>0</v>
      </c>
      <c r="AR489" s="152" t="s">
        <v>1100</v>
      </c>
      <c r="AT489" s="152" t="s">
        <v>234</v>
      </c>
      <c r="AU489" s="152" t="s">
        <v>86</v>
      </c>
      <c r="AY489" s="13" t="s">
        <v>176</v>
      </c>
      <c r="BE489" s="153">
        <f t="shared" si="184"/>
        <v>0</v>
      </c>
      <c r="BF489" s="153">
        <f t="shared" si="185"/>
        <v>0</v>
      </c>
      <c r="BG489" s="153">
        <f t="shared" si="186"/>
        <v>0</v>
      </c>
      <c r="BH489" s="153">
        <f t="shared" si="187"/>
        <v>0</v>
      </c>
      <c r="BI489" s="153">
        <f t="shared" si="188"/>
        <v>0</v>
      </c>
      <c r="BJ489" s="13" t="s">
        <v>86</v>
      </c>
      <c r="BK489" s="153">
        <f t="shared" si="189"/>
        <v>0</v>
      </c>
      <c r="BL489" s="13" t="s">
        <v>1100</v>
      </c>
      <c r="BM489" s="152" t="s">
        <v>1463</v>
      </c>
    </row>
    <row r="490" spans="2:65" s="1" customFormat="1" ht="16.5" customHeight="1">
      <c r="B490" s="139"/>
      <c r="C490" s="140" t="s">
        <v>1464</v>
      </c>
      <c r="D490" s="140" t="s">
        <v>178</v>
      </c>
      <c r="E490" s="141" t="s">
        <v>1465</v>
      </c>
      <c r="F490" s="142" t="s">
        <v>1466</v>
      </c>
      <c r="G490" s="143" t="s">
        <v>285</v>
      </c>
      <c r="H490" s="144">
        <v>15</v>
      </c>
      <c r="I490" s="145"/>
      <c r="J490" s="146">
        <f t="shared" si="180"/>
        <v>0</v>
      </c>
      <c r="K490" s="147"/>
      <c r="L490" s="28"/>
      <c r="M490" s="148" t="s">
        <v>1</v>
      </c>
      <c r="N490" s="149" t="s">
        <v>39</v>
      </c>
      <c r="P490" s="150">
        <f t="shared" si="181"/>
        <v>0</v>
      </c>
      <c r="Q490" s="150">
        <v>0</v>
      </c>
      <c r="R490" s="150">
        <f t="shared" si="182"/>
        <v>0</v>
      </c>
      <c r="S490" s="150">
        <v>0</v>
      </c>
      <c r="T490" s="151">
        <f t="shared" si="183"/>
        <v>0</v>
      </c>
      <c r="AR490" s="152" t="s">
        <v>456</v>
      </c>
      <c r="AT490" s="152" t="s">
        <v>178</v>
      </c>
      <c r="AU490" s="152" t="s">
        <v>86</v>
      </c>
      <c r="AY490" s="13" t="s">
        <v>176</v>
      </c>
      <c r="BE490" s="153">
        <f t="shared" si="184"/>
        <v>0</v>
      </c>
      <c r="BF490" s="153">
        <f t="shared" si="185"/>
        <v>0</v>
      </c>
      <c r="BG490" s="153">
        <f t="shared" si="186"/>
        <v>0</v>
      </c>
      <c r="BH490" s="153">
        <f t="shared" si="187"/>
        <v>0</v>
      </c>
      <c r="BI490" s="153">
        <f t="shared" si="188"/>
        <v>0</v>
      </c>
      <c r="BJ490" s="13" t="s">
        <v>86</v>
      </c>
      <c r="BK490" s="153">
        <f t="shared" si="189"/>
        <v>0</v>
      </c>
      <c r="BL490" s="13" t="s">
        <v>456</v>
      </c>
      <c r="BM490" s="152" t="s">
        <v>1467</v>
      </c>
    </row>
    <row r="491" spans="2:65" s="1" customFormat="1" ht="16.5" customHeight="1">
      <c r="B491" s="139"/>
      <c r="C491" s="140" t="s">
        <v>1468</v>
      </c>
      <c r="D491" s="140" t="s">
        <v>178</v>
      </c>
      <c r="E491" s="141" t="s">
        <v>1469</v>
      </c>
      <c r="F491" s="142" t="s">
        <v>1470</v>
      </c>
      <c r="G491" s="143" t="s">
        <v>241</v>
      </c>
      <c r="H491" s="144">
        <v>115</v>
      </c>
      <c r="I491" s="145"/>
      <c r="J491" s="146">
        <f t="shared" si="180"/>
        <v>0</v>
      </c>
      <c r="K491" s="147"/>
      <c r="L491" s="28"/>
      <c r="M491" s="148" t="s">
        <v>1</v>
      </c>
      <c r="N491" s="149" t="s">
        <v>39</v>
      </c>
      <c r="P491" s="150">
        <f t="shared" si="181"/>
        <v>0</v>
      </c>
      <c r="Q491" s="150">
        <v>0</v>
      </c>
      <c r="R491" s="150">
        <f t="shared" si="182"/>
        <v>0</v>
      </c>
      <c r="S491" s="150">
        <v>0</v>
      </c>
      <c r="T491" s="151">
        <f t="shared" si="183"/>
        <v>0</v>
      </c>
      <c r="AR491" s="152" t="s">
        <v>456</v>
      </c>
      <c r="AT491" s="152" t="s">
        <v>178</v>
      </c>
      <c r="AU491" s="152" t="s">
        <v>86</v>
      </c>
      <c r="AY491" s="13" t="s">
        <v>176</v>
      </c>
      <c r="BE491" s="153">
        <f t="shared" si="184"/>
        <v>0</v>
      </c>
      <c r="BF491" s="153">
        <f t="shared" si="185"/>
        <v>0</v>
      </c>
      <c r="BG491" s="153">
        <f t="shared" si="186"/>
        <v>0</v>
      </c>
      <c r="BH491" s="153">
        <f t="shared" si="187"/>
        <v>0</v>
      </c>
      <c r="BI491" s="153">
        <f t="shared" si="188"/>
        <v>0</v>
      </c>
      <c r="BJ491" s="13" t="s">
        <v>86</v>
      </c>
      <c r="BK491" s="153">
        <f t="shared" si="189"/>
        <v>0</v>
      </c>
      <c r="BL491" s="13" t="s">
        <v>456</v>
      </c>
      <c r="BM491" s="152" t="s">
        <v>1471</v>
      </c>
    </row>
    <row r="492" spans="2:65" s="1" customFormat="1" ht="16.5" customHeight="1">
      <c r="B492" s="139"/>
      <c r="C492" s="154" t="s">
        <v>1472</v>
      </c>
      <c r="D492" s="154" t="s">
        <v>234</v>
      </c>
      <c r="E492" s="155" t="s">
        <v>1473</v>
      </c>
      <c r="F492" s="156" t="s">
        <v>1474</v>
      </c>
      <c r="G492" s="157" t="s">
        <v>241</v>
      </c>
      <c r="H492" s="158">
        <v>100</v>
      </c>
      <c r="I492" s="159"/>
      <c r="J492" s="160">
        <f t="shared" si="180"/>
        <v>0</v>
      </c>
      <c r="K492" s="161"/>
      <c r="L492" s="162"/>
      <c r="M492" s="163" t="s">
        <v>1</v>
      </c>
      <c r="N492" s="164" t="s">
        <v>39</v>
      </c>
      <c r="P492" s="150">
        <f t="shared" si="181"/>
        <v>0</v>
      </c>
      <c r="Q492" s="150">
        <v>5.0000000000000002E-5</v>
      </c>
      <c r="R492" s="150">
        <f t="shared" si="182"/>
        <v>5.0000000000000001E-3</v>
      </c>
      <c r="S492" s="150">
        <v>0</v>
      </c>
      <c r="T492" s="151">
        <f t="shared" si="183"/>
        <v>0</v>
      </c>
      <c r="AR492" s="152" t="s">
        <v>1100</v>
      </c>
      <c r="AT492" s="152" t="s">
        <v>234</v>
      </c>
      <c r="AU492" s="152" t="s">
        <v>86</v>
      </c>
      <c r="AY492" s="13" t="s">
        <v>176</v>
      </c>
      <c r="BE492" s="153">
        <f t="shared" si="184"/>
        <v>0</v>
      </c>
      <c r="BF492" s="153">
        <f t="shared" si="185"/>
        <v>0</v>
      </c>
      <c r="BG492" s="153">
        <f t="shared" si="186"/>
        <v>0</v>
      </c>
      <c r="BH492" s="153">
        <f t="shared" si="187"/>
        <v>0</v>
      </c>
      <c r="BI492" s="153">
        <f t="shared" si="188"/>
        <v>0</v>
      </c>
      <c r="BJ492" s="13" t="s">
        <v>86</v>
      </c>
      <c r="BK492" s="153">
        <f t="shared" si="189"/>
        <v>0</v>
      </c>
      <c r="BL492" s="13" t="s">
        <v>1100</v>
      </c>
      <c r="BM492" s="152" t="s">
        <v>1475</v>
      </c>
    </row>
    <row r="493" spans="2:65" s="1" customFormat="1" ht="16.5" customHeight="1">
      <c r="B493" s="139"/>
      <c r="C493" s="154" t="s">
        <v>1476</v>
      </c>
      <c r="D493" s="154" t="s">
        <v>234</v>
      </c>
      <c r="E493" s="155" t="s">
        <v>1477</v>
      </c>
      <c r="F493" s="156" t="s">
        <v>1478</v>
      </c>
      <c r="G493" s="157" t="s">
        <v>285</v>
      </c>
      <c r="H493" s="158">
        <v>5</v>
      </c>
      <c r="I493" s="159"/>
      <c r="J493" s="160">
        <f t="shared" si="180"/>
        <v>0</v>
      </c>
      <c r="K493" s="161"/>
      <c r="L493" s="162"/>
      <c r="M493" s="163" t="s">
        <v>1</v>
      </c>
      <c r="N493" s="164" t="s">
        <v>39</v>
      </c>
      <c r="P493" s="150">
        <f t="shared" si="181"/>
        <v>0</v>
      </c>
      <c r="Q493" s="150">
        <v>0</v>
      </c>
      <c r="R493" s="150">
        <f t="shared" si="182"/>
        <v>0</v>
      </c>
      <c r="S493" s="150">
        <v>0</v>
      </c>
      <c r="T493" s="151">
        <f t="shared" si="183"/>
        <v>0</v>
      </c>
      <c r="AR493" s="152" t="s">
        <v>1100</v>
      </c>
      <c r="AT493" s="152" t="s">
        <v>234</v>
      </c>
      <c r="AU493" s="152" t="s">
        <v>86</v>
      </c>
      <c r="AY493" s="13" t="s">
        <v>176</v>
      </c>
      <c r="BE493" s="153">
        <f t="shared" si="184"/>
        <v>0</v>
      </c>
      <c r="BF493" s="153">
        <f t="shared" si="185"/>
        <v>0</v>
      </c>
      <c r="BG493" s="153">
        <f t="shared" si="186"/>
        <v>0</v>
      </c>
      <c r="BH493" s="153">
        <f t="shared" si="187"/>
        <v>0</v>
      </c>
      <c r="BI493" s="153">
        <f t="shared" si="188"/>
        <v>0</v>
      </c>
      <c r="BJ493" s="13" t="s">
        <v>86</v>
      </c>
      <c r="BK493" s="153">
        <f t="shared" si="189"/>
        <v>0</v>
      </c>
      <c r="BL493" s="13" t="s">
        <v>1100</v>
      </c>
      <c r="BM493" s="152" t="s">
        <v>1479</v>
      </c>
    </row>
    <row r="494" spans="2:65" s="1" customFormat="1" ht="16.5" customHeight="1">
      <c r="B494" s="139"/>
      <c r="C494" s="140" t="s">
        <v>1480</v>
      </c>
      <c r="D494" s="140" t="s">
        <v>178</v>
      </c>
      <c r="E494" s="141" t="s">
        <v>1481</v>
      </c>
      <c r="F494" s="142" t="s">
        <v>1482</v>
      </c>
      <c r="G494" s="143" t="s">
        <v>285</v>
      </c>
      <c r="H494" s="144">
        <v>15</v>
      </c>
      <c r="I494" s="145"/>
      <c r="J494" s="146">
        <f t="shared" si="180"/>
        <v>0</v>
      </c>
      <c r="K494" s="147"/>
      <c r="L494" s="28"/>
      <c r="M494" s="148" t="s">
        <v>1</v>
      </c>
      <c r="N494" s="149" t="s">
        <v>39</v>
      </c>
      <c r="P494" s="150">
        <f t="shared" si="181"/>
        <v>0</v>
      </c>
      <c r="Q494" s="150">
        <v>0</v>
      </c>
      <c r="R494" s="150">
        <f t="shared" si="182"/>
        <v>0</v>
      </c>
      <c r="S494" s="150">
        <v>0</v>
      </c>
      <c r="T494" s="151">
        <f t="shared" si="183"/>
        <v>0</v>
      </c>
      <c r="AR494" s="152" t="s">
        <v>456</v>
      </c>
      <c r="AT494" s="152" t="s">
        <v>178</v>
      </c>
      <c r="AU494" s="152" t="s">
        <v>86</v>
      </c>
      <c r="AY494" s="13" t="s">
        <v>176</v>
      </c>
      <c r="BE494" s="153">
        <f t="shared" si="184"/>
        <v>0</v>
      </c>
      <c r="BF494" s="153">
        <f t="shared" si="185"/>
        <v>0</v>
      </c>
      <c r="BG494" s="153">
        <f t="shared" si="186"/>
        <v>0</v>
      </c>
      <c r="BH494" s="153">
        <f t="shared" si="187"/>
        <v>0</v>
      </c>
      <c r="BI494" s="153">
        <f t="shared" si="188"/>
        <v>0</v>
      </c>
      <c r="BJ494" s="13" t="s">
        <v>86</v>
      </c>
      <c r="BK494" s="153">
        <f t="shared" si="189"/>
        <v>0</v>
      </c>
      <c r="BL494" s="13" t="s">
        <v>456</v>
      </c>
      <c r="BM494" s="152" t="s">
        <v>1483</v>
      </c>
    </row>
    <row r="495" spans="2:65" s="1" customFormat="1" ht="24.15" customHeight="1">
      <c r="B495" s="139"/>
      <c r="C495" s="140" t="s">
        <v>1484</v>
      </c>
      <c r="D495" s="140" t="s">
        <v>178</v>
      </c>
      <c r="E495" s="141" t="s">
        <v>1485</v>
      </c>
      <c r="F495" s="142" t="s">
        <v>1486</v>
      </c>
      <c r="G495" s="143" t="s">
        <v>285</v>
      </c>
      <c r="H495" s="144">
        <v>1</v>
      </c>
      <c r="I495" s="145"/>
      <c r="J495" s="146">
        <f t="shared" si="180"/>
        <v>0</v>
      </c>
      <c r="K495" s="147"/>
      <c r="L495" s="28"/>
      <c r="M495" s="148" t="s">
        <v>1</v>
      </c>
      <c r="N495" s="149" t="s">
        <v>39</v>
      </c>
      <c r="P495" s="150">
        <f t="shared" si="181"/>
        <v>0</v>
      </c>
      <c r="Q495" s="150">
        <v>0</v>
      </c>
      <c r="R495" s="150">
        <f t="shared" si="182"/>
        <v>0</v>
      </c>
      <c r="S495" s="150">
        <v>0</v>
      </c>
      <c r="T495" s="151">
        <f t="shared" si="183"/>
        <v>0</v>
      </c>
      <c r="AR495" s="152" t="s">
        <v>456</v>
      </c>
      <c r="AT495" s="152" t="s">
        <v>178</v>
      </c>
      <c r="AU495" s="152" t="s">
        <v>86</v>
      </c>
      <c r="AY495" s="13" t="s">
        <v>176</v>
      </c>
      <c r="BE495" s="153">
        <f t="shared" si="184"/>
        <v>0</v>
      </c>
      <c r="BF495" s="153">
        <f t="shared" si="185"/>
        <v>0</v>
      </c>
      <c r="BG495" s="153">
        <f t="shared" si="186"/>
        <v>0</v>
      </c>
      <c r="BH495" s="153">
        <f t="shared" si="187"/>
        <v>0</v>
      </c>
      <c r="BI495" s="153">
        <f t="shared" si="188"/>
        <v>0</v>
      </c>
      <c r="BJ495" s="13" t="s">
        <v>86</v>
      </c>
      <c r="BK495" s="153">
        <f t="shared" si="189"/>
        <v>0</v>
      </c>
      <c r="BL495" s="13" t="s">
        <v>456</v>
      </c>
      <c r="BM495" s="152" t="s">
        <v>1487</v>
      </c>
    </row>
    <row r="496" spans="2:65" s="11" customFormat="1" ht="22.75" customHeight="1">
      <c r="B496" s="127"/>
      <c r="D496" s="128" t="s">
        <v>72</v>
      </c>
      <c r="E496" s="137" t="s">
        <v>1488</v>
      </c>
      <c r="F496" s="137" t="s">
        <v>1489</v>
      </c>
      <c r="I496" s="130"/>
      <c r="J496" s="138">
        <f>BK496</f>
        <v>0</v>
      </c>
      <c r="L496" s="127"/>
      <c r="M496" s="132"/>
      <c r="P496" s="133">
        <f>SUM(P497:P499)</f>
        <v>0</v>
      </c>
      <c r="R496" s="133">
        <f>SUM(R497:R499)</f>
        <v>0</v>
      </c>
      <c r="T496" s="134">
        <f>SUM(T497:T499)</f>
        <v>0</v>
      </c>
      <c r="AR496" s="128" t="s">
        <v>187</v>
      </c>
      <c r="AT496" s="135" t="s">
        <v>72</v>
      </c>
      <c r="AU496" s="135" t="s">
        <v>80</v>
      </c>
      <c r="AY496" s="128" t="s">
        <v>176</v>
      </c>
      <c r="BK496" s="136">
        <f>SUM(BK497:BK499)</f>
        <v>0</v>
      </c>
    </row>
    <row r="497" spans="2:65" s="1" customFormat="1" ht="24.15" customHeight="1">
      <c r="B497" s="139"/>
      <c r="C497" s="140" t="s">
        <v>1490</v>
      </c>
      <c r="D497" s="140" t="s">
        <v>178</v>
      </c>
      <c r="E497" s="141" t="s">
        <v>1491</v>
      </c>
      <c r="F497" s="142" t="s">
        <v>1492</v>
      </c>
      <c r="G497" s="143" t="s">
        <v>241</v>
      </c>
      <c r="H497" s="144">
        <v>10</v>
      </c>
      <c r="I497" s="145"/>
      <c r="J497" s="146">
        <f>ROUND(I497*H497,2)</f>
        <v>0</v>
      </c>
      <c r="K497" s="147"/>
      <c r="L497" s="28"/>
      <c r="M497" s="148" t="s">
        <v>1</v>
      </c>
      <c r="N497" s="149" t="s">
        <v>39</v>
      </c>
      <c r="P497" s="150">
        <f>O497*H497</f>
        <v>0</v>
      </c>
      <c r="Q497" s="150">
        <v>0</v>
      </c>
      <c r="R497" s="150">
        <f>Q497*H497</f>
        <v>0</v>
      </c>
      <c r="S497" s="150">
        <v>0</v>
      </c>
      <c r="T497" s="151">
        <f>S497*H497</f>
        <v>0</v>
      </c>
      <c r="AR497" s="152" t="s">
        <v>456</v>
      </c>
      <c r="AT497" s="152" t="s">
        <v>178</v>
      </c>
      <c r="AU497" s="152" t="s">
        <v>86</v>
      </c>
      <c r="AY497" s="13" t="s">
        <v>176</v>
      </c>
      <c r="BE497" s="153">
        <f>IF(N497="základná",J497,0)</f>
        <v>0</v>
      </c>
      <c r="BF497" s="153">
        <f>IF(N497="znížená",J497,0)</f>
        <v>0</v>
      </c>
      <c r="BG497" s="153">
        <f>IF(N497="zákl. prenesená",J497,0)</f>
        <v>0</v>
      </c>
      <c r="BH497" s="153">
        <f>IF(N497="zníž. prenesená",J497,0)</f>
        <v>0</v>
      </c>
      <c r="BI497" s="153">
        <f>IF(N497="nulová",J497,0)</f>
        <v>0</v>
      </c>
      <c r="BJ497" s="13" t="s">
        <v>86</v>
      </c>
      <c r="BK497" s="153">
        <f>ROUND(I497*H497,2)</f>
        <v>0</v>
      </c>
      <c r="BL497" s="13" t="s">
        <v>456</v>
      </c>
      <c r="BM497" s="152" t="s">
        <v>1493</v>
      </c>
    </row>
    <row r="498" spans="2:65" s="1" customFormat="1" ht="24.15" customHeight="1">
      <c r="B498" s="139"/>
      <c r="C498" s="140" t="s">
        <v>1494</v>
      </c>
      <c r="D498" s="140" t="s">
        <v>178</v>
      </c>
      <c r="E498" s="141" t="s">
        <v>1495</v>
      </c>
      <c r="F498" s="142" t="s">
        <v>1496</v>
      </c>
      <c r="G498" s="143" t="s">
        <v>241</v>
      </c>
      <c r="H498" s="144">
        <v>10</v>
      </c>
      <c r="I498" s="145"/>
      <c r="J498" s="146">
        <f>ROUND(I498*H498,2)</f>
        <v>0</v>
      </c>
      <c r="K498" s="147"/>
      <c r="L498" s="28"/>
      <c r="M498" s="148" t="s">
        <v>1</v>
      </c>
      <c r="N498" s="149" t="s">
        <v>39</v>
      </c>
      <c r="P498" s="150">
        <f>O498*H498</f>
        <v>0</v>
      </c>
      <c r="Q498" s="150">
        <v>0</v>
      </c>
      <c r="R498" s="150">
        <f>Q498*H498</f>
        <v>0</v>
      </c>
      <c r="S498" s="150">
        <v>0</v>
      </c>
      <c r="T498" s="151">
        <f>S498*H498</f>
        <v>0</v>
      </c>
      <c r="AR498" s="152" t="s">
        <v>456</v>
      </c>
      <c r="AT498" s="152" t="s">
        <v>178</v>
      </c>
      <c r="AU498" s="152" t="s">
        <v>86</v>
      </c>
      <c r="AY498" s="13" t="s">
        <v>176</v>
      </c>
      <c r="BE498" s="153">
        <f>IF(N498="základná",J498,0)</f>
        <v>0</v>
      </c>
      <c r="BF498" s="153">
        <f>IF(N498="znížená",J498,0)</f>
        <v>0</v>
      </c>
      <c r="BG498" s="153">
        <f>IF(N498="zákl. prenesená",J498,0)</f>
        <v>0</v>
      </c>
      <c r="BH498" s="153">
        <f>IF(N498="zníž. prenesená",J498,0)</f>
        <v>0</v>
      </c>
      <c r="BI498" s="153">
        <f>IF(N498="nulová",J498,0)</f>
        <v>0</v>
      </c>
      <c r="BJ498" s="13" t="s">
        <v>86</v>
      </c>
      <c r="BK498" s="153">
        <f>ROUND(I498*H498,2)</f>
        <v>0</v>
      </c>
      <c r="BL498" s="13" t="s">
        <v>456</v>
      </c>
      <c r="BM498" s="152" t="s">
        <v>1497</v>
      </c>
    </row>
    <row r="499" spans="2:65" s="1" customFormat="1" ht="33" customHeight="1">
      <c r="B499" s="139"/>
      <c r="C499" s="140" t="s">
        <v>1498</v>
      </c>
      <c r="D499" s="140" t="s">
        <v>178</v>
      </c>
      <c r="E499" s="141" t="s">
        <v>1499</v>
      </c>
      <c r="F499" s="142" t="s">
        <v>1500</v>
      </c>
      <c r="G499" s="143" t="s">
        <v>241</v>
      </c>
      <c r="H499" s="144">
        <v>10</v>
      </c>
      <c r="I499" s="145"/>
      <c r="J499" s="146">
        <f>ROUND(I499*H499,2)</f>
        <v>0</v>
      </c>
      <c r="K499" s="147"/>
      <c r="L499" s="28"/>
      <c r="M499" s="148" t="s">
        <v>1</v>
      </c>
      <c r="N499" s="149" t="s">
        <v>39</v>
      </c>
      <c r="P499" s="150">
        <f>O499*H499</f>
        <v>0</v>
      </c>
      <c r="Q499" s="150">
        <v>0</v>
      </c>
      <c r="R499" s="150">
        <f>Q499*H499</f>
        <v>0</v>
      </c>
      <c r="S499" s="150">
        <v>0</v>
      </c>
      <c r="T499" s="151">
        <f>S499*H499</f>
        <v>0</v>
      </c>
      <c r="AR499" s="152" t="s">
        <v>456</v>
      </c>
      <c r="AT499" s="152" t="s">
        <v>178</v>
      </c>
      <c r="AU499" s="152" t="s">
        <v>86</v>
      </c>
      <c r="AY499" s="13" t="s">
        <v>176</v>
      </c>
      <c r="BE499" s="153">
        <f>IF(N499="základná",J499,0)</f>
        <v>0</v>
      </c>
      <c r="BF499" s="153">
        <f>IF(N499="znížená",J499,0)</f>
        <v>0</v>
      </c>
      <c r="BG499" s="153">
        <f>IF(N499="zákl. prenesená",J499,0)</f>
        <v>0</v>
      </c>
      <c r="BH499" s="153">
        <f>IF(N499="zníž. prenesená",J499,0)</f>
        <v>0</v>
      </c>
      <c r="BI499" s="153">
        <f>IF(N499="nulová",J499,0)</f>
        <v>0</v>
      </c>
      <c r="BJ499" s="13" t="s">
        <v>86</v>
      </c>
      <c r="BK499" s="153">
        <f>ROUND(I499*H499,2)</f>
        <v>0</v>
      </c>
      <c r="BL499" s="13" t="s">
        <v>456</v>
      </c>
      <c r="BM499" s="152" t="s">
        <v>1501</v>
      </c>
    </row>
    <row r="500" spans="2:65" s="11" customFormat="1" ht="25.9" customHeight="1">
      <c r="B500" s="127"/>
      <c r="D500" s="128" t="s">
        <v>72</v>
      </c>
      <c r="E500" s="129" t="s">
        <v>1502</v>
      </c>
      <c r="F500" s="129" t="s">
        <v>1503</v>
      </c>
      <c r="I500" s="130"/>
      <c r="J500" s="131">
        <f>BK500</f>
        <v>0</v>
      </c>
      <c r="L500" s="127"/>
      <c r="M500" s="132"/>
      <c r="P500" s="133">
        <f>SUM(P501:P502)</f>
        <v>0</v>
      </c>
      <c r="R500" s="133">
        <f>SUM(R501:R502)</f>
        <v>0</v>
      </c>
      <c r="T500" s="134">
        <f>SUM(T501:T502)</f>
        <v>0</v>
      </c>
      <c r="AR500" s="128" t="s">
        <v>182</v>
      </c>
      <c r="AT500" s="135" t="s">
        <v>72</v>
      </c>
      <c r="AU500" s="135" t="s">
        <v>73</v>
      </c>
      <c r="AY500" s="128" t="s">
        <v>176</v>
      </c>
      <c r="BK500" s="136">
        <f>SUM(BK501:BK502)</f>
        <v>0</v>
      </c>
    </row>
    <row r="501" spans="2:65" s="1" customFormat="1" ht="16.5" customHeight="1">
      <c r="B501" s="139"/>
      <c r="C501" s="140" t="s">
        <v>1504</v>
      </c>
      <c r="D501" s="140" t="s">
        <v>178</v>
      </c>
      <c r="E501" s="141" t="s">
        <v>1505</v>
      </c>
      <c r="F501" s="142" t="s">
        <v>1506</v>
      </c>
      <c r="G501" s="143" t="s">
        <v>1507</v>
      </c>
      <c r="H501" s="144">
        <v>16</v>
      </c>
      <c r="I501" s="145"/>
      <c r="J501" s="146">
        <f>ROUND(I501*H501,2)</f>
        <v>0</v>
      </c>
      <c r="K501" s="147"/>
      <c r="L501" s="28"/>
      <c r="M501" s="148" t="s">
        <v>1</v>
      </c>
      <c r="N501" s="149" t="s">
        <v>39</v>
      </c>
      <c r="P501" s="150">
        <f>O501*H501</f>
        <v>0</v>
      </c>
      <c r="Q501" s="150">
        <v>0</v>
      </c>
      <c r="R501" s="150">
        <f>Q501*H501</f>
        <v>0</v>
      </c>
      <c r="S501" s="150">
        <v>0</v>
      </c>
      <c r="T501" s="151">
        <f>S501*H501</f>
        <v>0</v>
      </c>
      <c r="AR501" s="152" t="s">
        <v>1508</v>
      </c>
      <c r="AT501" s="152" t="s">
        <v>178</v>
      </c>
      <c r="AU501" s="152" t="s">
        <v>80</v>
      </c>
      <c r="AY501" s="13" t="s">
        <v>176</v>
      </c>
      <c r="BE501" s="153">
        <f>IF(N501="základná",J501,0)</f>
        <v>0</v>
      </c>
      <c r="BF501" s="153">
        <f>IF(N501="znížená",J501,0)</f>
        <v>0</v>
      </c>
      <c r="BG501" s="153">
        <f>IF(N501="zákl. prenesená",J501,0)</f>
        <v>0</v>
      </c>
      <c r="BH501" s="153">
        <f>IF(N501="zníž. prenesená",J501,0)</f>
        <v>0</v>
      </c>
      <c r="BI501" s="153">
        <f>IF(N501="nulová",J501,0)</f>
        <v>0</v>
      </c>
      <c r="BJ501" s="13" t="s">
        <v>86</v>
      </c>
      <c r="BK501" s="153">
        <f>ROUND(I501*H501,2)</f>
        <v>0</v>
      </c>
      <c r="BL501" s="13" t="s">
        <v>1508</v>
      </c>
      <c r="BM501" s="152" t="s">
        <v>1509</v>
      </c>
    </row>
    <row r="502" spans="2:65" s="1" customFormat="1" ht="16.5" customHeight="1">
      <c r="B502" s="139"/>
      <c r="C502" s="140" t="s">
        <v>1510</v>
      </c>
      <c r="D502" s="140" t="s">
        <v>178</v>
      </c>
      <c r="E502" s="141" t="s">
        <v>1511</v>
      </c>
      <c r="F502" s="142" t="s">
        <v>1512</v>
      </c>
      <c r="G502" s="143" t="s">
        <v>1507</v>
      </c>
      <c r="H502" s="144">
        <v>100</v>
      </c>
      <c r="I502" s="145"/>
      <c r="J502" s="146">
        <f>ROUND(I502*H502,2)</f>
        <v>0</v>
      </c>
      <c r="K502" s="147"/>
      <c r="L502" s="28"/>
      <c r="M502" s="166" t="s">
        <v>1</v>
      </c>
      <c r="N502" s="167" t="s">
        <v>39</v>
      </c>
      <c r="O502" s="168"/>
      <c r="P502" s="169">
        <f>O502*H502</f>
        <v>0</v>
      </c>
      <c r="Q502" s="169">
        <v>0</v>
      </c>
      <c r="R502" s="169">
        <f>Q502*H502</f>
        <v>0</v>
      </c>
      <c r="S502" s="169">
        <v>0</v>
      </c>
      <c r="T502" s="170">
        <f>S502*H502</f>
        <v>0</v>
      </c>
      <c r="AR502" s="152" t="s">
        <v>1508</v>
      </c>
      <c r="AT502" s="152" t="s">
        <v>178</v>
      </c>
      <c r="AU502" s="152" t="s">
        <v>80</v>
      </c>
      <c r="AY502" s="13" t="s">
        <v>176</v>
      </c>
      <c r="BE502" s="153">
        <f>IF(N502="základná",J502,0)</f>
        <v>0</v>
      </c>
      <c r="BF502" s="153">
        <f>IF(N502="znížená",J502,0)</f>
        <v>0</v>
      </c>
      <c r="BG502" s="153">
        <f>IF(N502="zákl. prenesená",J502,0)</f>
        <v>0</v>
      </c>
      <c r="BH502" s="153">
        <f>IF(N502="zníž. prenesená",J502,0)</f>
        <v>0</v>
      </c>
      <c r="BI502" s="153">
        <f>IF(N502="nulová",J502,0)</f>
        <v>0</v>
      </c>
      <c r="BJ502" s="13" t="s">
        <v>86</v>
      </c>
      <c r="BK502" s="153">
        <f>ROUND(I502*H502,2)</f>
        <v>0</v>
      </c>
      <c r="BL502" s="13" t="s">
        <v>1508</v>
      </c>
      <c r="BM502" s="152" t="s">
        <v>1513</v>
      </c>
    </row>
    <row r="503" spans="2:65" s="1" customFormat="1" ht="7" customHeight="1">
      <c r="B503" s="43"/>
      <c r="C503" s="44"/>
      <c r="D503" s="44"/>
      <c r="E503" s="44"/>
      <c r="F503" s="44"/>
      <c r="G503" s="44"/>
      <c r="H503" s="44"/>
      <c r="I503" s="44"/>
      <c r="J503" s="44"/>
      <c r="K503" s="44"/>
      <c r="L503" s="28"/>
    </row>
  </sheetData>
  <autoFilter ref="C147:K502" xr:uid="{00000000-0009-0000-0000-000001000000}"/>
  <mergeCells count="12">
    <mergeCell ref="E140:H140"/>
    <mergeCell ref="L2:V2"/>
    <mergeCell ref="E85:H85"/>
    <mergeCell ref="E87:H87"/>
    <mergeCell ref="E89:H89"/>
    <mergeCell ref="E136:H136"/>
    <mergeCell ref="E138:H13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8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1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90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5" customHeight="1">
      <c r="B4" s="16"/>
      <c r="D4" s="17" t="s">
        <v>124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DSS Červená Skala - výstavba nového objektu sociálnych služieb (podporované bývanie)</v>
      </c>
      <c r="F7" s="218"/>
      <c r="G7" s="218"/>
      <c r="H7" s="218"/>
      <c r="L7" s="16"/>
    </row>
    <row r="8" spans="2:46" ht="12" customHeight="1">
      <c r="B8" s="16"/>
      <c r="D8" s="23" t="s">
        <v>125</v>
      </c>
      <c r="L8" s="16"/>
    </row>
    <row r="9" spans="2:46" s="1" customFormat="1" ht="16.5" customHeight="1">
      <c r="B9" s="28"/>
      <c r="E9" s="217" t="s">
        <v>126</v>
      </c>
      <c r="F9" s="219"/>
      <c r="G9" s="219"/>
      <c r="H9" s="219"/>
      <c r="L9" s="28"/>
    </row>
    <row r="10" spans="2:46" s="1" customFormat="1" ht="12" customHeight="1">
      <c r="B10" s="28"/>
      <c r="D10" s="23" t="s">
        <v>127</v>
      </c>
      <c r="L10" s="28"/>
    </row>
    <row r="11" spans="2:46" s="1" customFormat="1" ht="16.5" customHeight="1">
      <c r="B11" s="28"/>
      <c r="E11" s="176" t="s">
        <v>1514</v>
      </c>
      <c r="F11" s="219"/>
      <c r="G11" s="219"/>
      <c r="H11" s="219"/>
      <c r="L11" s="28"/>
    </row>
    <row r="12" spans="2:46" s="1" customFormat="1" ht="10">
      <c r="B12" s="28"/>
      <c r="L12" s="28"/>
    </row>
    <row r="13" spans="2:46" s="1" customFormat="1" ht="12" customHeight="1">
      <c r="B13" s="28"/>
      <c r="D13" s="23" t="s">
        <v>17</v>
      </c>
      <c r="F13" s="21" t="s">
        <v>29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29</v>
      </c>
      <c r="I14" s="23" t="s">
        <v>21</v>
      </c>
      <c r="J14" s="51">
        <f>'Rekapitulácia stavby'!AN8</f>
        <v>45345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1515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0" t="str">
        <f>'Rekapitulácia stavby'!E14</f>
        <v>Vyplň údaj</v>
      </c>
      <c r="F20" s="182"/>
      <c r="G20" s="182"/>
      <c r="H20" s="182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1516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1516</v>
      </c>
      <c r="I26" s="23" t="s">
        <v>25</v>
      </c>
      <c r="J26" s="21" t="s">
        <v>1</v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93"/>
      <c r="E29" s="187" t="s">
        <v>1</v>
      </c>
      <c r="F29" s="187"/>
      <c r="G29" s="187"/>
      <c r="H29" s="187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33</v>
      </c>
      <c r="J32" s="65">
        <f>ROUND(J128,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>
      <c r="B34" s="28"/>
      <c r="F34" s="31" t="s">
        <v>35</v>
      </c>
      <c r="I34" s="31" t="s">
        <v>34</v>
      </c>
      <c r="J34" s="31" t="s">
        <v>36</v>
      </c>
      <c r="L34" s="28"/>
    </row>
    <row r="35" spans="2:12" s="1" customFormat="1" ht="14.4" customHeight="1">
      <c r="B35" s="28"/>
      <c r="D35" s="54" t="s">
        <v>37</v>
      </c>
      <c r="E35" s="33" t="s">
        <v>38</v>
      </c>
      <c r="F35" s="95">
        <f>ROUND((SUM(BE128:BE177)),  2)</f>
        <v>0</v>
      </c>
      <c r="G35" s="96"/>
      <c r="H35" s="96"/>
      <c r="I35" s="97">
        <v>0.2</v>
      </c>
      <c r="J35" s="95">
        <f>ROUND(((SUM(BE128:BE177))*I35),  2)</f>
        <v>0</v>
      </c>
      <c r="L35" s="28"/>
    </row>
    <row r="36" spans="2:12" s="1" customFormat="1" ht="14.4" customHeight="1">
      <c r="B36" s="28"/>
      <c r="E36" s="33" t="s">
        <v>39</v>
      </c>
      <c r="F36" s="95">
        <f>ROUND((SUM(BF128:BF177)),  2)</f>
        <v>0</v>
      </c>
      <c r="G36" s="96"/>
      <c r="H36" s="96"/>
      <c r="I36" s="97">
        <v>0.2</v>
      </c>
      <c r="J36" s="95">
        <f>ROUND(((SUM(BF128:BF177))*I36),  2)</f>
        <v>0</v>
      </c>
      <c r="L36" s="28"/>
    </row>
    <row r="37" spans="2:12" s="1" customFormat="1" ht="14.4" hidden="1" customHeight="1">
      <c r="B37" s="28"/>
      <c r="E37" s="23" t="s">
        <v>40</v>
      </c>
      <c r="F37" s="85">
        <f>ROUND((SUM(BG128:BG177)),  2)</f>
        <v>0</v>
      </c>
      <c r="I37" s="98">
        <v>0.2</v>
      </c>
      <c r="J37" s="85">
        <f>0</f>
        <v>0</v>
      </c>
      <c r="L37" s="28"/>
    </row>
    <row r="38" spans="2:12" s="1" customFormat="1" ht="14.4" hidden="1" customHeight="1">
      <c r="B38" s="28"/>
      <c r="E38" s="23" t="s">
        <v>41</v>
      </c>
      <c r="F38" s="85">
        <f>ROUND((SUM(BH128:BH177)),  2)</f>
        <v>0</v>
      </c>
      <c r="I38" s="98">
        <v>0.2</v>
      </c>
      <c r="J38" s="85">
        <f>0</f>
        <v>0</v>
      </c>
      <c r="L38" s="28"/>
    </row>
    <row r="39" spans="2:12" s="1" customFormat="1" ht="14.4" hidden="1" customHeight="1">
      <c r="B39" s="28"/>
      <c r="E39" s="33" t="s">
        <v>42</v>
      </c>
      <c r="F39" s="95">
        <f>ROUND((SUM(BI128:BI177)),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43</v>
      </c>
      <c r="E41" s="56"/>
      <c r="F41" s="56"/>
      <c r="G41" s="101" t="s">
        <v>44</v>
      </c>
      <c r="H41" s="102" t="s">
        <v>45</v>
      </c>
      <c r="I41" s="56"/>
      <c r="J41" s="103">
        <f>SUM(J32:J39)</f>
        <v>0</v>
      </c>
      <c r="K41" s="104"/>
      <c r="L41" s="28"/>
    </row>
    <row r="42" spans="2:12" s="1" customFormat="1" ht="14.4" customHeight="1">
      <c r="B42" s="28"/>
      <c r="L42" s="28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0">
      <c r="B51" s="16"/>
      <c r="L51" s="16"/>
    </row>
    <row r="52" spans="2:12" ht="10">
      <c r="B52" s="16"/>
      <c r="L52" s="16"/>
    </row>
    <row r="53" spans="2:12" ht="10">
      <c r="B53" s="16"/>
      <c r="L53" s="16"/>
    </row>
    <row r="54" spans="2:12" ht="10">
      <c r="B54" s="16"/>
      <c r="L54" s="16"/>
    </row>
    <row r="55" spans="2:12" ht="10">
      <c r="B55" s="16"/>
      <c r="L55" s="16"/>
    </row>
    <row r="56" spans="2:12" ht="10">
      <c r="B56" s="16"/>
      <c r="L56" s="16"/>
    </row>
    <row r="57" spans="2:12" ht="10">
      <c r="B57" s="16"/>
      <c r="L57" s="16"/>
    </row>
    <row r="58" spans="2:12" ht="10">
      <c r="B58" s="16"/>
      <c r="L58" s="16"/>
    </row>
    <row r="59" spans="2:12" ht="10">
      <c r="B59" s="16"/>
      <c r="L59" s="16"/>
    </row>
    <row r="60" spans="2:12" ht="10">
      <c r="B60" s="16"/>
      <c r="L60" s="16"/>
    </row>
    <row r="61" spans="2:12" s="1" customFormat="1" ht="12.5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ht="10">
      <c r="B62" s="16"/>
      <c r="L62" s="16"/>
    </row>
    <row r="63" spans="2:12" ht="10">
      <c r="B63" s="16"/>
      <c r="L63" s="16"/>
    </row>
    <row r="64" spans="2:12" ht="10">
      <c r="B64" s="16"/>
      <c r="L64" s="16"/>
    </row>
    <row r="65" spans="2:12" s="1" customFormat="1" ht="13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0">
      <c r="B66" s="16"/>
      <c r="L66" s="16"/>
    </row>
    <row r="67" spans="2:12" ht="10">
      <c r="B67" s="16"/>
      <c r="L67" s="16"/>
    </row>
    <row r="68" spans="2:12" ht="10">
      <c r="B68" s="16"/>
      <c r="L68" s="16"/>
    </row>
    <row r="69" spans="2:12" ht="10">
      <c r="B69" s="16"/>
      <c r="L69" s="16"/>
    </row>
    <row r="70" spans="2:12" ht="10">
      <c r="B70" s="16"/>
      <c r="L70" s="16"/>
    </row>
    <row r="71" spans="2:12" ht="10">
      <c r="B71" s="16"/>
      <c r="L71" s="16"/>
    </row>
    <row r="72" spans="2:12" ht="10">
      <c r="B72" s="16"/>
      <c r="L72" s="16"/>
    </row>
    <row r="73" spans="2:12" ht="10">
      <c r="B73" s="16"/>
      <c r="L73" s="16"/>
    </row>
    <row r="74" spans="2:12" ht="10">
      <c r="B74" s="16"/>
      <c r="L74" s="16"/>
    </row>
    <row r="75" spans="2:12" ht="10">
      <c r="B75" s="16"/>
      <c r="L75" s="16"/>
    </row>
    <row r="76" spans="2:12" s="1" customFormat="1" ht="12.5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129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7" t="str">
        <f>E7</f>
        <v>DSS Červená Skala - výstavba nového objektu sociálnych služieb (podporované bývanie)</v>
      </c>
      <c r="F85" s="218"/>
      <c r="G85" s="218"/>
      <c r="H85" s="218"/>
      <c r="L85" s="28"/>
    </row>
    <row r="86" spans="2:12" ht="12" customHeight="1">
      <c r="B86" s="16"/>
      <c r="C86" s="23" t="s">
        <v>125</v>
      </c>
      <c r="L86" s="16"/>
    </row>
    <row r="87" spans="2:12" s="1" customFormat="1" ht="16.5" customHeight="1">
      <c r="B87" s="28"/>
      <c r="E87" s="217" t="s">
        <v>126</v>
      </c>
      <c r="F87" s="219"/>
      <c r="G87" s="219"/>
      <c r="H87" s="219"/>
      <c r="L87" s="28"/>
    </row>
    <row r="88" spans="2:12" s="1" customFormat="1" ht="12" customHeight="1">
      <c r="B88" s="28"/>
      <c r="C88" s="23" t="s">
        <v>127</v>
      </c>
      <c r="L88" s="28"/>
    </row>
    <row r="89" spans="2:12" s="1" customFormat="1" ht="16.5" customHeight="1">
      <c r="B89" s="28"/>
      <c r="E89" s="176" t="str">
        <f>E11</f>
        <v>01.2 - Vzduchotechnika</v>
      </c>
      <c r="F89" s="219"/>
      <c r="G89" s="219"/>
      <c r="H89" s="219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 xml:space="preserve"> </v>
      </c>
      <c r="I91" s="23" t="s">
        <v>21</v>
      </c>
      <c r="J91" s="51">
        <f>IF(J14="","",J14)</f>
        <v>45345</v>
      </c>
      <c r="L91" s="28"/>
    </row>
    <row r="92" spans="2:12" s="1" customFormat="1" ht="7" customHeight="1">
      <c r="B92" s="28"/>
      <c r="L92" s="28"/>
    </row>
    <row r="93" spans="2:12" s="1" customFormat="1" ht="25.65" customHeight="1">
      <c r="B93" s="28"/>
      <c r="C93" s="23" t="s">
        <v>22</v>
      </c>
      <c r="F93" s="21" t="str">
        <f>E17</f>
        <v>Domov sociálnych služieb, Pohorelská Maša 57/72</v>
      </c>
      <c r="I93" s="23" t="s">
        <v>28</v>
      </c>
      <c r="J93" s="26" t="str">
        <f>E23</f>
        <v>Ing. Pavol Fedorčák, PhD.</v>
      </c>
      <c r="L93" s="28"/>
    </row>
    <row r="94" spans="2:12" s="1" customFormat="1" ht="25.6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>Ing. Pavol Fedorčák, PhD.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7" t="s">
        <v>130</v>
      </c>
      <c r="D96" s="99"/>
      <c r="E96" s="99"/>
      <c r="F96" s="99"/>
      <c r="G96" s="99"/>
      <c r="H96" s="99"/>
      <c r="I96" s="99"/>
      <c r="J96" s="108" t="s">
        <v>131</v>
      </c>
      <c r="K96" s="99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9" t="s">
        <v>132</v>
      </c>
      <c r="J98" s="65">
        <f>J128</f>
        <v>0</v>
      </c>
      <c r="L98" s="28"/>
      <c r="AU98" s="13" t="s">
        <v>133</v>
      </c>
    </row>
    <row r="99" spans="2:47" s="8" customFormat="1" ht="25" customHeight="1">
      <c r="B99" s="110"/>
      <c r="D99" s="111" t="s">
        <v>134</v>
      </c>
      <c r="E99" s="112"/>
      <c r="F99" s="112"/>
      <c r="G99" s="112"/>
      <c r="H99" s="112"/>
      <c r="I99" s="112"/>
      <c r="J99" s="113">
        <f>J129</f>
        <v>0</v>
      </c>
      <c r="L99" s="110"/>
    </row>
    <row r="100" spans="2:47" s="9" customFormat="1" ht="19.899999999999999" customHeight="1">
      <c r="B100" s="114"/>
      <c r="D100" s="115" t="s">
        <v>141</v>
      </c>
      <c r="E100" s="116"/>
      <c r="F100" s="116"/>
      <c r="G100" s="116"/>
      <c r="H100" s="116"/>
      <c r="I100" s="116"/>
      <c r="J100" s="117">
        <f>J130</f>
        <v>0</v>
      </c>
      <c r="L100" s="114"/>
    </row>
    <row r="101" spans="2:47" s="8" customFormat="1" ht="25" customHeight="1">
      <c r="B101" s="110"/>
      <c r="D101" s="111" t="s">
        <v>143</v>
      </c>
      <c r="E101" s="112"/>
      <c r="F101" s="112"/>
      <c r="G101" s="112"/>
      <c r="H101" s="112"/>
      <c r="I101" s="112"/>
      <c r="J101" s="113">
        <f>J136</f>
        <v>0</v>
      </c>
      <c r="L101" s="110"/>
    </row>
    <row r="102" spans="2:47" s="9" customFormat="1" ht="19.899999999999999" customHeight="1">
      <c r="B102" s="114"/>
      <c r="D102" s="115" t="s">
        <v>145</v>
      </c>
      <c r="E102" s="116"/>
      <c r="F102" s="116"/>
      <c r="G102" s="116"/>
      <c r="H102" s="116"/>
      <c r="I102" s="116"/>
      <c r="J102" s="117">
        <f>J137</f>
        <v>0</v>
      </c>
      <c r="L102" s="114"/>
    </row>
    <row r="103" spans="2:47" s="9" customFormat="1" ht="19.899999999999999" customHeight="1">
      <c r="B103" s="114"/>
      <c r="D103" s="115" t="s">
        <v>1517</v>
      </c>
      <c r="E103" s="116"/>
      <c r="F103" s="116"/>
      <c r="G103" s="116"/>
      <c r="H103" s="116"/>
      <c r="I103" s="116"/>
      <c r="J103" s="117">
        <f>J142</f>
        <v>0</v>
      </c>
      <c r="L103" s="114"/>
    </row>
    <row r="104" spans="2:47" s="8" customFormat="1" ht="25" customHeight="1">
      <c r="B104" s="110"/>
      <c r="D104" s="111" t="s">
        <v>1518</v>
      </c>
      <c r="E104" s="112"/>
      <c r="F104" s="112"/>
      <c r="G104" s="112"/>
      <c r="H104" s="112"/>
      <c r="I104" s="112"/>
      <c r="J104" s="113">
        <f>J164</f>
        <v>0</v>
      </c>
      <c r="L104" s="110"/>
    </row>
    <row r="105" spans="2:47" s="8" customFormat="1" ht="25" customHeight="1">
      <c r="B105" s="110"/>
      <c r="D105" s="111" t="s">
        <v>157</v>
      </c>
      <c r="E105" s="112"/>
      <c r="F105" s="112"/>
      <c r="G105" s="112"/>
      <c r="H105" s="112"/>
      <c r="I105" s="112"/>
      <c r="J105" s="113">
        <f>J172</f>
        <v>0</v>
      </c>
      <c r="L105" s="110"/>
    </row>
    <row r="106" spans="2:47" s="8" customFormat="1" ht="25" customHeight="1">
      <c r="B106" s="110"/>
      <c r="D106" s="111" t="s">
        <v>161</v>
      </c>
      <c r="E106" s="112"/>
      <c r="F106" s="112"/>
      <c r="G106" s="112"/>
      <c r="H106" s="112"/>
      <c r="I106" s="112"/>
      <c r="J106" s="113">
        <f>J173</f>
        <v>0</v>
      </c>
      <c r="L106" s="110"/>
    </row>
    <row r="107" spans="2:47" s="1" customFormat="1" ht="21.75" customHeight="1">
      <c r="B107" s="28"/>
      <c r="L107" s="28"/>
    </row>
    <row r="108" spans="2:47" s="1" customFormat="1" ht="7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47" s="1" customFormat="1" ht="7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3" s="1" customFormat="1" ht="25" customHeight="1">
      <c r="B113" s="28"/>
      <c r="C113" s="17" t="s">
        <v>162</v>
      </c>
      <c r="L113" s="28"/>
    </row>
    <row r="114" spans="2:63" s="1" customFormat="1" ht="7" customHeight="1">
      <c r="B114" s="28"/>
      <c r="L114" s="28"/>
    </row>
    <row r="115" spans="2:63" s="1" customFormat="1" ht="12" customHeight="1">
      <c r="B115" s="28"/>
      <c r="C115" s="23" t="s">
        <v>15</v>
      </c>
      <c r="L115" s="28"/>
    </row>
    <row r="116" spans="2:63" s="1" customFormat="1" ht="26.25" customHeight="1">
      <c r="B116" s="28"/>
      <c r="E116" s="217" t="str">
        <f>E7</f>
        <v>DSS Červená Skala - výstavba nového objektu sociálnych služieb (podporované bývanie)</v>
      </c>
      <c r="F116" s="218"/>
      <c r="G116" s="218"/>
      <c r="H116" s="218"/>
      <c r="L116" s="28"/>
    </row>
    <row r="117" spans="2:63" ht="12" customHeight="1">
      <c r="B117" s="16"/>
      <c r="C117" s="23" t="s">
        <v>125</v>
      </c>
      <c r="L117" s="16"/>
    </row>
    <row r="118" spans="2:63" s="1" customFormat="1" ht="16.5" customHeight="1">
      <c r="B118" s="28"/>
      <c r="E118" s="217" t="s">
        <v>126</v>
      </c>
      <c r="F118" s="219"/>
      <c r="G118" s="219"/>
      <c r="H118" s="219"/>
      <c r="L118" s="28"/>
    </row>
    <row r="119" spans="2:63" s="1" customFormat="1" ht="12" customHeight="1">
      <c r="B119" s="28"/>
      <c r="C119" s="23" t="s">
        <v>127</v>
      </c>
      <c r="L119" s="28"/>
    </row>
    <row r="120" spans="2:63" s="1" customFormat="1" ht="16.5" customHeight="1">
      <c r="B120" s="28"/>
      <c r="E120" s="176" t="str">
        <f>E11</f>
        <v>01.2 - Vzduchotechnika</v>
      </c>
      <c r="F120" s="219"/>
      <c r="G120" s="219"/>
      <c r="H120" s="219"/>
      <c r="L120" s="28"/>
    </row>
    <row r="121" spans="2:63" s="1" customFormat="1" ht="7" customHeight="1">
      <c r="B121" s="28"/>
      <c r="L121" s="28"/>
    </row>
    <row r="122" spans="2:63" s="1" customFormat="1" ht="12" customHeight="1">
      <c r="B122" s="28"/>
      <c r="C122" s="23" t="s">
        <v>19</v>
      </c>
      <c r="F122" s="21" t="str">
        <f>F14</f>
        <v xml:space="preserve"> </v>
      </c>
      <c r="I122" s="23" t="s">
        <v>21</v>
      </c>
      <c r="J122" s="51">
        <f>IF(J14="","",J14)</f>
        <v>45345</v>
      </c>
      <c r="L122" s="28"/>
    </row>
    <row r="123" spans="2:63" s="1" customFormat="1" ht="7" customHeight="1">
      <c r="B123" s="28"/>
      <c r="L123" s="28"/>
    </row>
    <row r="124" spans="2:63" s="1" customFormat="1" ht="25.65" customHeight="1">
      <c r="B124" s="28"/>
      <c r="C124" s="23" t="s">
        <v>22</v>
      </c>
      <c r="F124" s="21" t="str">
        <f>E17</f>
        <v>Domov sociálnych služieb, Pohorelská Maša 57/72</v>
      </c>
      <c r="I124" s="23" t="s">
        <v>28</v>
      </c>
      <c r="J124" s="26" t="str">
        <f>E23</f>
        <v>Ing. Pavol Fedorčák, PhD.</v>
      </c>
      <c r="L124" s="28"/>
    </row>
    <row r="125" spans="2:63" s="1" customFormat="1" ht="25.65" customHeight="1">
      <c r="B125" s="28"/>
      <c r="C125" s="23" t="s">
        <v>26</v>
      </c>
      <c r="F125" s="21" t="str">
        <f>IF(E20="","",E20)</f>
        <v>Vyplň údaj</v>
      </c>
      <c r="I125" s="23" t="s">
        <v>31</v>
      </c>
      <c r="J125" s="26" t="str">
        <f>E26</f>
        <v>Ing. Pavol Fedorčák, PhD.</v>
      </c>
      <c r="L125" s="28"/>
    </row>
    <row r="126" spans="2:63" s="1" customFormat="1" ht="10.25" customHeight="1">
      <c r="B126" s="28"/>
      <c r="L126" s="28"/>
    </row>
    <row r="127" spans="2:63" s="10" customFormat="1" ht="29.25" customHeight="1">
      <c r="B127" s="118"/>
      <c r="C127" s="119" t="s">
        <v>163</v>
      </c>
      <c r="D127" s="120" t="s">
        <v>58</v>
      </c>
      <c r="E127" s="120" t="s">
        <v>54</v>
      </c>
      <c r="F127" s="120" t="s">
        <v>55</v>
      </c>
      <c r="G127" s="120" t="s">
        <v>164</v>
      </c>
      <c r="H127" s="120" t="s">
        <v>165</v>
      </c>
      <c r="I127" s="120" t="s">
        <v>166</v>
      </c>
      <c r="J127" s="121" t="s">
        <v>131</v>
      </c>
      <c r="K127" s="122" t="s">
        <v>167</v>
      </c>
      <c r="L127" s="118"/>
      <c r="M127" s="58" t="s">
        <v>1</v>
      </c>
      <c r="N127" s="59" t="s">
        <v>37</v>
      </c>
      <c r="O127" s="59" t="s">
        <v>168</v>
      </c>
      <c r="P127" s="59" t="s">
        <v>169</v>
      </c>
      <c r="Q127" s="59" t="s">
        <v>170</v>
      </c>
      <c r="R127" s="59" t="s">
        <v>171</v>
      </c>
      <c r="S127" s="59" t="s">
        <v>172</v>
      </c>
      <c r="T127" s="60" t="s">
        <v>173</v>
      </c>
    </row>
    <row r="128" spans="2:63" s="1" customFormat="1" ht="22.75" customHeight="1">
      <c r="B128" s="28"/>
      <c r="C128" s="63" t="s">
        <v>132</v>
      </c>
      <c r="J128" s="123">
        <f>BK128</f>
        <v>0</v>
      </c>
      <c r="L128" s="28"/>
      <c r="M128" s="61"/>
      <c r="N128" s="52"/>
      <c r="O128" s="52"/>
      <c r="P128" s="124">
        <f>P129+P136+P164+P172+P173</f>
        <v>0</v>
      </c>
      <c r="Q128" s="52"/>
      <c r="R128" s="124">
        <f>R129+R136+R164+R172+R173</f>
        <v>0.21756673000000001</v>
      </c>
      <c r="S128" s="52"/>
      <c r="T128" s="125">
        <f>T129+T136+T164+T172+T173</f>
        <v>0.12195</v>
      </c>
      <c r="AT128" s="13" t="s">
        <v>72</v>
      </c>
      <c r="AU128" s="13" t="s">
        <v>133</v>
      </c>
      <c r="BK128" s="126">
        <f>BK129+BK136+BK164+BK172+BK173</f>
        <v>0</v>
      </c>
    </row>
    <row r="129" spans="2:65" s="11" customFormat="1" ht="25.9" customHeight="1">
      <c r="B129" s="127"/>
      <c r="D129" s="128" t="s">
        <v>72</v>
      </c>
      <c r="E129" s="129" t="s">
        <v>174</v>
      </c>
      <c r="F129" s="129" t="s">
        <v>175</v>
      </c>
      <c r="I129" s="130"/>
      <c r="J129" s="131">
        <f>BK129</f>
        <v>0</v>
      </c>
      <c r="L129" s="127"/>
      <c r="M129" s="132"/>
      <c r="P129" s="133">
        <f>P130</f>
        <v>0</v>
      </c>
      <c r="R129" s="133">
        <f>R130</f>
        <v>5.8500000000000002E-3</v>
      </c>
      <c r="T129" s="134">
        <f>T130</f>
        <v>0.12195</v>
      </c>
      <c r="AR129" s="128" t="s">
        <v>80</v>
      </c>
      <c r="AT129" s="135" t="s">
        <v>72</v>
      </c>
      <c r="AU129" s="135" t="s">
        <v>73</v>
      </c>
      <c r="AY129" s="128" t="s">
        <v>176</v>
      </c>
      <c r="BK129" s="136">
        <f>BK130</f>
        <v>0</v>
      </c>
    </row>
    <row r="130" spans="2:65" s="11" customFormat="1" ht="22.75" customHeight="1">
      <c r="B130" s="127"/>
      <c r="D130" s="128" t="s">
        <v>72</v>
      </c>
      <c r="E130" s="137" t="s">
        <v>225</v>
      </c>
      <c r="F130" s="137" t="s">
        <v>488</v>
      </c>
      <c r="I130" s="130"/>
      <c r="J130" s="138">
        <f>BK130</f>
        <v>0</v>
      </c>
      <c r="L130" s="127"/>
      <c r="M130" s="132"/>
      <c r="P130" s="133">
        <f>SUM(P131:P135)</f>
        <v>0</v>
      </c>
      <c r="R130" s="133">
        <f>SUM(R131:R135)</f>
        <v>5.8500000000000002E-3</v>
      </c>
      <c r="T130" s="134">
        <f>SUM(T131:T135)</f>
        <v>0.12195</v>
      </c>
      <c r="AR130" s="128" t="s">
        <v>80</v>
      </c>
      <c r="AT130" s="135" t="s">
        <v>72</v>
      </c>
      <c r="AU130" s="135" t="s">
        <v>80</v>
      </c>
      <c r="AY130" s="128" t="s">
        <v>176</v>
      </c>
      <c r="BK130" s="136">
        <f>SUM(BK131:BK135)</f>
        <v>0</v>
      </c>
    </row>
    <row r="131" spans="2:65" s="1" customFormat="1" ht="24.15" customHeight="1">
      <c r="B131" s="139"/>
      <c r="C131" s="140" t="s">
        <v>717</v>
      </c>
      <c r="D131" s="140" t="s">
        <v>178</v>
      </c>
      <c r="E131" s="141" t="s">
        <v>1519</v>
      </c>
      <c r="F131" s="142" t="s">
        <v>1520</v>
      </c>
      <c r="G131" s="143" t="s">
        <v>1521</v>
      </c>
      <c r="H131" s="144">
        <v>45</v>
      </c>
      <c r="I131" s="145"/>
      <c r="J131" s="146">
        <f>ROUND(I131*H131,2)</f>
        <v>0</v>
      </c>
      <c r="K131" s="147"/>
      <c r="L131" s="28"/>
      <c r="M131" s="148" t="s">
        <v>1</v>
      </c>
      <c r="N131" s="149" t="s">
        <v>39</v>
      </c>
      <c r="P131" s="150">
        <f>O131*H131</f>
        <v>0</v>
      </c>
      <c r="Q131" s="150">
        <v>1.0000000000000001E-5</v>
      </c>
      <c r="R131" s="150">
        <f>Q131*H131</f>
        <v>4.5000000000000004E-4</v>
      </c>
      <c r="S131" s="150">
        <v>1.4999999999999999E-4</v>
      </c>
      <c r="T131" s="151">
        <f>S131*H131</f>
        <v>6.7499999999999991E-3</v>
      </c>
      <c r="AR131" s="152" t="s">
        <v>182</v>
      </c>
      <c r="AT131" s="152" t="s">
        <v>178</v>
      </c>
      <c r="AU131" s="152" t="s">
        <v>86</v>
      </c>
      <c r="AY131" s="13" t="s">
        <v>176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3" t="s">
        <v>86</v>
      </c>
      <c r="BK131" s="153">
        <f>ROUND(I131*H131,2)</f>
        <v>0</v>
      </c>
      <c r="BL131" s="13" t="s">
        <v>182</v>
      </c>
      <c r="BM131" s="152" t="s">
        <v>1522</v>
      </c>
    </row>
    <row r="132" spans="2:65" s="1" customFormat="1" ht="24.15" customHeight="1">
      <c r="B132" s="139"/>
      <c r="C132" s="140" t="s">
        <v>1523</v>
      </c>
      <c r="D132" s="140" t="s">
        <v>178</v>
      </c>
      <c r="E132" s="141" t="s">
        <v>1524</v>
      </c>
      <c r="F132" s="142" t="s">
        <v>1525</v>
      </c>
      <c r="G132" s="143" t="s">
        <v>1521</v>
      </c>
      <c r="H132" s="144">
        <v>180</v>
      </c>
      <c r="I132" s="145"/>
      <c r="J132" s="146">
        <f>ROUND(I132*H132,2)</f>
        <v>0</v>
      </c>
      <c r="K132" s="147"/>
      <c r="L132" s="28"/>
      <c r="M132" s="148" t="s">
        <v>1</v>
      </c>
      <c r="N132" s="149" t="s">
        <v>39</v>
      </c>
      <c r="P132" s="150">
        <f>O132*H132</f>
        <v>0</v>
      </c>
      <c r="Q132" s="150">
        <v>3.0000000000000001E-5</v>
      </c>
      <c r="R132" s="150">
        <f>Q132*H132</f>
        <v>5.4000000000000003E-3</v>
      </c>
      <c r="S132" s="150">
        <v>6.4000000000000005E-4</v>
      </c>
      <c r="T132" s="151">
        <f>S132*H132</f>
        <v>0.11520000000000001</v>
      </c>
      <c r="AR132" s="152" t="s">
        <v>255</v>
      </c>
      <c r="AT132" s="152" t="s">
        <v>178</v>
      </c>
      <c r="AU132" s="152" t="s">
        <v>86</v>
      </c>
      <c r="AY132" s="13" t="s">
        <v>176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3" t="s">
        <v>86</v>
      </c>
      <c r="BK132" s="153">
        <f>ROUND(I132*H132,2)</f>
        <v>0</v>
      </c>
      <c r="BL132" s="13" t="s">
        <v>255</v>
      </c>
      <c r="BM132" s="152" t="s">
        <v>1526</v>
      </c>
    </row>
    <row r="133" spans="2:65" s="1" customFormat="1" ht="21.75" customHeight="1">
      <c r="B133" s="139"/>
      <c r="C133" s="140" t="s">
        <v>733</v>
      </c>
      <c r="D133" s="140" t="s">
        <v>178</v>
      </c>
      <c r="E133" s="141" t="s">
        <v>570</v>
      </c>
      <c r="F133" s="142" t="s">
        <v>571</v>
      </c>
      <c r="G133" s="143" t="s">
        <v>213</v>
      </c>
      <c r="H133" s="144">
        <v>0.122</v>
      </c>
      <c r="I133" s="145"/>
      <c r="J133" s="146">
        <f>ROUND(I133*H133,2)</f>
        <v>0</v>
      </c>
      <c r="K133" s="147"/>
      <c r="L133" s="28"/>
      <c r="M133" s="148" t="s">
        <v>1</v>
      </c>
      <c r="N133" s="149" t="s">
        <v>39</v>
      </c>
      <c r="P133" s="150">
        <f>O133*H133</f>
        <v>0</v>
      </c>
      <c r="Q133" s="150">
        <v>0</v>
      </c>
      <c r="R133" s="150">
        <f>Q133*H133</f>
        <v>0</v>
      </c>
      <c r="S133" s="150">
        <v>0</v>
      </c>
      <c r="T133" s="151">
        <f>S133*H133</f>
        <v>0</v>
      </c>
      <c r="AR133" s="152" t="s">
        <v>182</v>
      </c>
      <c r="AT133" s="152" t="s">
        <v>178</v>
      </c>
      <c r="AU133" s="152" t="s">
        <v>86</v>
      </c>
      <c r="AY133" s="13" t="s">
        <v>176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3" t="s">
        <v>86</v>
      </c>
      <c r="BK133" s="153">
        <f>ROUND(I133*H133,2)</f>
        <v>0</v>
      </c>
      <c r="BL133" s="13" t="s">
        <v>182</v>
      </c>
      <c r="BM133" s="152" t="s">
        <v>1527</v>
      </c>
    </row>
    <row r="134" spans="2:65" s="1" customFormat="1" ht="24.15" customHeight="1">
      <c r="B134" s="139"/>
      <c r="C134" s="140" t="s">
        <v>721</v>
      </c>
      <c r="D134" s="140" t="s">
        <v>178</v>
      </c>
      <c r="E134" s="141" t="s">
        <v>578</v>
      </c>
      <c r="F134" s="142" t="s">
        <v>579</v>
      </c>
      <c r="G134" s="143" t="s">
        <v>213</v>
      </c>
      <c r="H134" s="144">
        <v>0.122</v>
      </c>
      <c r="I134" s="145"/>
      <c r="J134" s="146">
        <f>ROUND(I134*H134,2)</f>
        <v>0</v>
      </c>
      <c r="K134" s="147"/>
      <c r="L134" s="28"/>
      <c r="M134" s="148" t="s">
        <v>1</v>
      </c>
      <c r="N134" s="149" t="s">
        <v>39</v>
      </c>
      <c r="P134" s="150">
        <f>O134*H134</f>
        <v>0</v>
      </c>
      <c r="Q134" s="150">
        <v>0</v>
      </c>
      <c r="R134" s="150">
        <f>Q134*H134</f>
        <v>0</v>
      </c>
      <c r="S134" s="150">
        <v>0</v>
      </c>
      <c r="T134" s="151">
        <f>S134*H134</f>
        <v>0</v>
      </c>
      <c r="AR134" s="152" t="s">
        <v>182</v>
      </c>
      <c r="AT134" s="152" t="s">
        <v>178</v>
      </c>
      <c r="AU134" s="152" t="s">
        <v>86</v>
      </c>
      <c r="AY134" s="13" t="s">
        <v>176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3" t="s">
        <v>86</v>
      </c>
      <c r="BK134" s="153">
        <f>ROUND(I134*H134,2)</f>
        <v>0</v>
      </c>
      <c r="BL134" s="13" t="s">
        <v>182</v>
      </c>
      <c r="BM134" s="152" t="s">
        <v>1528</v>
      </c>
    </row>
    <row r="135" spans="2:65" s="1" customFormat="1" ht="24.15" customHeight="1">
      <c r="B135" s="139"/>
      <c r="C135" s="140" t="s">
        <v>1529</v>
      </c>
      <c r="D135" s="140" t="s">
        <v>178</v>
      </c>
      <c r="E135" s="141" t="s">
        <v>586</v>
      </c>
      <c r="F135" s="142" t="s">
        <v>587</v>
      </c>
      <c r="G135" s="143" t="s">
        <v>213</v>
      </c>
      <c r="H135" s="144">
        <v>0.122</v>
      </c>
      <c r="I135" s="145"/>
      <c r="J135" s="146">
        <f>ROUND(I135*H135,2)</f>
        <v>0</v>
      </c>
      <c r="K135" s="147"/>
      <c r="L135" s="28"/>
      <c r="M135" s="148" t="s">
        <v>1</v>
      </c>
      <c r="N135" s="149" t="s">
        <v>39</v>
      </c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AR135" s="152" t="s">
        <v>182</v>
      </c>
      <c r="AT135" s="152" t="s">
        <v>178</v>
      </c>
      <c r="AU135" s="152" t="s">
        <v>86</v>
      </c>
      <c r="AY135" s="13" t="s">
        <v>176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3" t="s">
        <v>86</v>
      </c>
      <c r="BK135" s="153">
        <f>ROUND(I135*H135,2)</f>
        <v>0</v>
      </c>
      <c r="BL135" s="13" t="s">
        <v>182</v>
      </c>
      <c r="BM135" s="152" t="s">
        <v>1530</v>
      </c>
    </row>
    <row r="136" spans="2:65" s="11" customFormat="1" ht="25.9" customHeight="1">
      <c r="B136" s="127"/>
      <c r="D136" s="128" t="s">
        <v>72</v>
      </c>
      <c r="E136" s="129" t="s">
        <v>594</v>
      </c>
      <c r="F136" s="129" t="s">
        <v>595</v>
      </c>
      <c r="I136" s="130"/>
      <c r="J136" s="131">
        <f>BK136</f>
        <v>0</v>
      </c>
      <c r="L136" s="127"/>
      <c r="M136" s="132"/>
      <c r="P136" s="133">
        <f>P137+P142</f>
        <v>0</v>
      </c>
      <c r="R136" s="133">
        <f>R137+R142</f>
        <v>0.20331673000000003</v>
      </c>
      <c r="T136" s="134">
        <f>T137+T142</f>
        <v>0</v>
      </c>
      <c r="AR136" s="128" t="s">
        <v>86</v>
      </c>
      <c r="AT136" s="135" t="s">
        <v>72</v>
      </c>
      <c r="AU136" s="135" t="s">
        <v>73</v>
      </c>
      <c r="AY136" s="128" t="s">
        <v>176</v>
      </c>
      <c r="BK136" s="136">
        <f>BK137+BK142</f>
        <v>0</v>
      </c>
    </row>
    <row r="137" spans="2:65" s="11" customFormat="1" ht="22.75" customHeight="1">
      <c r="B137" s="127"/>
      <c r="D137" s="128" t="s">
        <v>72</v>
      </c>
      <c r="E137" s="137" t="s">
        <v>649</v>
      </c>
      <c r="F137" s="137" t="s">
        <v>650</v>
      </c>
      <c r="I137" s="130"/>
      <c r="J137" s="138">
        <f>BK137</f>
        <v>0</v>
      </c>
      <c r="L137" s="127"/>
      <c r="M137" s="132"/>
      <c r="P137" s="133">
        <f>SUM(P138:P141)</f>
        <v>0</v>
      </c>
      <c r="R137" s="133">
        <f>SUM(R138:R141)</f>
        <v>4.4213199999999994E-3</v>
      </c>
      <c r="T137" s="134">
        <f>SUM(T138:T141)</f>
        <v>0</v>
      </c>
      <c r="AR137" s="128" t="s">
        <v>86</v>
      </c>
      <c r="AT137" s="135" t="s">
        <v>72</v>
      </c>
      <c r="AU137" s="135" t="s">
        <v>80</v>
      </c>
      <c r="AY137" s="128" t="s">
        <v>176</v>
      </c>
      <c r="BK137" s="136">
        <f>SUM(BK138:BK141)</f>
        <v>0</v>
      </c>
    </row>
    <row r="138" spans="2:65" s="1" customFormat="1" ht="24.15" customHeight="1">
      <c r="B138" s="139"/>
      <c r="C138" s="154" t="s">
        <v>755</v>
      </c>
      <c r="D138" s="154" t="s">
        <v>234</v>
      </c>
      <c r="E138" s="155" t="s">
        <v>1531</v>
      </c>
      <c r="F138" s="156" t="s">
        <v>1532</v>
      </c>
      <c r="G138" s="157" t="s">
        <v>222</v>
      </c>
      <c r="H138" s="158">
        <v>10</v>
      </c>
      <c r="I138" s="159"/>
      <c r="J138" s="160">
        <f>ROUND(I138*H138,2)</f>
        <v>0</v>
      </c>
      <c r="K138" s="161"/>
      <c r="L138" s="162"/>
      <c r="M138" s="163" t="s">
        <v>1</v>
      </c>
      <c r="N138" s="164" t="s">
        <v>39</v>
      </c>
      <c r="P138" s="150">
        <f>O138*H138</f>
        <v>0</v>
      </c>
      <c r="Q138" s="150">
        <v>4.0999999999999999E-4</v>
      </c>
      <c r="R138" s="150">
        <f>Q138*H138</f>
        <v>4.0999999999999995E-3</v>
      </c>
      <c r="S138" s="150">
        <v>0</v>
      </c>
      <c r="T138" s="151">
        <f>S138*H138</f>
        <v>0</v>
      </c>
      <c r="AR138" s="152" t="s">
        <v>320</v>
      </c>
      <c r="AT138" s="152" t="s">
        <v>234</v>
      </c>
      <c r="AU138" s="152" t="s">
        <v>86</v>
      </c>
      <c r="AY138" s="13" t="s">
        <v>176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3" t="s">
        <v>86</v>
      </c>
      <c r="BK138" s="153">
        <f>ROUND(I138*H138,2)</f>
        <v>0</v>
      </c>
      <c r="BL138" s="13" t="s">
        <v>255</v>
      </c>
      <c r="BM138" s="152" t="s">
        <v>1533</v>
      </c>
    </row>
    <row r="139" spans="2:65" s="1" customFormat="1" ht="24.15" customHeight="1">
      <c r="B139" s="139"/>
      <c r="C139" s="140" t="s">
        <v>759</v>
      </c>
      <c r="D139" s="140" t="s">
        <v>178</v>
      </c>
      <c r="E139" s="141" t="s">
        <v>1534</v>
      </c>
      <c r="F139" s="142" t="s">
        <v>1535</v>
      </c>
      <c r="G139" s="143" t="s">
        <v>222</v>
      </c>
      <c r="H139" s="144">
        <v>10</v>
      </c>
      <c r="I139" s="145"/>
      <c r="J139" s="146">
        <f>ROUND(I139*H139,2)</f>
        <v>0</v>
      </c>
      <c r="K139" s="147"/>
      <c r="L139" s="28"/>
      <c r="M139" s="148" t="s">
        <v>1</v>
      </c>
      <c r="N139" s="149" t="s">
        <v>39</v>
      </c>
      <c r="P139" s="150">
        <f>O139*H139</f>
        <v>0</v>
      </c>
      <c r="Q139" s="150">
        <v>2.0000000000000002E-5</v>
      </c>
      <c r="R139" s="150">
        <f>Q139*H139</f>
        <v>2.0000000000000001E-4</v>
      </c>
      <c r="S139" s="150">
        <v>0</v>
      </c>
      <c r="T139" s="151">
        <f>S139*H139</f>
        <v>0</v>
      </c>
      <c r="AR139" s="152" t="s">
        <v>255</v>
      </c>
      <c r="AT139" s="152" t="s">
        <v>178</v>
      </c>
      <c r="AU139" s="152" t="s">
        <v>86</v>
      </c>
      <c r="AY139" s="13" t="s">
        <v>176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3" t="s">
        <v>86</v>
      </c>
      <c r="BK139" s="153">
        <f>ROUND(I139*H139,2)</f>
        <v>0</v>
      </c>
      <c r="BL139" s="13" t="s">
        <v>255</v>
      </c>
      <c r="BM139" s="152" t="s">
        <v>1536</v>
      </c>
    </row>
    <row r="140" spans="2:65" s="1" customFormat="1" ht="37.75" customHeight="1">
      <c r="B140" s="139"/>
      <c r="C140" s="140" t="s">
        <v>763</v>
      </c>
      <c r="D140" s="140" t="s">
        <v>178</v>
      </c>
      <c r="E140" s="141" t="s">
        <v>1537</v>
      </c>
      <c r="F140" s="142" t="s">
        <v>1538</v>
      </c>
      <c r="G140" s="143" t="s">
        <v>241</v>
      </c>
      <c r="H140" s="144">
        <v>0.45</v>
      </c>
      <c r="I140" s="145"/>
      <c r="J140" s="146">
        <f>ROUND(I140*H140,2)</f>
        <v>0</v>
      </c>
      <c r="K140" s="147"/>
      <c r="L140" s="28"/>
      <c r="M140" s="148" t="s">
        <v>1</v>
      </c>
      <c r="N140" s="149" t="s">
        <v>39</v>
      </c>
      <c r="P140" s="150">
        <f>O140*H140</f>
        <v>0</v>
      </c>
      <c r="Q140" s="150">
        <v>1E-4</v>
      </c>
      <c r="R140" s="150">
        <f>Q140*H140</f>
        <v>4.5000000000000003E-5</v>
      </c>
      <c r="S140" s="150">
        <v>0</v>
      </c>
      <c r="T140" s="151">
        <f>S140*H140</f>
        <v>0</v>
      </c>
      <c r="AR140" s="152" t="s">
        <v>255</v>
      </c>
      <c r="AT140" s="152" t="s">
        <v>178</v>
      </c>
      <c r="AU140" s="152" t="s">
        <v>86</v>
      </c>
      <c r="AY140" s="13" t="s">
        <v>176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3" t="s">
        <v>86</v>
      </c>
      <c r="BK140" s="153">
        <f>ROUND(I140*H140,2)</f>
        <v>0</v>
      </c>
      <c r="BL140" s="13" t="s">
        <v>255</v>
      </c>
      <c r="BM140" s="152" t="s">
        <v>1539</v>
      </c>
    </row>
    <row r="141" spans="2:65" s="1" customFormat="1" ht="16.5" customHeight="1">
      <c r="B141" s="139"/>
      <c r="C141" s="154" t="s">
        <v>769</v>
      </c>
      <c r="D141" s="154" t="s">
        <v>234</v>
      </c>
      <c r="E141" s="155" t="s">
        <v>1540</v>
      </c>
      <c r="F141" s="156" t="s">
        <v>1541</v>
      </c>
      <c r="G141" s="157" t="s">
        <v>285</v>
      </c>
      <c r="H141" s="158">
        <v>0.14399999999999999</v>
      </c>
      <c r="I141" s="159"/>
      <c r="J141" s="160">
        <f>ROUND(I141*H141,2)</f>
        <v>0</v>
      </c>
      <c r="K141" s="161"/>
      <c r="L141" s="162"/>
      <c r="M141" s="163" t="s">
        <v>1</v>
      </c>
      <c r="N141" s="164" t="s">
        <v>39</v>
      </c>
      <c r="P141" s="150">
        <f>O141*H141</f>
        <v>0</v>
      </c>
      <c r="Q141" s="150">
        <v>5.2999999999999998E-4</v>
      </c>
      <c r="R141" s="150">
        <f>Q141*H141</f>
        <v>7.6319999999999988E-5</v>
      </c>
      <c r="S141" s="150">
        <v>0</v>
      </c>
      <c r="T141" s="151">
        <f>S141*H141</f>
        <v>0</v>
      </c>
      <c r="AR141" s="152" t="s">
        <v>320</v>
      </c>
      <c r="AT141" s="152" t="s">
        <v>234</v>
      </c>
      <c r="AU141" s="152" t="s">
        <v>86</v>
      </c>
      <c r="AY141" s="13" t="s">
        <v>176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3" t="s">
        <v>86</v>
      </c>
      <c r="BK141" s="153">
        <f>ROUND(I141*H141,2)</f>
        <v>0</v>
      </c>
      <c r="BL141" s="13" t="s">
        <v>255</v>
      </c>
      <c r="BM141" s="152" t="s">
        <v>1542</v>
      </c>
    </row>
    <row r="142" spans="2:65" s="11" customFormat="1" ht="22.75" customHeight="1">
      <c r="B142" s="127"/>
      <c r="D142" s="128" t="s">
        <v>72</v>
      </c>
      <c r="E142" s="137" t="s">
        <v>1543</v>
      </c>
      <c r="F142" s="137" t="s">
        <v>1544</v>
      </c>
      <c r="I142" s="130"/>
      <c r="J142" s="138">
        <f>BK142</f>
        <v>0</v>
      </c>
      <c r="L142" s="127"/>
      <c r="M142" s="132"/>
      <c r="P142" s="133">
        <f>SUM(P143:P163)</f>
        <v>0</v>
      </c>
      <c r="R142" s="133">
        <f>SUM(R143:R163)</f>
        <v>0.19889541000000002</v>
      </c>
      <c r="T142" s="134">
        <f>SUM(T143:T163)</f>
        <v>0</v>
      </c>
      <c r="AR142" s="128" t="s">
        <v>86</v>
      </c>
      <c r="AT142" s="135" t="s">
        <v>72</v>
      </c>
      <c r="AU142" s="135" t="s">
        <v>80</v>
      </c>
      <c r="AY142" s="128" t="s">
        <v>176</v>
      </c>
      <c r="BK142" s="136">
        <f>SUM(BK143:BK163)</f>
        <v>0</v>
      </c>
    </row>
    <row r="143" spans="2:65" s="1" customFormat="1" ht="24.15" customHeight="1">
      <c r="B143" s="139"/>
      <c r="C143" s="140" t="s">
        <v>705</v>
      </c>
      <c r="D143" s="140" t="s">
        <v>178</v>
      </c>
      <c r="E143" s="141" t="s">
        <v>1545</v>
      </c>
      <c r="F143" s="142" t="s">
        <v>1546</v>
      </c>
      <c r="G143" s="143" t="s">
        <v>285</v>
      </c>
      <c r="H143" s="144">
        <v>6</v>
      </c>
      <c r="I143" s="145"/>
      <c r="J143" s="146">
        <f t="shared" ref="J143:J163" si="0">ROUND(I143*H143,2)</f>
        <v>0</v>
      </c>
      <c r="K143" s="147"/>
      <c r="L143" s="28"/>
      <c r="M143" s="148" t="s">
        <v>1</v>
      </c>
      <c r="N143" s="149" t="s">
        <v>39</v>
      </c>
      <c r="P143" s="150">
        <f t="shared" ref="P143:P163" si="1">O143*H143</f>
        <v>0</v>
      </c>
      <c r="Q143" s="150">
        <v>0</v>
      </c>
      <c r="R143" s="150">
        <f t="shared" ref="R143:R163" si="2">Q143*H143</f>
        <v>0</v>
      </c>
      <c r="S143" s="150">
        <v>0</v>
      </c>
      <c r="T143" s="151">
        <f t="shared" ref="T143:T163" si="3">S143*H143</f>
        <v>0</v>
      </c>
      <c r="AR143" s="152" t="s">
        <v>255</v>
      </c>
      <c r="AT143" s="152" t="s">
        <v>178</v>
      </c>
      <c r="AU143" s="152" t="s">
        <v>86</v>
      </c>
      <c r="AY143" s="13" t="s">
        <v>176</v>
      </c>
      <c r="BE143" s="153">
        <f t="shared" ref="BE143:BE163" si="4">IF(N143="základná",J143,0)</f>
        <v>0</v>
      </c>
      <c r="BF143" s="153">
        <f t="shared" ref="BF143:BF163" si="5">IF(N143="znížená",J143,0)</f>
        <v>0</v>
      </c>
      <c r="BG143" s="153">
        <f t="shared" ref="BG143:BG163" si="6">IF(N143="zákl. prenesená",J143,0)</f>
        <v>0</v>
      </c>
      <c r="BH143" s="153">
        <f t="shared" ref="BH143:BH163" si="7">IF(N143="zníž. prenesená",J143,0)</f>
        <v>0</v>
      </c>
      <c r="BI143" s="153">
        <f t="shared" ref="BI143:BI163" si="8">IF(N143="nulová",J143,0)</f>
        <v>0</v>
      </c>
      <c r="BJ143" s="13" t="s">
        <v>86</v>
      </c>
      <c r="BK143" s="153">
        <f t="shared" ref="BK143:BK163" si="9">ROUND(I143*H143,2)</f>
        <v>0</v>
      </c>
      <c r="BL143" s="13" t="s">
        <v>255</v>
      </c>
      <c r="BM143" s="152" t="s">
        <v>1547</v>
      </c>
    </row>
    <row r="144" spans="2:65" s="1" customFormat="1" ht="24.15" customHeight="1">
      <c r="B144" s="139"/>
      <c r="C144" s="154" t="s">
        <v>713</v>
      </c>
      <c r="D144" s="154" t="s">
        <v>234</v>
      </c>
      <c r="E144" s="155" t="s">
        <v>1548</v>
      </c>
      <c r="F144" s="156" t="s">
        <v>1549</v>
      </c>
      <c r="G144" s="157" t="s">
        <v>285</v>
      </c>
      <c r="H144" s="158">
        <v>6</v>
      </c>
      <c r="I144" s="159"/>
      <c r="J144" s="160">
        <f t="shared" si="0"/>
        <v>0</v>
      </c>
      <c r="K144" s="161"/>
      <c r="L144" s="162"/>
      <c r="M144" s="163" t="s">
        <v>1</v>
      </c>
      <c r="N144" s="164" t="s">
        <v>39</v>
      </c>
      <c r="P144" s="150">
        <f t="shared" si="1"/>
        <v>0</v>
      </c>
      <c r="Q144" s="150">
        <v>4.4000000000000002E-4</v>
      </c>
      <c r="R144" s="150">
        <f t="shared" si="2"/>
        <v>2.64E-3</v>
      </c>
      <c r="S144" s="150">
        <v>0</v>
      </c>
      <c r="T144" s="151">
        <f t="shared" si="3"/>
        <v>0</v>
      </c>
      <c r="AR144" s="152" t="s">
        <v>320</v>
      </c>
      <c r="AT144" s="152" t="s">
        <v>234</v>
      </c>
      <c r="AU144" s="152" t="s">
        <v>86</v>
      </c>
      <c r="AY144" s="13" t="s">
        <v>176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86</v>
      </c>
      <c r="BK144" s="153">
        <f t="shared" si="9"/>
        <v>0</v>
      </c>
      <c r="BL144" s="13" t="s">
        <v>255</v>
      </c>
      <c r="BM144" s="152" t="s">
        <v>1550</v>
      </c>
    </row>
    <row r="145" spans="2:65" s="1" customFormat="1" ht="16.5" customHeight="1">
      <c r="B145" s="139"/>
      <c r="C145" s="140" t="s">
        <v>1551</v>
      </c>
      <c r="D145" s="140" t="s">
        <v>178</v>
      </c>
      <c r="E145" s="141" t="s">
        <v>1552</v>
      </c>
      <c r="F145" s="142" t="s">
        <v>1553</v>
      </c>
      <c r="G145" s="143" t="s">
        <v>285</v>
      </c>
      <c r="H145" s="144">
        <v>6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39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255</v>
      </c>
      <c r="AT145" s="152" t="s">
        <v>178</v>
      </c>
      <c r="AU145" s="152" t="s">
        <v>86</v>
      </c>
      <c r="AY145" s="13" t="s">
        <v>176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86</v>
      </c>
      <c r="BK145" s="153">
        <f t="shared" si="9"/>
        <v>0</v>
      </c>
      <c r="BL145" s="13" t="s">
        <v>255</v>
      </c>
      <c r="BM145" s="152" t="s">
        <v>1554</v>
      </c>
    </row>
    <row r="146" spans="2:65" s="1" customFormat="1" ht="16.5" customHeight="1">
      <c r="B146" s="139"/>
      <c r="C146" s="154" t="s">
        <v>1555</v>
      </c>
      <c r="D146" s="154" t="s">
        <v>234</v>
      </c>
      <c r="E146" s="155" t="s">
        <v>1556</v>
      </c>
      <c r="F146" s="156" t="s">
        <v>1557</v>
      </c>
      <c r="G146" s="157" t="s">
        <v>285</v>
      </c>
      <c r="H146" s="158">
        <v>6</v>
      </c>
      <c r="I146" s="159"/>
      <c r="J146" s="160">
        <f t="shared" si="0"/>
        <v>0</v>
      </c>
      <c r="K146" s="161"/>
      <c r="L146" s="162"/>
      <c r="M146" s="163" t="s">
        <v>1</v>
      </c>
      <c r="N146" s="164" t="s">
        <v>39</v>
      </c>
      <c r="P146" s="150">
        <f t="shared" si="1"/>
        <v>0</v>
      </c>
      <c r="Q146" s="150">
        <v>2.5000000000000001E-2</v>
      </c>
      <c r="R146" s="150">
        <f t="shared" si="2"/>
        <v>0.15000000000000002</v>
      </c>
      <c r="S146" s="150">
        <v>0</v>
      </c>
      <c r="T146" s="151">
        <f t="shared" si="3"/>
        <v>0</v>
      </c>
      <c r="AR146" s="152" t="s">
        <v>320</v>
      </c>
      <c r="AT146" s="152" t="s">
        <v>234</v>
      </c>
      <c r="AU146" s="152" t="s">
        <v>86</v>
      </c>
      <c r="AY146" s="13" t="s">
        <v>176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86</v>
      </c>
      <c r="BK146" s="153">
        <f t="shared" si="9"/>
        <v>0</v>
      </c>
      <c r="BL146" s="13" t="s">
        <v>255</v>
      </c>
      <c r="BM146" s="152" t="s">
        <v>1558</v>
      </c>
    </row>
    <row r="147" spans="2:65" s="1" customFormat="1" ht="16.5" customHeight="1">
      <c r="B147" s="139"/>
      <c r="C147" s="140" t="s">
        <v>1559</v>
      </c>
      <c r="D147" s="140" t="s">
        <v>178</v>
      </c>
      <c r="E147" s="141" t="s">
        <v>1560</v>
      </c>
      <c r="F147" s="142" t="s">
        <v>1561</v>
      </c>
      <c r="G147" s="143" t="s">
        <v>241</v>
      </c>
      <c r="H147" s="144">
        <v>1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39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255</v>
      </c>
      <c r="AT147" s="152" t="s">
        <v>178</v>
      </c>
      <c r="AU147" s="152" t="s">
        <v>86</v>
      </c>
      <c r="AY147" s="13" t="s">
        <v>176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86</v>
      </c>
      <c r="BK147" s="153">
        <f t="shared" si="9"/>
        <v>0</v>
      </c>
      <c r="BL147" s="13" t="s">
        <v>255</v>
      </c>
      <c r="BM147" s="152" t="s">
        <v>1562</v>
      </c>
    </row>
    <row r="148" spans="2:65" s="1" customFormat="1" ht="16.5" customHeight="1">
      <c r="B148" s="139"/>
      <c r="C148" s="154" t="s">
        <v>1563</v>
      </c>
      <c r="D148" s="154" t="s">
        <v>234</v>
      </c>
      <c r="E148" s="155" t="s">
        <v>1564</v>
      </c>
      <c r="F148" s="156" t="s">
        <v>1565</v>
      </c>
      <c r="G148" s="157" t="s">
        <v>241</v>
      </c>
      <c r="H148" s="158">
        <v>1</v>
      </c>
      <c r="I148" s="159"/>
      <c r="J148" s="160">
        <f t="shared" si="0"/>
        <v>0</v>
      </c>
      <c r="K148" s="161"/>
      <c r="L148" s="162"/>
      <c r="M148" s="163" t="s">
        <v>1</v>
      </c>
      <c r="N148" s="164" t="s">
        <v>39</v>
      </c>
      <c r="P148" s="150">
        <f t="shared" si="1"/>
        <v>0</v>
      </c>
      <c r="Q148" s="150">
        <v>5.2999999999999998E-4</v>
      </c>
      <c r="R148" s="150">
        <f t="shared" si="2"/>
        <v>5.2999999999999998E-4</v>
      </c>
      <c r="S148" s="150">
        <v>0</v>
      </c>
      <c r="T148" s="151">
        <f t="shared" si="3"/>
        <v>0</v>
      </c>
      <c r="AR148" s="152" t="s">
        <v>320</v>
      </c>
      <c r="AT148" s="152" t="s">
        <v>234</v>
      </c>
      <c r="AU148" s="152" t="s">
        <v>86</v>
      </c>
      <c r="AY148" s="13" t="s">
        <v>176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86</v>
      </c>
      <c r="BK148" s="153">
        <f t="shared" si="9"/>
        <v>0</v>
      </c>
      <c r="BL148" s="13" t="s">
        <v>255</v>
      </c>
      <c r="BM148" s="152" t="s">
        <v>1566</v>
      </c>
    </row>
    <row r="149" spans="2:65" s="1" customFormat="1" ht="16.5" customHeight="1">
      <c r="B149" s="139"/>
      <c r="C149" s="140" t="s">
        <v>1567</v>
      </c>
      <c r="D149" s="140" t="s">
        <v>178</v>
      </c>
      <c r="E149" s="141" t="s">
        <v>1568</v>
      </c>
      <c r="F149" s="142" t="s">
        <v>1569</v>
      </c>
      <c r="G149" s="143" t="s">
        <v>241</v>
      </c>
      <c r="H149" s="144">
        <v>18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39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255</v>
      </c>
      <c r="AT149" s="152" t="s">
        <v>178</v>
      </c>
      <c r="AU149" s="152" t="s">
        <v>86</v>
      </c>
      <c r="AY149" s="13" t="s">
        <v>176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86</v>
      </c>
      <c r="BK149" s="153">
        <f t="shared" si="9"/>
        <v>0</v>
      </c>
      <c r="BL149" s="13" t="s">
        <v>255</v>
      </c>
      <c r="BM149" s="152" t="s">
        <v>1570</v>
      </c>
    </row>
    <row r="150" spans="2:65" s="1" customFormat="1" ht="16.5" customHeight="1">
      <c r="B150" s="139"/>
      <c r="C150" s="154" t="s">
        <v>1571</v>
      </c>
      <c r="D150" s="154" t="s">
        <v>234</v>
      </c>
      <c r="E150" s="155" t="s">
        <v>1572</v>
      </c>
      <c r="F150" s="156" t="s">
        <v>1573</v>
      </c>
      <c r="G150" s="157" t="s">
        <v>241</v>
      </c>
      <c r="H150" s="158">
        <v>18</v>
      </c>
      <c r="I150" s="159"/>
      <c r="J150" s="160">
        <f t="shared" si="0"/>
        <v>0</v>
      </c>
      <c r="K150" s="161"/>
      <c r="L150" s="162"/>
      <c r="M150" s="163" t="s">
        <v>1</v>
      </c>
      <c r="N150" s="164" t="s">
        <v>39</v>
      </c>
      <c r="P150" s="150">
        <f t="shared" si="1"/>
        <v>0</v>
      </c>
      <c r="Q150" s="150">
        <v>8.9999999999999998E-4</v>
      </c>
      <c r="R150" s="150">
        <f t="shared" si="2"/>
        <v>1.6199999999999999E-2</v>
      </c>
      <c r="S150" s="150">
        <v>0</v>
      </c>
      <c r="T150" s="151">
        <f t="shared" si="3"/>
        <v>0</v>
      </c>
      <c r="AR150" s="152" t="s">
        <v>320</v>
      </c>
      <c r="AT150" s="152" t="s">
        <v>234</v>
      </c>
      <c r="AU150" s="152" t="s">
        <v>86</v>
      </c>
      <c r="AY150" s="13" t="s">
        <v>176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86</v>
      </c>
      <c r="BK150" s="153">
        <f t="shared" si="9"/>
        <v>0</v>
      </c>
      <c r="BL150" s="13" t="s">
        <v>255</v>
      </c>
      <c r="BM150" s="152" t="s">
        <v>1574</v>
      </c>
    </row>
    <row r="151" spans="2:65" s="1" customFormat="1" ht="21.75" customHeight="1">
      <c r="B151" s="139"/>
      <c r="C151" s="140" t="s">
        <v>1575</v>
      </c>
      <c r="D151" s="140" t="s">
        <v>178</v>
      </c>
      <c r="E151" s="141" t="s">
        <v>1576</v>
      </c>
      <c r="F151" s="142" t="s">
        <v>1577</v>
      </c>
      <c r="G151" s="143" t="s">
        <v>241</v>
      </c>
      <c r="H151" s="144">
        <v>6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39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255</v>
      </c>
      <c r="AT151" s="152" t="s">
        <v>178</v>
      </c>
      <c r="AU151" s="152" t="s">
        <v>86</v>
      </c>
      <c r="AY151" s="13" t="s">
        <v>176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86</v>
      </c>
      <c r="BK151" s="153">
        <f t="shared" si="9"/>
        <v>0</v>
      </c>
      <c r="BL151" s="13" t="s">
        <v>255</v>
      </c>
      <c r="BM151" s="152" t="s">
        <v>1578</v>
      </c>
    </row>
    <row r="152" spans="2:65" s="1" customFormat="1" ht="24.15" customHeight="1">
      <c r="B152" s="139"/>
      <c r="C152" s="154" t="s">
        <v>1579</v>
      </c>
      <c r="D152" s="154" t="s">
        <v>234</v>
      </c>
      <c r="E152" s="155" t="s">
        <v>1580</v>
      </c>
      <c r="F152" s="156" t="s">
        <v>1581</v>
      </c>
      <c r="G152" s="157" t="s">
        <v>241</v>
      </c>
      <c r="H152" s="158">
        <v>6</v>
      </c>
      <c r="I152" s="159"/>
      <c r="J152" s="160">
        <f t="shared" si="0"/>
        <v>0</v>
      </c>
      <c r="K152" s="161"/>
      <c r="L152" s="162"/>
      <c r="M152" s="163" t="s">
        <v>1</v>
      </c>
      <c r="N152" s="164" t="s">
        <v>39</v>
      </c>
      <c r="P152" s="150">
        <f t="shared" si="1"/>
        <v>0</v>
      </c>
      <c r="Q152" s="150">
        <v>6.0000000000000002E-5</v>
      </c>
      <c r="R152" s="150">
        <f t="shared" si="2"/>
        <v>3.6000000000000002E-4</v>
      </c>
      <c r="S152" s="150">
        <v>0</v>
      </c>
      <c r="T152" s="151">
        <f t="shared" si="3"/>
        <v>0</v>
      </c>
      <c r="AR152" s="152" t="s">
        <v>320</v>
      </c>
      <c r="AT152" s="152" t="s">
        <v>234</v>
      </c>
      <c r="AU152" s="152" t="s">
        <v>86</v>
      </c>
      <c r="AY152" s="13" t="s">
        <v>176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86</v>
      </c>
      <c r="BK152" s="153">
        <f t="shared" si="9"/>
        <v>0</v>
      </c>
      <c r="BL152" s="13" t="s">
        <v>255</v>
      </c>
      <c r="BM152" s="152" t="s">
        <v>1582</v>
      </c>
    </row>
    <row r="153" spans="2:65" s="1" customFormat="1" ht="21.75" customHeight="1">
      <c r="B153" s="139"/>
      <c r="C153" s="140" t="s">
        <v>1583</v>
      </c>
      <c r="D153" s="140" t="s">
        <v>178</v>
      </c>
      <c r="E153" s="141" t="s">
        <v>1584</v>
      </c>
      <c r="F153" s="142" t="s">
        <v>1585</v>
      </c>
      <c r="G153" s="143" t="s">
        <v>285</v>
      </c>
      <c r="H153" s="144">
        <v>3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39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255</v>
      </c>
      <c r="AT153" s="152" t="s">
        <v>178</v>
      </c>
      <c r="AU153" s="152" t="s">
        <v>86</v>
      </c>
      <c r="AY153" s="13" t="s">
        <v>176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86</v>
      </c>
      <c r="BK153" s="153">
        <f t="shared" si="9"/>
        <v>0</v>
      </c>
      <c r="BL153" s="13" t="s">
        <v>255</v>
      </c>
      <c r="BM153" s="152" t="s">
        <v>1586</v>
      </c>
    </row>
    <row r="154" spans="2:65" s="1" customFormat="1" ht="16.5" customHeight="1">
      <c r="B154" s="139"/>
      <c r="C154" s="154" t="s">
        <v>693</v>
      </c>
      <c r="D154" s="154" t="s">
        <v>234</v>
      </c>
      <c r="E154" s="155" t="s">
        <v>1587</v>
      </c>
      <c r="F154" s="156" t="s">
        <v>1588</v>
      </c>
      <c r="G154" s="157" t="s">
        <v>285</v>
      </c>
      <c r="H154" s="158">
        <v>3</v>
      </c>
      <c r="I154" s="159"/>
      <c r="J154" s="160">
        <f t="shared" si="0"/>
        <v>0</v>
      </c>
      <c r="K154" s="161"/>
      <c r="L154" s="162"/>
      <c r="M154" s="163" t="s">
        <v>1</v>
      </c>
      <c r="N154" s="164" t="s">
        <v>39</v>
      </c>
      <c r="P154" s="150">
        <f t="shared" si="1"/>
        <v>0</v>
      </c>
      <c r="Q154" s="150">
        <v>1.1999999999999999E-3</v>
      </c>
      <c r="R154" s="150">
        <f t="shared" si="2"/>
        <v>3.5999999999999999E-3</v>
      </c>
      <c r="S154" s="150">
        <v>0</v>
      </c>
      <c r="T154" s="151">
        <f t="shared" si="3"/>
        <v>0</v>
      </c>
      <c r="AR154" s="152" t="s">
        <v>320</v>
      </c>
      <c r="AT154" s="152" t="s">
        <v>234</v>
      </c>
      <c r="AU154" s="152" t="s">
        <v>86</v>
      </c>
      <c r="AY154" s="13" t="s">
        <v>176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86</v>
      </c>
      <c r="BK154" s="153">
        <f t="shared" si="9"/>
        <v>0</v>
      </c>
      <c r="BL154" s="13" t="s">
        <v>255</v>
      </c>
      <c r="BM154" s="152" t="s">
        <v>1589</v>
      </c>
    </row>
    <row r="155" spans="2:65" s="1" customFormat="1" ht="16.5" customHeight="1">
      <c r="B155" s="139"/>
      <c r="C155" s="140" t="s">
        <v>1590</v>
      </c>
      <c r="D155" s="140" t="s">
        <v>178</v>
      </c>
      <c r="E155" s="141" t="s">
        <v>1591</v>
      </c>
      <c r="F155" s="142" t="s">
        <v>1592</v>
      </c>
      <c r="G155" s="143" t="s">
        <v>285</v>
      </c>
      <c r="H155" s="144">
        <v>2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39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255</v>
      </c>
      <c r="AT155" s="152" t="s">
        <v>178</v>
      </c>
      <c r="AU155" s="152" t="s">
        <v>86</v>
      </c>
      <c r="AY155" s="13" t="s">
        <v>176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86</v>
      </c>
      <c r="BK155" s="153">
        <f t="shared" si="9"/>
        <v>0</v>
      </c>
      <c r="BL155" s="13" t="s">
        <v>255</v>
      </c>
      <c r="BM155" s="152" t="s">
        <v>1593</v>
      </c>
    </row>
    <row r="156" spans="2:65" s="1" customFormat="1" ht="16.5" customHeight="1">
      <c r="B156" s="139"/>
      <c r="C156" s="154" t="s">
        <v>1594</v>
      </c>
      <c r="D156" s="154" t="s">
        <v>234</v>
      </c>
      <c r="E156" s="155" t="s">
        <v>1595</v>
      </c>
      <c r="F156" s="156" t="s">
        <v>1596</v>
      </c>
      <c r="G156" s="157" t="s">
        <v>285</v>
      </c>
      <c r="H156" s="158">
        <v>2</v>
      </c>
      <c r="I156" s="159"/>
      <c r="J156" s="160">
        <f t="shared" si="0"/>
        <v>0</v>
      </c>
      <c r="K156" s="161"/>
      <c r="L156" s="162"/>
      <c r="M156" s="163" t="s">
        <v>1</v>
      </c>
      <c r="N156" s="164" t="s">
        <v>39</v>
      </c>
      <c r="P156" s="150">
        <f t="shared" si="1"/>
        <v>0</v>
      </c>
      <c r="Q156" s="150">
        <v>2.0000000000000001E-4</v>
      </c>
      <c r="R156" s="150">
        <f t="shared" si="2"/>
        <v>4.0000000000000002E-4</v>
      </c>
      <c r="S156" s="150">
        <v>0</v>
      </c>
      <c r="T156" s="151">
        <f t="shared" si="3"/>
        <v>0</v>
      </c>
      <c r="AR156" s="152" t="s">
        <v>320</v>
      </c>
      <c r="AT156" s="152" t="s">
        <v>234</v>
      </c>
      <c r="AU156" s="152" t="s">
        <v>86</v>
      </c>
      <c r="AY156" s="13" t="s">
        <v>176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86</v>
      </c>
      <c r="BK156" s="153">
        <f t="shared" si="9"/>
        <v>0</v>
      </c>
      <c r="BL156" s="13" t="s">
        <v>255</v>
      </c>
      <c r="BM156" s="152" t="s">
        <v>1597</v>
      </c>
    </row>
    <row r="157" spans="2:65" s="1" customFormat="1" ht="16.5" customHeight="1">
      <c r="B157" s="139"/>
      <c r="C157" s="140" t="s">
        <v>697</v>
      </c>
      <c r="D157" s="140" t="s">
        <v>178</v>
      </c>
      <c r="E157" s="141" t="s">
        <v>1598</v>
      </c>
      <c r="F157" s="142" t="s">
        <v>1599</v>
      </c>
      <c r="G157" s="143" t="s">
        <v>285</v>
      </c>
      <c r="H157" s="144">
        <v>3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39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255</v>
      </c>
      <c r="AT157" s="152" t="s">
        <v>178</v>
      </c>
      <c r="AU157" s="152" t="s">
        <v>86</v>
      </c>
      <c r="AY157" s="13" t="s">
        <v>176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86</v>
      </c>
      <c r="BK157" s="153">
        <f t="shared" si="9"/>
        <v>0</v>
      </c>
      <c r="BL157" s="13" t="s">
        <v>255</v>
      </c>
      <c r="BM157" s="152" t="s">
        <v>1600</v>
      </c>
    </row>
    <row r="158" spans="2:65" s="1" customFormat="1" ht="24.15" customHeight="1">
      <c r="B158" s="139"/>
      <c r="C158" s="154" t="s">
        <v>701</v>
      </c>
      <c r="D158" s="154" t="s">
        <v>234</v>
      </c>
      <c r="E158" s="155" t="s">
        <v>1601</v>
      </c>
      <c r="F158" s="156" t="s">
        <v>1602</v>
      </c>
      <c r="G158" s="157" t="s">
        <v>285</v>
      </c>
      <c r="H158" s="158">
        <v>3</v>
      </c>
      <c r="I158" s="159"/>
      <c r="J158" s="160">
        <f t="shared" si="0"/>
        <v>0</v>
      </c>
      <c r="K158" s="161"/>
      <c r="L158" s="162"/>
      <c r="M158" s="163" t="s">
        <v>1</v>
      </c>
      <c r="N158" s="164" t="s">
        <v>39</v>
      </c>
      <c r="P158" s="150">
        <f t="shared" si="1"/>
        <v>0</v>
      </c>
      <c r="Q158" s="150">
        <v>1.1999999999999999E-3</v>
      </c>
      <c r="R158" s="150">
        <f t="shared" si="2"/>
        <v>3.5999999999999999E-3</v>
      </c>
      <c r="S158" s="150">
        <v>0</v>
      </c>
      <c r="T158" s="151">
        <f t="shared" si="3"/>
        <v>0</v>
      </c>
      <c r="AR158" s="152" t="s">
        <v>320</v>
      </c>
      <c r="AT158" s="152" t="s">
        <v>234</v>
      </c>
      <c r="AU158" s="152" t="s">
        <v>86</v>
      </c>
      <c r="AY158" s="13" t="s">
        <v>176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86</v>
      </c>
      <c r="BK158" s="153">
        <f t="shared" si="9"/>
        <v>0</v>
      </c>
      <c r="BL158" s="13" t="s">
        <v>255</v>
      </c>
      <c r="BM158" s="152" t="s">
        <v>1603</v>
      </c>
    </row>
    <row r="159" spans="2:65" s="1" customFormat="1" ht="21.75" customHeight="1">
      <c r="B159" s="139"/>
      <c r="C159" s="140" t="s">
        <v>1604</v>
      </c>
      <c r="D159" s="140" t="s">
        <v>178</v>
      </c>
      <c r="E159" s="141" t="s">
        <v>1605</v>
      </c>
      <c r="F159" s="142" t="s">
        <v>1606</v>
      </c>
      <c r="G159" s="143" t="s">
        <v>285</v>
      </c>
      <c r="H159" s="144">
        <v>5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39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255</v>
      </c>
      <c r="AT159" s="152" t="s">
        <v>178</v>
      </c>
      <c r="AU159" s="152" t="s">
        <v>86</v>
      </c>
      <c r="AY159" s="13" t="s">
        <v>176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86</v>
      </c>
      <c r="BK159" s="153">
        <f t="shared" si="9"/>
        <v>0</v>
      </c>
      <c r="BL159" s="13" t="s">
        <v>255</v>
      </c>
      <c r="BM159" s="152" t="s">
        <v>1607</v>
      </c>
    </row>
    <row r="160" spans="2:65" s="1" customFormat="1" ht="21.75" customHeight="1">
      <c r="B160" s="139"/>
      <c r="C160" s="154" t="s">
        <v>1608</v>
      </c>
      <c r="D160" s="154" t="s">
        <v>234</v>
      </c>
      <c r="E160" s="155" t="s">
        <v>1609</v>
      </c>
      <c r="F160" s="156" t="s">
        <v>1610</v>
      </c>
      <c r="G160" s="157" t="s">
        <v>285</v>
      </c>
      <c r="H160" s="158">
        <v>5</v>
      </c>
      <c r="I160" s="159"/>
      <c r="J160" s="160">
        <f t="shared" si="0"/>
        <v>0</v>
      </c>
      <c r="K160" s="161"/>
      <c r="L160" s="162"/>
      <c r="M160" s="163" t="s">
        <v>1</v>
      </c>
      <c r="N160" s="164" t="s">
        <v>39</v>
      </c>
      <c r="P160" s="150">
        <f t="shared" si="1"/>
        <v>0</v>
      </c>
      <c r="Q160" s="150">
        <v>3.8899999999999998E-3</v>
      </c>
      <c r="R160" s="150">
        <f t="shared" si="2"/>
        <v>1.9449999999999999E-2</v>
      </c>
      <c r="S160" s="150">
        <v>0</v>
      </c>
      <c r="T160" s="151">
        <f t="shared" si="3"/>
        <v>0</v>
      </c>
      <c r="AR160" s="152" t="s">
        <v>320</v>
      </c>
      <c r="AT160" s="152" t="s">
        <v>234</v>
      </c>
      <c r="AU160" s="152" t="s">
        <v>86</v>
      </c>
      <c r="AY160" s="13" t="s">
        <v>176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86</v>
      </c>
      <c r="BK160" s="153">
        <f t="shared" si="9"/>
        <v>0</v>
      </c>
      <c r="BL160" s="13" t="s">
        <v>255</v>
      </c>
      <c r="BM160" s="152" t="s">
        <v>1611</v>
      </c>
    </row>
    <row r="161" spans="2:65" s="1" customFormat="1" ht="24.15" customHeight="1">
      <c r="B161" s="139"/>
      <c r="C161" s="140" t="s">
        <v>1612</v>
      </c>
      <c r="D161" s="140" t="s">
        <v>178</v>
      </c>
      <c r="E161" s="141" t="s">
        <v>1613</v>
      </c>
      <c r="F161" s="142" t="s">
        <v>1614</v>
      </c>
      <c r="G161" s="143" t="s">
        <v>994</v>
      </c>
      <c r="H161" s="144">
        <v>50</v>
      </c>
      <c r="I161" s="145"/>
      <c r="J161" s="146">
        <f t="shared" si="0"/>
        <v>0</v>
      </c>
      <c r="K161" s="147"/>
      <c r="L161" s="28"/>
      <c r="M161" s="148" t="s">
        <v>1</v>
      </c>
      <c r="N161" s="149" t="s">
        <v>39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255</v>
      </c>
      <c r="AT161" s="152" t="s">
        <v>178</v>
      </c>
      <c r="AU161" s="152" t="s">
        <v>86</v>
      </c>
      <c r="AY161" s="13" t="s">
        <v>176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86</v>
      </c>
      <c r="BK161" s="153">
        <f t="shared" si="9"/>
        <v>0</v>
      </c>
      <c r="BL161" s="13" t="s">
        <v>255</v>
      </c>
      <c r="BM161" s="152" t="s">
        <v>1615</v>
      </c>
    </row>
    <row r="162" spans="2:65" s="1" customFormat="1" ht="16.5" customHeight="1">
      <c r="B162" s="139"/>
      <c r="C162" s="154" t="s">
        <v>1616</v>
      </c>
      <c r="D162" s="154" t="s">
        <v>234</v>
      </c>
      <c r="E162" s="155" t="s">
        <v>1617</v>
      </c>
      <c r="F162" s="156" t="s">
        <v>1618</v>
      </c>
      <c r="G162" s="157" t="s">
        <v>285</v>
      </c>
      <c r="H162" s="158">
        <v>19.231000000000002</v>
      </c>
      <c r="I162" s="159"/>
      <c r="J162" s="160">
        <f t="shared" si="0"/>
        <v>0</v>
      </c>
      <c r="K162" s="161"/>
      <c r="L162" s="162"/>
      <c r="M162" s="163" t="s">
        <v>1</v>
      </c>
      <c r="N162" s="164" t="s">
        <v>39</v>
      </c>
      <c r="P162" s="150">
        <f t="shared" si="1"/>
        <v>0</v>
      </c>
      <c r="Q162" s="150">
        <v>1.1E-4</v>
      </c>
      <c r="R162" s="150">
        <f t="shared" si="2"/>
        <v>2.1154100000000003E-3</v>
      </c>
      <c r="S162" s="150">
        <v>0</v>
      </c>
      <c r="T162" s="151">
        <f t="shared" si="3"/>
        <v>0</v>
      </c>
      <c r="AR162" s="152" t="s">
        <v>320</v>
      </c>
      <c r="AT162" s="152" t="s">
        <v>234</v>
      </c>
      <c r="AU162" s="152" t="s">
        <v>86</v>
      </c>
      <c r="AY162" s="13" t="s">
        <v>176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86</v>
      </c>
      <c r="BK162" s="153">
        <f t="shared" si="9"/>
        <v>0</v>
      </c>
      <c r="BL162" s="13" t="s">
        <v>255</v>
      </c>
      <c r="BM162" s="152" t="s">
        <v>1619</v>
      </c>
    </row>
    <row r="163" spans="2:65" s="1" customFormat="1" ht="24.15" customHeight="1">
      <c r="B163" s="139"/>
      <c r="C163" s="140" t="s">
        <v>1620</v>
      </c>
      <c r="D163" s="140" t="s">
        <v>178</v>
      </c>
      <c r="E163" s="141" t="s">
        <v>1621</v>
      </c>
      <c r="F163" s="142" t="s">
        <v>1622</v>
      </c>
      <c r="G163" s="143" t="s">
        <v>647</v>
      </c>
      <c r="H163" s="165"/>
      <c r="I163" s="145"/>
      <c r="J163" s="146">
        <f t="shared" si="0"/>
        <v>0</v>
      </c>
      <c r="K163" s="147"/>
      <c r="L163" s="28"/>
      <c r="M163" s="148" t="s">
        <v>1</v>
      </c>
      <c r="N163" s="149" t="s">
        <v>39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255</v>
      </c>
      <c r="AT163" s="152" t="s">
        <v>178</v>
      </c>
      <c r="AU163" s="152" t="s">
        <v>86</v>
      </c>
      <c r="AY163" s="13" t="s">
        <v>176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86</v>
      </c>
      <c r="BK163" s="153">
        <f t="shared" si="9"/>
        <v>0</v>
      </c>
      <c r="BL163" s="13" t="s">
        <v>255</v>
      </c>
      <c r="BM163" s="152" t="s">
        <v>1623</v>
      </c>
    </row>
    <row r="164" spans="2:65" s="11" customFormat="1" ht="25.9" customHeight="1">
      <c r="B164" s="127"/>
      <c r="D164" s="128" t="s">
        <v>72</v>
      </c>
      <c r="E164" s="129" t="s">
        <v>1624</v>
      </c>
      <c r="F164" s="129" t="s">
        <v>1625</v>
      </c>
      <c r="I164" s="130"/>
      <c r="J164" s="131">
        <f>BK164</f>
        <v>0</v>
      </c>
      <c r="L164" s="127"/>
      <c r="M164" s="132"/>
      <c r="P164" s="133">
        <f>SUM(P165:P171)</f>
        <v>0</v>
      </c>
      <c r="R164" s="133">
        <f>SUM(R165:R171)</f>
        <v>8.3999999999999995E-3</v>
      </c>
      <c r="T164" s="134">
        <f>SUM(T165:T171)</f>
        <v>0</v>
      </c>
      <c r="AR164" s="128" t="s">
        <v>182</v>
      </c>
      <c r="AT164" s="135" t="s">
        <v>72</v>
      </c>
      <c r="AU164" s="135" t="s">
        <v>73</v>
      </c>
      <c r="AY164" s="128" t="s">
        <v>176</v>
      </c>
      <c r="BK164" s="136">
        <f>SUM(BK165:BK171)</f>
        <v>0</v>
      </c>
    </row>
    <row r="165" spans="2:65" s="1" customFormat="1" ht="16.5" customHeight="1">
      <c r="B165" s="139"/>
      <c r="C165" s="140" t="s">
        <v>1626</v>
      </c>
      <c r="D165" s="140" t="s">
        <v>178</v>
      </c>
      <c r="E165" s="141" t="s">
        <v>1627</v>
      </c>
      <c r="F165" s="142" t="s">
        <v>1628</v>
      </c>
      <c r="G165" s="143" t="s">
        <v>285</v>
      </c>
      <c r="H165" s="144">
        <v>6</v>
      </c>
      <c r="I165" s="145"/>
      <c r="J165" s="146">
        <f t="shared" ref="J165:J171" si="10">ROUND(I165*H165,2)</f>
        <v>0</v>
      </c>
      <c r="K165" s="147"/>
      <c r="L165" s="28"/>
      <c r="M165" s="148" t="s">
        <v>1</v>
      </c>
      <c r="N165" s="149" t="s">
        <v>39</v>
      </c>
      <c r="P165" s="150">
        <f t="shared" ref="P165:P171" si="11">O165*H165</f>
        <v>0</v>
      </c>
      <c r="Q165" s="150">
        <v>0</v>
      </c>
      <c r="R165" s="150">
        <f t="shared" ref="R165:R171" si="12">Q165*H165</f>
        <v>0</v>
      </c>
      <c r="S165" s="150">
        <v>0</v>
      </c>
      <c r="T165" s="151">
        <f t="shared" ref="T165:T171" si="13">S165*H165</f>
        <v>0</v>
      </c>
      <c r="AR165" s="152" t="s">
        <v>456</v>
      </c>
      <c r="AT165" s="152" t="s">
        <v>178</v>
      </c>
      <c r="AU165" s="152" t="s">
        <v>80</v>
      </c>
      <c r="AY165" s="13" t="s">
        <v>176</v>
      </c>
      <c r="BE165" s="153">
        <f t="shared" ref="BE165:BE171" si="14">IF(N165="základná",J165,0)</f>
        <v>0</v>
      </c>
      <c r="BF165" s="153">
        <f t="shared" ref="BF165:BF171" si="15">IF(N165="znížená",J165,0)</f>
        <v>0</v>
      </c>
      <c r="BG165" s="153">
        <f t="shared" ref="BG165:BG171" si="16">IF(N165="zákl. prenesená",J165,0)</f>
        <v>0</v>
      </c>
      <c r="BH165" s="153">
        <f t="shared" ref="BH165:BH171" si="17">IF(N165="zníž. prenesená",J165,0)</f>
        <v>0</v>
      </c>
      <c r="BI165" s="153">
        <f t="shared" ref="BI165:BI171" si="18">IF(N165="nulová",J165,0)</f>
        <v>0</v>
      </c>
      <c r="BJ165" s="13" t="s">
        <v>86</v>
      </c>
      <c r="BK165" s="153">
        <f t="shared" ref="BK165:BK171" si="19">ROUND(I165*H165,2)</f>
        <v>0</v>
      </c>
      <c r="BL165" s="13" t="s">
        <v>456</v>
      </c>
      <c r="BM165" s="152" t="s">
        <v>1629</v>
      </c>
    </row>
    <row r="166" spans="2:65" s="1" customFormat="1" ht="16.5" customHeight="1">
      <c r="B166" s="139"/>
      <c r="C166" s="154" t="s">
        <v>1630</v>
      </c>
      <c r="D166" s="154" t="s">
        <v>234</v>
      </c>
      <c r="E166" s="155" t="s">
        <v>1631</v>
      </c>
      <c r="F166" s="156" t="s">
        <v>1632</v>
      </c>
      <c r="G166" s="157" t="s">
        <v>285</v>
      </c>
      <c r="H166" s="158">
        <v>6</v>
      </c>
      <c r="I166" s="159"/>
      <c r="J166" s="160">
        <f t="shared" si="10"/>
        <v>0</v>
      </c>
      <c r="K166" s="161"/>
      <c r="L166" s="162"/>
      <c r="M166" s="163" t="s">
        <v>1</v>
      </c>
      <c r="N166" s="164" t="s">
        <v>39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881</v>
      </c>
      <c r="AT166" s="152" t="s">
        <v>234</v>
      </c>
      <c r="AU166" s="152" t="s">
        <v>80</v>
      </c>
      <c r="AY166" s="13" t="s">
        <v>176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86</v>
      </c>
      <c r="BK166" s="153">
        <f t="shared" si="19"/>
        <v>0</v>
      </c>
      <c r="BL166" s="13" t="s">
        <v>456</v>
      </c>
      <c r="BM166" s="152" t="s">
        <v>1633</v>
      </c>
    </row>
    <row r="167" spans="2:65" s="1" customFormat="1" ht="16.5" customHeight="1">
      <c r="B167" s="139"/>
      <c r="C167" s="140" t="s">
        <v>1634</v>
      </c>
      <c r="D167" s="140" t="s">
        <v>178</v>
      </c>
      <c r="E167" s="141" t="s">
        <v>1635</v>
      </c>
      <c r="F167" s="142" t="s">
        <v>1636</v>
      </c>
      <c r="G167" s="143" t="s">
        <v>1637</v>
      </c>
      <c r="H167" s="144">
        <v>6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39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1508</v>
      </c>
      <c r="AT167" s="152" t="s">
        <v>178</v>
      </c>
      <c r="AU167" s="152" t="s">
        <v>80</v>
      </c>
      <c r="AY167" s="13" t="s">
        <v>176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86</v>
      </c>
      <c r="BK167" s="153">
        <f t="shared" si="19"/>
        <v>0</v>
      </c>
      <c r="BL167" s="13" t="s">
        <v>1508</v>
      </c>
      <c r="BM167" s="152" t="s">
        <v>1638</v>
      </c>
    </row>
    <row r="168" spans="2:65" s="1" customFormat="1" ht="16.5" customHeight="1">
      <c r="B168" s="139"/>
      <c r="C168" s="140" t="s">
        <v>1639</v>
      </c>
      <c r="D168" s="140" t="s">
        <v>178</v>
      </c>
      <c r="E168" s="141" t="s">
        <v>1640</v>
      </c>
      <c r="F168" s="142" t="s">
        <v>1641</v>
      </c>
      <c r="G168" s="143" t="s">
        <v>1642</v>
      </c>
      <c r="H168" s="144">
        <v>0.3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39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1508</v>
      </c>
      <c r="AT168" s="152" t="s">
        <v>178</v>
      </c>
      <c r="AU168" s="152" t="s">
        <v>80</v>
      </c>
      <c r="AY168" s="13" t="s">
        <v>176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86</v>
      </c>
      <c r="BK168" s="153">
        <f t="shared" si="19"/>
        <v>0</v>
      </c>
      <c r="BL168" s="13" t="s">
        <v>1508</v>
      </c>
      <c r="BM168" s="152" t="s">
        <v>1643</v>
      </c>
    </row>
    <row r="169" spans="2:65" s="1" customFormat="1" ht="24.15" customHeight="1">
      <c r="B169" s="139"/>
      <c r="C169" s="140" t="s">
        <v>1644</v>
      </c>
      <c r="D169" s="140" t="s">
        <v>178</v>
      </c>
      <c r="E169" s="141" t="s">
        <v>1645</v>
      </c>
      <c r="F169" s="142" t="s">
        <v>1646</v>
      </c>
      <c r="G169" s="143" t="s">
        <v>285</v>
      </c>
      <c r="H169" s="144">
        <v>6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39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1508</v>
      </c>
      <c r="AT169" s="152" t="s">
        <v>178</v>
      </c>
      <c r="AU169" s="152" t="s">
        <v>80</v>
      </c>
      <c r="AY169" s="13" t="s">
        <v>176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86</v>
      </c>
      <c r="BK169" s="153">
        <f t="shared" si="19"/>
        <v>0</v>
      </c>
      <c r="BL169" s="13" t="s">
        <v>1508</v>
      </c>
      <c r="BM169" s="152" t="s">
        <v>1647</v>
      </c>
    </row>
    <row r="170" spans="2:65" s="1" customFormat="1" ht="16.5" customHeight="1">
      <c r="B170" s="139"/>
      <c r="C170" s="154" t="s">
        <v>1648</v>
      </c>
      <c r="D170" s="154" t="s">
        <v>234</v>
      </c>
      <c r="E170" s="155" t="s">
        <v>1649</v>
      </c>
      <c r="F170" s="156" t="s">
        <v>1380</v>
      </c>
      <c r="G170" s="157" t="s">
        <v>241</v>
      </c>
      <c r="H170" s="158">
        <v>30</v>
      </c>
      <c r="I170" s="159"/>
      <c r="J170" s="160">
        <f t="shared" si="10"/>
        <v>0</v>
      </c>
      <c r="K170" s="161"/>
      <c r="L170" s="162"/>
      <c r="M170" s="163" t="s">
        <v>1</v>
      </c>
      <c r="N170" s="164" t="s">
        <v>39</v>
      </c>
      <c r="P170" s="150">
        <f t="shared" si="11"/>
        <v>0</v>
      </c>
      <c r="Q170" s="150">
        <v>2.7999999999999998E-4</v>
      </c>
      <c r="R170" s="150">
        <f t="shared" si="12"/>
        <v>8.3999999999999995E-3</v>
      </c>
      <c r="S170" s="150">
        <v>0</v>
      </c>
      <c r="T170" s="151">
        <f t="shared" si="13"/>
        <v>0</v>
      </c>
      <c r="AR170" s="152" t="s">
        <v>1508</v>
      </c>
      <c r="AT170" s="152" t="s">
        <v>234</v>
      </c>
      <c r="AU170" s="152" t="s">
        <v>80</v>
      </c>
      <c r="AY170" s="13" t="s">
        <v>176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86</v>
      </c>
      <c r="BK170" s="153">
        <f t="shared" si="19"/>
        <v>0</v>
      </c>
      <c r="BL170" s="13" t="s">
        <v>1508</v>
      </c>
      <c r="BM170" s="152" t="s">
        <v>1650</v>
      </c>
    </row>
    <row r="171" spans="2:65" s="1" customFormat="1" ht="16.5" customHeight="1">
      <c r="B171" s="139"/>
      <c r="C171" s="154" t="s">
        <v>1651</v>
      </c>
      <c r="D171" s="154" t="s">
        <v>234</v>
      </c>
      <c r="E171" s="155" t="s">
        <v>1652</v>
      </c>
      <c r="F171" s="156" t="s">
        <v>1653</v>
      </c>
      <c r="G171" s="157" t="s">
        <v>234</v>
      </c>
      <c r="H171" s="158">
        <v>100</v>
      </c>
      <c r="I171" s="159"/>
      <c r="J171" s="160">
        <f t="shared" si="10"/>
        <v>0</v>
      </c>
      <c r="K171" s="161"/>
      <c r="L171" s="162"/>
      <c r="M171" s="163" t="s">
        <v>1</v>
      </c>
      <c r="N171" s="164" t="s">
        <v>39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1508</v>
      </c>
      <c r="AT171" s="152" t="s">
        <v>234</v>
      </c>
      <c r="AU171" s="152" t="s">
        <v>80</v>
      </c>
      <c r="AY171" s="13" t="s">
        <v>176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86</v>
      </c>
      <c r="BK171" s="153">
        <f t="shared" si="19"/>
        <v>0</v>
      </c>
      <c r="BL171" s="13" t="s">
        <v>1508</v>
      </c>
      <c r="BM171" s="152" t="s">
        <v>1654</v>
      </c>
    </row>
    <row r="172" spans="2:65" s="11" customFormat="1" ht="25.9" customHeight="1">
      <c r="B172" s="127"/>
      <c r="D172" s="128" t="s">
        <v>72</v>
      </c>
      <c r="E172" s="129" t="s">
        <v>234</v>
      </c>
      <c r="F172" s="129" t="s">
        <v>1090</v>
      </c>
      <c r="I172" s="130"/>
      <c r="J172" s="131">
        <f>BK172</f>
        <v>0</v>
      </c>
      <c r="L172" s="127"/>
      <c r="M172" s="132"/>
      <c r="P172" s="133">
        <v>0</v>
      </c>
      <c r="R172" s="133">
        <v>0</v>
      </c>
      <c r="T172" s="134">
        <v>0</v>
      </c>
      <c r="AR172" s="128" t="s">
        <v>182</v>
      </c>
      <c r="AT172" s="135" t="s">
        <v>72</v>
      </c>
      <c r="AU172" s="135" t="s">
        <v>73</v>
      </c>
      <c r="AY172" s="128" t="s">
        <v>176</v>
      </c>
      <c r="BK172" s="136">
        <v>0</v>
      </c>
    </row>
    <row r="173" spans="2:65" s="11" customFormat="1" ht="25.9" customHeight="1">
      <c r="B173" s="127"/>
      <c r="D173" s="128" t="s">
        <v>72</v>
      </c>
      <c r="E173" s="129" t="s">
        <v>1502</v>
      </c>
      <c r="F173" s="129" t="s">
        <v>1503</v>
      </c>
      <c r="I173" s="130"/>
      <c r="J173" s="131">
        <f>BK173</f>
        <v>0</v>
      </c>
      <c r="L173" s="127"/>
      <c r="M173" s="132"/>
      <c r="P173" s="133">
        <f>SUM(P174:P177)</f>
        <v>0</v>
      </c>
      <c r="R173" s="133">
        <f>SUM(R174:R177)</f>
        <v>0</v>
      </c>
      <c r="T173" s="134">
        <f>SUM(T174:T177)</f>
        <v>0</v>
      </c>
      <c r="AR173" s="128" t="s">
        <v>182</v>
      </c>
      <c r="AT173" s="135" t="s">
        <v>72</v>
      </c>
      <c r="AU173" s="135" t="s">
        <v>73</v>
      </c>
      <c r="AY173" s="128" t="s">
        <v>176</v>
      </c>
      <c r="BK173" s="136">
        <f>SUM(BK174:BK177)</f>
        <v>0</v>
      </c>
    </row>
    <row r="174" spans="2:65" s="1" customFormat="1" ht="37.75" customHeight="1">
      <c r="B174" s="139"/>
      <c r="C174" s="140" t="s">
        <v>1655</v>
      </c>
      <c r="D174" s="140" t="s">
        <v>178</v>
      </c>
      <c r="E174" s="141" t="s">
        <v>1656</v>
      </c>
      <c r="F174" s="142" t="s">
        <v>1657</v>
      </c>
      <c r="G174" s="143" t="s">
        <v>1507</v>
      </c>
      <c r="H174" s="144">
        <v>40</v>
      </c>
      <c r="I174" s="145"/>
      <c r="J174" s="146">
        <f>ROUND(I174*H174,2)</f>
        <v>0</v>
      </c>
      <c r="K174" s="147"/>
      <c r="L174" s="28"/>
      <c r="M174" s="148" t="s">
        <v>1</v>
      </c>
      <c r="N174" s="149" t="s">
        <v>39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1508</v>
      </c>
      <c r="AT174" s="152" t="s">
        <v>178</v>
      </c>
      <c r="AU174" s="152" t="s">
        <v>80</v>
      </c>
      <c r="AY174" s="13" t="s">
        <v>176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3" t="s">
        <v>86</v>
      </c>
      <c r="BK174" s="153">
        <f>ROUND(I174*H174,2)</f>
        <v>0</v>
      </c>
      <c r="BL174" s="13" t="s">
        <v>1508</v>
      </c>
      <c r="BM174" s="152" t="s">
        <v>1658</v>
      </c>
    </row>
    <row r="175" spans="2:65" s="1" customFormat="1" ht="24.15" customHeight="1">
      <c r="B175" s="139"/>
      <c r="C175" s="140" t="s">
        <v>432</v>
      </c>
      <c r="D175" s="140" t="s">
        <v>178</v>
      </c>
      <c r="E175" s="141" t="s">
        <v>1659</v>
      </c>
      <c r="F175" s="142" t="s">
        <v>1660</v>
      </c>
      <c r="G175" s="143" t="s">
        <v>285</v>
      </c>
      <c r="H175" s="144">
        <v>1</v>
      </c>
      <c r="I175" s="145"/>
      <c r="J175" s="146">
        <f>ROUND(I175*H175,2)</f>
        <v>0</v>
      </c>
      <c r="K175" s="147"/>
      <c r="L175" s="28"/>
      <c r="M175" s="148" t="s">
        <v>1</v>
      </c>
      <c r="N175" s="149" t="s">
        <v>39</v>
      </c>
      <c r="P175" s="150">
        <f>O175*H175</f>
        <v>0</v>
      </c>
      <c r="Q175" s="150">
        <v>0</v>
      </c>
      <c r="R175" s="150">
        <f>Q175*H175</f>
        <v>0</v>
      </c>
      <c r="S175" s="150">
        <v>0</v>
      </c>
      <c r="T175" s="151">
        <f>S175*H175</f>
        <v>0</v>
      </c>
      <c r="AR175" s="152" t="s">
        <v>1508</v>
      </c>
      <c r="AT175" s="152" t="s">
        <v>178</v>
      </c>
      <c r="AU175" s="152" t="s">
        <v>80</v>
      </c>
      <c r="AY175" s="13" t="s">
        <v>176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3" t="s">
        <v>86</v>
      </c>
      <c r="BK175" s="153">
        <f>ROUND(I175*H175,2)</f>
        <v>0</v>
      </c>
      <c r="BL175" s="13" t="s">
        <v>1508</v>
      </c>
      <c r="BM175" s="152" t="s">
        <v>1661</v>
      </c>
    </row>
    <row r="176" spans="2:65" s="1" customFormat="1" ht="16.5" customHeight="1">
      <c r="B176" s="139"/>
      <c r="C176" s="140" t="s">
        <v>436</v>
      </c>
      <c r="D176" s="140" t="s">
        <v>178</v>
      </c>
      <c r="E176" s="141" t="s">
        <v>1662</v>
      </c>
      <c r="F176" s="142" t="s">
        <v>1663</v>
      </c>
      <c r="G176" s="143" t="s">
        <v>285</v>
      </c>
      <c r="H176" s="144">
        <v>1</v>
      </c>
      <c r="I176" s="145"/>
      <c r="J176" s="146">
        <f>ROUND(I176*H176,2)</f>
        <v>0</v>
      </c>
      <c r="K176" s="147"/>
      <c r="L176" s="28"/>
      <c r="M176" s="148" t="s">
        <v>1</v>
      </c>
      <c r="N176" s="149" t="s">
        <v>39</v>
      </c>
      <c r="P176" s="150">
        <f>O176*H176</f>
        <v>0</v>
      </c>
      <c r="Q176" s="150">
        <v>0</v>
      </c>
      <c r="R176" s="150">
        <f>Q176*H176</f>
        <v>0</v>
      </c>
      <c r="S176" s="150">
        <v>0</v>
      </c>
      <c r="T176" s="151">
        <f>S176*H176</f>
        <v>0</v>
      </c>
      <c r="AR176" s="152" t="s">
        <v>1508</v>
      </c>
      <c r="AT176" s="152" t="s">
        <v>178</v>
      </c>
      <c r="AU176" s="152" t="s">
        <v>80</v>
      </c>
      <c r="AY176" s="13" t="s">
        <v>176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3" t="s">
        <v>86</v>
      </c>
      <c r="BK176" s="153">
        <f>ROUND(I176*H176,2)</f>
        <v>0</v>
      </c>
      <c r="BL176" s="13" t="s">
        <v>1508</v>
      </c>
      <c r="BM176" s="152" t="s">
        <v>1664</v>
      </c>
    </row>
    <row r="177" spans="2:65" s="1" customFormat="1" ht="16.5" customHeight="1">
      <c r="B177" s="139"/>
      <c r="C177" s="140" t="s">
        <v>440</v>
      </c>
      <c r="D177" s="140" t="s">
        <v>178</v>
      </c>
      <c r="E177" s="141" t="s">
        <v>1665</v>
      </c>
      <c r="F177" s="142" t="s">
        <v>1666</v>
      </c>
      <c r="G177" s="143" t="s">
        <v>1507</v>
      </c>
      <c r="H177" s="144">
        <v>4</v>
      </c>
      <c r="I177" s="145"/>
      <c r="J177" s="146">
        <f>ROUND(I177*H177,2)</f>
        <v>0</v>
      </c>
      <c r="K177" s="147"/>
      <c r="L177" s="28"/>
      <c r="M177" s="166" t="s">
        <v>1</v>
      </c>
      <c r="N177" s="167" t="s">
        <v>39</v>
      </c>
      <c r="O177" s="168"/>
      <c r="P177" s="169">
        <f>O177*H177</f>
        <v>0</v>
      </c>
      <c r="Q177" s="169">
        <v>0</v>
      </c>
      <c r="R177" s="169">
        <f>Q177*H177</f>
        <v>0</v>
      </c>
      <c r="S177" s="169">
        <v>0</v>
      </c>
      <c r="T177" s="170">
        <f>S177*H177</f>
        <v>0</v>
      </c>
      <c r="AR177" s="152" t="s">
        <v>1508</v>
      </c>
      <c r="AT177" s="152" t="s">
        <v>178</v>
      </c>
      <c r="AU177" s="152" t="s">
        <v>80</v>
      </c>
      <c r="AY177" s="13" t="s">
        <v>176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3" t="s">
        <v>86</v>
      </c>
      <c r="BK177" s="153">
        <f>ROUND(I177*H177,2)</f>
        <v>0</v>
      </c>
      <c r="BL177" s="13" t="s">
        <v>1508</v>
      </c>
      <c r="BM177" s="152" t="s">
        <v>1667</v>
      </c>
    </row>
    <row r="178" spans="2:65" s="1" customFormat="1" ht="7" customHeight="1">
      <c r="B178" s="43"/>
      <c r="C178" s="44"/>
      <c r="D178" s="44"/>
      <c r="E178" s="44"/>
      <c r="F178" s="44"/>
      <c r="G178" s="44"/>
      <c r="H178" s="44"/>
      <c r="I178" s="44"/>
      <c r="J178" s="44"/>
      <c r="K178" s="44"/>
      <c r="L178" s="28"/>
    </row>
  </sheetData>
  <autoFilter ref="C127:K177" xr:uid="{00000000-0009-0000-0000-000002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41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1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93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5" customHeight="1">
      <c r="B4" s="16"/>
      <c r="D4" s="17" t="s">
        <v>124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DSS Červená Skala - výstavba nového objektu sociálnych služieb (podporované bývanie)</v>
      </c>
      <c r="F7" s="218"/>
      <c r="G7" s="218"/>
      <c r="H7" s="218"/>
      <c r="L7" s="16"/>
    </row>
    <row r="8" spans="2:46" ht="12" customHeight="1">
      <c r="B8" s="16"/>
      <c r="D8" s="23" t="s">
        <v>125</v>
      </c>
      <c r="L8" s="16"/>
    </row>
    <row r="9" spans="2:46" s="1" customFormat="1" ht="16.5" customHeight="1">
      <c r="B9" s="28"/>
      <c r="E9" s="217" t="s">
        <v>126</v>
      </c>
      <c r="F9" s="219"/>
      <c r="G9" s="219"/>
      <c r="H9" s="219"/>
      <c r="L9" s="28"/>
    </row>
    <row r="10" spans="2:46" s="1" customFormat="1" ht="12" customHeight="1">
      <c r="B10" s="28"/>
      <c r="D10" s="23" t="s">
        <v>127</v>
      </c>
      <c r="L10" s="28"/>
    </row>
    <row r="11" spans="2:46" s="1" customFormat="1" ht="16.5" customHeight="1">
      <c r="B11" s="28"/>
      <c r="E11" s="176" t="s">
        <v>1668</v>
      </c>
      <c r="F11" s="219"/>
      <c r="G11" s="219"/>
      <c r="H11" s="219"/>
      <c r="L11" s="28"/>
    </row>
    <row r="12" spans="2:46" s="1" customFormat="1" ht="10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29</v>
      </c>
      <c r="I14" s="23" t="s">
        <v>21</v>
      </c>
      <c r="J14" s="51">
        <f>'Rekapitulácia stavby'!AN8</f>
        <v>45345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1515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0" t="str">
        <f>'Rekapitulácia stavby'!E14</f>
        <v>Vyplň údaj</v>
      </c>
      <c r="F20" s="182"/>
      <c r="G20" s="182"/>
      <c r="H20" s="182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1516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1516</v>
      </c>
      <c r="I26" s="23" t="s">
        <v>25</v>
      </c>
      <c r="J26" s="21" t="s">
        <v>1</v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93"/>
      <c r="E29" s="187" t="s">
        <v>1</v>
      </c>
      <c r="F29" s="187"/>
      <c r="G29" s="187"/>
      <c r="H29" s="187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33</v>
      </c>
      <c r="J32" s="65">
        <f>ROUND(J128,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>
      <c r="B34" s="28"/>
      <c r="F34" s="31" t="s">
        <v>35</v>
      </c>
      <c r="I34" s="31" t="s">
        <v>34</v>
      </c>
      <c r="J34" s="31" t="s">
        <v>36</v>
      </c>
      <c r="L34" s="28"/>
    </row>
    <row r="35" spans="2:12" s="1" customFormat="1" ht="14.4" customHeight="1">
      <c r="B35" s="28"/>
      <c r="D35" s="54" t="s">
        <v>37</v>
      </c>
      <c r="E35" s="33" t="s">
        <v>38</v>
      </c>
      <c r="F35" s="95">
        <f>ROUND((SUM(BE128:BE240)),  2)</f>
        <v>0</v>
      </c>
      <c r="G35" s="96"/>
      <c r="H35" s="96"/>
      <c r="I35" s="97">
        <v>0.2</v>
      </c>
      <c r="J35" s="95">
        <f>ROUND(((SUM(BE128:BE240))*I35),  2)</f>
        <v>0</v>
      </c>
      <c r="L35" s="28"/>
    </row>
    <row r="36" spans="2:12" s="1" customFormat="1" ht="14.4" customHeight="1">
      <c r="B36" s="28"/>
      <c r="E36" s="33" t="s">
        <v>39</v>
      </c>
      <c r="F36" s="95">
        <f>ROUND((SUM(BF128:BF240)),  2)</f>
        <v>0</v>
      </c>
      <c r="G36" s="96"/>
      <c r="H36" s="96"/>
      <c r="I36" s="97">
        <v>0.2</v>
      </c>
      <c r="J36" s="95">
        <f>ROUND(((SUM(BF128:BF240))*I36),  2)</f>
        <v>0</v>
      </c>
      <c r="L36" s="28"/>
    </row>
    <row r="37" spans="2:12" s="1" customFormat="1" ht="14.4" hidden="1" customHeight="1">
      <c r="B37" s="28"/>
      <c r="E37" s="23" t="s">
        <v>40</v>
      </c>
      <c r="F37" s="85">
        <f>ROUND((SUM(BG128:BG240)),  2)</f>
        <v>0</v>
      </c>
      <c r="I37" s="98">
        <v>0.2</v>
      </c>
      <c r="J37" s="85">
        <f>0</f>
        <v>0</v>
      </c>
      <c r="L37" s="28"/>
    </row>
    <row r="38" spans="2:12" s="1" customFormat="1" ht="14.4" hidden="1" customHeight="1">
      <c r="B38" s="28"/>
      <c r="E38" s="23" t="s">
        <v>41</v>
      </c>
      <c r="F38" s="85">
        <f>ROUND((SUM(BH128:BH240)),  2)</f>
        <v>0</v>
      </c>
      <c r="I38" s="98">
        <v>0.2</v>
      </c>
      <c r="J38" s="85">
        <f>0</f>
        <v>0</v>
      </c>
      <c r="L38" s="28"/>
    </row>
    <row r="39" spans="2:12" s="1" customFormat="1" ht="14.4" hidden="1" customHeight="1">
      <c r="B39" s="28"/>
      <c r="E39" s="33" t="s">
        <v>42</v>
      </c>
      <c r="F39" s="95">
        <f>ROUND((SUM(BI128:BI240)),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43</v>
      </c>
      <c r="E41" s="56"/>
      <c r="F41" s="56"/>
      <c r="G41" s="101" t="s">
        <v>44</v>
      </c>
      <c r="H41" s="102" t="s">
        <v>45</v>
      </c>
      <c r="I41" s="56"/>
      <c r="J41" s="103">
        <f>SUM(J32:J39)</f>
        <v>0</v>
      </c>
      <c r="K41" s="104"/>
      <c r="L41" s="28"/>
    </row>
    <row r="42" spans="2:12" s="1" customFormat="1" ht="14.4" customHeight="1">
      <c r="B42" s="28"/>
      <c r="L42" s="28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0">
      <c r="B51" s="16"/>
      <c r="L51" s="16"/>
    </row>
    <row r="52" spans="2:12" ht="10">
      <c r="B52" s="16"/>
      <c r="L52" s="16"/>
    </row>
    <row r="53" spans="2:12" ht="10">
      <c r="B53" s="16"/>
      <c r="L53" s="16"/>
    </row>
    <row r="54" spans="2:12" ht="10">
      <c r="B54" s="16"/>
      <c r="L54" s="16"/>
    </row>
    <row r="55" spans="2:12" ht="10">
      <c r="B55" s="16"/>
      <c r="L55" s="16"/>
    </row>
    <row r="56" spans="2:12" ht="10">
      <c r="B56" s="16"/>
      <c r="L56" s="16"/>
    </row>
    <row r="57" spans="2:12" ht="10">
      <c r="B57" s="16"/>
      <c r="L57" s="16"/>
    </row>
    <row r="58" spans="2:12" ht="10">
      <c r="B58" s="16"/>
      <c r="L58" s="16"/>
    </row>
    <row r="59" spans="2:12" ht="10">
      <c r="B59" s="16"/>
      <c r="L59" s="16"/>
    </row>
    <row r="60" spans="2:12" ht="10">
      <c r="B60" s="16"/>
      <c r="L60" s="16"/>
    </row>
    <row r="61" spans="2:12" s="1" customFormat="1" ht="12.5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ht="10">
      <c r="B62" s="16"/>
      <c r="L62" s="16"/>
    </row>
    <row r="63" spans="2:12" ht="10">
      <c r="B63" s="16"/>
      <c r="L63" s="16"/>
    </row>
    <row r="64" spans="2:12" ht="10">
      <c r="B64" s="16"/>
      <c r="L64" s="16"/>
    </row>
    <row r="65" spans="2:12" s="1" customFormat="1" ht="13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0">
      <c r="B66" s="16"/>
      <c r="L66" s="16"/>
    </row>
    <row r="67" spans="2:12" ht="10">
      <c r="B67" s="16"/>
      <c r="L67" s="16"/>
    </row>
    <row r="68" spans="2:12" ht="10">
      <c r="B68" s="16"/>
      <c r="L68" s="16"/>
    </row>
    <row r="69" spans="2:12" ht="10">
      <c r="B69" s="16"/>
      <c r="L69" s="16"/>
    </row>
    <row r="70" spans="2:12" ht="10">
      <c r="B70" s="16"/>
      <c r="L70" s="16"/>
    </row>
    <row r="71" spans="2:12" ht="10">
      <c r="B71" s="16"/>
      <c r="L71" s="16"/>
    </row>
    <row r="72" spans="2:12" ht="10">
      <c r="B72" s="16"/>
      <c r="L72" s="16"/>
    </row>
    <row r="73" spans="2:12" ht="10">
      <c r="B73" s="16"/>
      <c r="L73" s="16"/>
    </row>
    <row r="74" spans="2:12" ht="10">
      <c r="B74" s="16"/>
      <c r="L74" s="16"/>
    </row>
    <row r="75" spans="2:12" ht="10">
      <c r="B75" s="16"/>
      <c r="L75" s="16"/>
    </row>
    <row r="76" spans="2:12" s="1" customFormat="1" ht="12.5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129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7" t="str">
        <f>E7</f>
        <v>DSS Červená Skala - výstavba nového objektu sociálnych služieb (podporované bývanie)</v>
      </c>
      <c r="F85" s="218"/>
      <c r="G85" s="218"/>
      <c r="H85" s="218"/>
      <c r="L85" s="28"/>
    </row>
    <row r="86" spans="2:12" ht="12" customHeight="1">
      <c r="B86" s="16"/>
      <c r="C86" s="23" t="s">
        <v>125</v>
      </c>
      <c r="L86" s="16"/>
    </row>
    <row r="87" spans="2:12" s="1" customFormat="1" ht="16.5" customHeight="1">
      <c r="B87" s="28"/>
      <c r="E87" s="217" t="s">
        <v>126</v>
      </c>
      <c r="F87" s="219"/>
      <c r="G87" s="219"/>
      <c r="H87" s="219"/>
      <c r="L87" s="28"/>
    </row>
    <row r="88" spans="2:12" s="1" customFormat="1" ht="12" customHeight="1">
      <c r="B88" s="28"/>
      <c r="C88" s="23" t="s">
        <v>127</v>
      </c>
      <c r="L88" s="28"/>
    </row>
    <row r="89" spans="2:12" s="1" customFormat="1" ht="16.5" customHeight="1">
      <c r="B89" s="28"/>
      <c r="E89" s="176" t="str">
        <f>E11</f>
        <v>01.3 - Zdravotechnika</v>
      </c>
      <c r="F89" s="219"/>
      <c r="G89" s="219"/>
      <c r="H89" s="219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 xml:space="preserve"> </v>
      </c>
      <c r="I91" s="23" t="s">
        <v>21</v>
      </c>
      <c r="J91" s="51">
        <f>IF(J14="","",J14)</f>
        <v>45345</v>
      </c>
      <c r="L91" s="28"/>
    </row>
    <row r="92" spans="2:12" s="1" customFormat="1" ht="7" customHeight="1">
      <c r="B92" s="28"/>
      <c r="L92" s="28"/>
    </row>
    <row r="93" spans="2:12" s="1" customFormat="1" ht="25.65" customHeight="1">
      <c r="B93" s="28"/>
      <c r="C93" s="23" t="s">
        <v>22</v>
      </c>
      <c r="F93" s="21" t="str">
        <f>E17</f>
        <v>Domov sociálnych služieb, Pohorelská Maša 57/72</v>
      </c>
      <c r="I93" s="23" t="s">
        <v>28</v>
      </c>
      <c r="J93" s="26" t="str">
        <f>E23</f>
        <v>Ing. Pavol Fedorčák, PhD.</v>
      </c>
      <c r="L93" s="28"/>
    </row>
    <row r="94" spans="2:12" s="1" customFormat="1" ht="25.6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>Ing. Pavol Fedorčák, PhD.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7" t="s">
        <v>130</v>
      </c>
      <c r="D96" s="99"/>
      <c r="E96" s="99"/>
      <c r="F96" s="99"/>
      <c r="G96" s="99"/>
      <c r="H96" s="99"/>
      <c r="I96" s="99"/>
      <c r="J96" s="108" t="s">
        <v>131</v>
      </c>
      <c r="K96" s="99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9" t="s">
        <v>132</v>
      </c>
      <c r="J98" s="65">
        <f>J128</f>
        <v>0</v>
      </c>
      <c r="L98" s="28"/>
      <c r="AU98" s="13" t="s">
        <v>133</v>
      </c>
    </row>
    <row r="99" spans="2:47" s="8" customFormat="1" ht="25" customHeight="1">
      <c r="B99" s="110"/>
      <c r="D99" s="111" t="s">
        <v>134</v>
      </c>
      <c r="E99" s="112"/>
      <c r="F99" s="112"/>
      <c r="G99" s="112"/>
      <c r="H99" s="112"/>
      <c r="I99" s="112"/>
      <c r="J99" s="113">
        <f>J129</f>
        <v>0</v>
      </c>
      <c r="L99" s="110"/>
    </row>
    <row r="100" spans="2:47" s="9" customFormat="1" ht="19.899999999999999" customHeight="1">
      <c r="B100" s="114"/>
      <c r="D100" s="115" t="s">
        <v>141</v>
      </c>
      <c r="E100" s="116"/>
      <c r="F100" s="116"/>
      <c r="G100" s="116"/>
      <c r="H100" s="116"/>
      <c r="I100" s="116"/>
      <c r="J100" s="117">
        <f>J130</f>
        <v>0</v>
      </c>
      <c r="L100" s="114"/>
    </row>
    <row r="101" spans="2:47" s="8" customFormat="1" ht="25" customHeight="1">
      <c r="B101" s="110"/>
      <c r="D101" s="111" t="s">
        <v>143</v>
      </c>
      <c r="E101" s="112"/>
      <c r="F101" s="112"/>
      <c r="G101" s="112"/>
      <c r="H101" s="112"/>
      <c r="I101" s="112"/>
      <c r="J101" s="113">
        <f>J135</f>
        <v>0</v>
      </c>
      <c r="L101" s="110"/>
    </row>
    <row r="102" spans="2:47" s="9" customFormat="1" ht="19.899999999999999" customHeight="1">
      <c r="B102" s="114"/>
      <c r="D102" s="115" t="s">
        <v>145</v>
      </c>
      <c r="E102" s="116"/>
      <c r="F102" s="116"/>
      <c r="G102" s="116"/>
      <c r="H102" s="116"/>
      <c r="I102" s="116"/>
      <c r="J102" s="117">
        <f>J136</f>
        <v>0</v>
      </c>
      <c r="L102" s="114"/>
    </row>
    <row r="103" spans="2:47" s="9" customFormat="1" ht="19.899999999999999" customHeight="1">
      <c r="B103" s="114"/>
      <c r="D103" s="115" t="s">
        <v>1669</v>
      </c>
      <c r="E103" s="116"/>
      <c r="F103" s="116"/>
      <c r="G103" s="116"/>
      <c r="H103" s="116"/>
      <c r="I103" s="116"/>
      <c r="J103" s="117">
        <f>J146</f>
        <v>0</v>
      </c>
      <c r="L103" s="114"/>
    </row>
    <row r="104" spans="2:47" s="9" customFormat="1" ht="19.899999999999999" customHeight="1">
      <c r="B104" s="114"/>
      <c r="D104" s="115" t="s">
        <v>1670</v>
      </c>
      <c r="E104" s="116"/>
      <c r="F104" s="116"/>
      <c r="G104" s="116"/>
      <c r="H104" s="116"/>
      <c r="I104" s="116"/>
      <c r="J104" s="117">
        <f>J171</f>
        <v>0</v>
      </c>
      <c r="L104" s="114"/>
    </row>
    <row r="105" spans="2:47" s="9" customFormat="1" ht="19.899999999999999" customHeight="1">
      <c r="B105" s="114"/>
      <c r="D105" s="115" t="s">
        <v>1671</v>
      </c>
      <c r="E105" s="116"/>
      <c r="F105" s="116"/>
      <c r="G105" s="116"/>
      <c r="H105" s="116"/>
      <c r="I105" s="116"/>
      <c r="J105" s="117">
        <f>J204</f>
        <v>0</v>
      </c>
      <c r="L105" s="114"/>
    </row>
    <row r="106" spans="2:47" s="8" customFormat="1" ht="25" customHeight="1">
      <c r="B106" s="110"/>
      <c r="D106" s="111" t="s">
        <v>161</v>
      </c>
      <c r="E106" s="112"/>
      <c r="F106" s="112"/>
      <c r="G106" s="112"/>
      <c r="H106" s="112"/>
      <c r="I106" s="112"/>
      <c r="J106" s="113">
        <f>J238</f>
        <v>0</v>
      </c>
      <c r="L106" s="110"/>
    </row>
    <row r="107" spans="2:47" s="1" customFormat="1" ht="21.75" customHeight="1">
      <c r="B107" s="28"/>
      <c r="L107" s="28"/>
    </row>
    <row r="108" spans="2:47" s="1" customFormat="1" ht="7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47" s="1" customFormat="1" ht="7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3" s="1" customFormat="1" ht="25" customHeight="1">
      <c r="B113" s="28"/>
      <c r="C113" s="17" t="s">
        <v>162</v>
      </c>
      <c r="L113" s="28"/>
    </row>
    <row r="114" spans="2:63" s="1" customFormat="1" ht="7" customHeight="1">
      <c r="B114" s="28"/>
      <c r="L114" s="28"/>
    </row>
    <row r="115" spans="2:63" s="1" customFormat="1" ht="12" customHeight="1">
      <c r="B115" s="28"/>
      <c r="C115" s="23" t="s">
        <v>15</v>
      </c>
      <c r="L115" s="28"/>
    </row>
    <row r="116" spans="2:63" s="1" customFormat="1" ht="26.25" customHeight="1">
      <c r="B116" s="28"/>
      <c r="E116" s="217" t="str">
        <f>E7</f>
        <v>DSS Červená Skala - výstavba nového objektu sociálnych služieb (podporované bývanie)</v>
      </c>
      <c r="F116" s="218"/>
      <c r="G116" s="218"/>
      <c r="H116" s="218"/>
      <c r="L116" s="28"/>
    </row>
    <row r="117" spans="2:63" ht="12" customHeight="1">
      <c r="B117" s="16"/>
      <c r="C117" s="23" t="s">
        <v>125</v>
      </c>
      <c r="L117" s="16"/>
    </row>
    <row r="118" spans="2:63" s="1" customFormat="1" ht="16.5" customHeight="1">
      <c r="B118" s="28"/>
      <c r="E118" s="217" t="s">
        <v>126</v>
      </c>
      <c r="F118" s="219"/>
      <c r="G118" s="219"/>
      <c r="H118" s="219"/>
      <c r="L118" s="28"/>
    </row>
    <row r="119" spans="2:63" s="1" customFormat="1" ht="12" customHeight="1">
      <c r="B119" s="28"/>
      <c r="C119" s="23" t="s">
        <v>127</v>
      </c>
      <c r="L119" s="28"/>
    </row>
    <row r="120" spans="2:63" s="1" customFormat="1" ht="16.5" customHeight="1">
      <c r="B120" s="28"/>
      <c r="E120" s="176" t="str">
        <f>E11</f>
        <v>01.3 - Zdravotechnika</v>
      </c>
      <c r="F120" s="219"/>
      <c r="G120" s="219"/>
      <c r="H120" s="219"/>
      <c r="L120" s="28"/>
    </row>
    <row r="121" spans="2:63" s="1" customFormat="1" ht="7" customHeight="1">
      <c r="B121" s="28"/>
      <c r="L121" s="28"/>
    </row>
    <row r="122" spans="2:63" s="1" customFormat="1" ht="12" customHeight="1">
      <c r="B122" s="28"/>
      <c r="C122" s="23" t="s">
        <v>19</v>
      </c>
      <c r="F122" s="21" t="str">
        <f>F14</f>
        <v xml:space="preserve"> </v>
      </c>
      <c r="I122" s="23" t="s">
        <v>21</v>
      </c>
      <c r="J122" s="51">
        <f>IF(J14="","",J14)</f>
        <v>45345</v>
      </c>
      <c r="L122" s="28"/>
    </row>
    <row r="123" spans="2:63" s="1" customFormat="1" ht="7" customHeight="1">
      <c r="B123" s="28"/>
      <c r="L123" s="28"/>
    </row>
    <row r="124" spans="2:63" s="1" customFormat="1" ht="25.65" customHeight="1">
      <c r="B124" s="28"/>
      <c r="C124" s="23" t="s">
        <v>22</v>
      </c>
      <c r="F124" s="21" t="str">
        <f>E17</f>
        <v>Domov sociálnych služieb, Pohorelská Maša 57/72</v>
      </c>
      <c r="I124" s="23" t="s">
        <v>28</v>
      </c>
      <c r="J124" s="26" t="str">
        <f>E23</f>
        <v>Ing. Pavol Fedorčák, PhD.</v>
      </c>
      <c r="L124" s="28"/>
    </row>
    <row r="125" spans="2:63" s="1" customFormat="1" ht="25.65" customHeight="1">
      <c r="B125" s="28"/>
      <c r="C125" s="23" t="s">
        <v>26</v>
      </c>
      <c r="F125" s="21" t="str">
        <f>IF(E20="","",E20)</f>
        <v>Vyplň údaj</v>
      </c>
      <c r="I125" s="23" t="s">
        <v>31</v>
      </c>
      <c r="J125" s="26" t="str">
        <f>E26</f>
        <v>Ing. Pavol Fedorčák, PhD.</v>
      </c>
      <c r="L125" s="28"/>
    </row>
    <row r="126" spans="2:63" s="1" customFormat="1" ht="10.25" customHeight="1">
      <c r="B126" s="28"/>
      <c r="L126" s="28"/>
    </row>
    <row r="127" spans="2:63" s="10" customFormat="1" ht="29.25" customHeight="1">
      <c r="B127" s="118"/>
      <c r="C127" s="119" t="s">
        <v>163</v>
      </c>
      <c r="D127" s="120" t="s">
        <v>58</v>
      </c>
      <c r="E127" s="120" t="s">
        <v>54</v>
      </c>
      <c r="F127" s="120" t="s">
        <v>55</v>
      </c>
      <c r="G127" s="120" t="s">
        <v>164</v>
      </c>
      <c r="H127" s="120" t="s">
        <v>165</v>
      </c>
      <c r="I127" s="120" t="s">
        <v>166</v>
      </c>
      <c r="J127" s="121" t="s">
        <v>131</v>
      </c>
      <c r="K127" s="122" t="s">
        <v>167</v>
      </c>
      <c r="L127" s="118"/>
      <c r="M127" s="58" t="s">
        <v>1</v>
      </c>
      <c r="N127" s="59" t="s">
        <v>37</v>
      </c>
      <c r="O127" s="59" t="s">
        <v>168</v>
      </c>
      <c r="P127" s="59" t="s">
        <v>169</v>
      </c>
      <c r="Q127" s="59" t="s">
        <v>170</v>
      </c>
      <c r="R127" s="59" t="s">
        <v>171</v>
      </c>
      <c r="S127" s="59" t="s">
        <v>172</v>
      </c>
      <c r="T127" s="60" t="s">
        <v>173</v>
      </c>
    </row>
    <row r="128" spans="2:63" s="1" customFormat="1" ht="22.75" customHeight="1">
      <c r="B128" s="28"/>
      <c r="C128" s="63" t="s">
        <v>132</v>
      </c>
      <c r="J128" s="123">
        <f>BK128</f>
        <v>0</v>
      </c>
      <c r="L128" s="28"/>
      <c r="M128" s="61"/>
      <c r="N128" s="52"/>
      <c r="O128" s="52"/>
      <c r="P128" s="124">
        <f>P129+P135+P238</f>
        <v>0</v>
      </c>
      <c r="Q128" s="52"/>
      <c r="R128" s="124">
        <f>R129+R135+R238</f>
        <v>0.54786447360000001</v>
      </c>
      <c r="S128" s="52"/>
      <c r="T128" s="125">
        <f>T129+T135+T238</f>
        <v>0.01</v>
      </c>
      <c r="AT128" s="13" t="s">
        <v>72</v>
      </c>
      <c r="AU128" s="13" t="s">
        <v>133</v>
      </c>
      <c r="BK128" s="126">
        <f>BK129+BK135+BK238</f>
        <v>0</v>
      </c>
    </row>
    <row r="129" spans="2:65" s="11" customFormat="1" ht="25.9" customHeight="1">
      <c r="B129" s="127"/>
      <c r="D129" s="128" t="s">
        <v>72</v>
      </c>
      <c r="E129" s="129" t="s">
        <v>174</v>
      </c>
      <c r="F129" s="129" t="s">
        <v>175</v>
      </c>
      <c r="I129" s="130"/>
      <c r="J129" s="131">
        <f>BK129</f>
        <v>0</v>
      </c>
      <c r="L129" s="127"/>
      <c r="M129" s="132"/>
      <c r="P129" s="133">
        <f>P130</f>
        <v>0</v>
      </c>
      <c r="R129" s="133">
        <f>R130</f>
        <v>0</v>
      </c>
      <c r="T129" s="134">
        <f>T130</f>
        <v>0.01</v>
      </c>
      <c r="AR129" s="128" t="s">
        <v>80</v>
      </c>
      <c r="AT129" s="135" t="s">
        <v>72</v>
      </c>
      <c r="AU129" s="135" t="s">
        <v>73</v>
      </c>
      <c r="AY129" s="128" t="s">
        <v>176</v>
      </c>
      <c r="BK129" s="136">
        <f>BK130</f>
        <v>0</v>
      </c>
    </row>
    <row r="130" spans="2:65" s="11" customFormat="1" ht="22.75" customHeight="1">
      <c r="B130" s="127"/>
      <c r="D130" s="128" t="s">
        <v>72</v>
      </c>
      <c r="E130" s="137" t="s">
        <v>225</v>
      </c>
      <c r="F130" s="137" t="s">
        <v>488</v>
      </c>
      <c r="I130" s="130"/>
      <c r="J130" s="138">
        <f>BK130</f>
        <v>0</v>
      </c>
      <c r="L130" s="127"/>
      <c r="M130" s="132"/>
      <c r="P130" s="133">
        <f>SUM(P131:P134)</f>
        <v>0</v>
      </c>
      <c r="R130" s="133">
        <f>SUM(R131:R134)</f>
        <v>0</v>
      </c>
      <c r="T130" s="134">
        <f>SUM(T131:T134)</f>
        <v>0.01</v>
      </c>
      <c r="AR130" s="128" t="s">
        <v>80</v>
      </c>
      <c r="AT130" s="135" t="s">
        <v>72</v>
      </c>
      <c r="AU130" s="135" t="s">
        <v>80</v>
      </c>
      <c r="AY130" s="128" t="s">
        <v>176</v>
      </c>
      <c r="BK130" s="136">
        <f>SUM(BK131:BK134)</f>
        <v>0</v>
      </c>
    </row>
    <row r="131" spans="2:65" s="1" customFormat="1" ht="24.15" customHeight="1">
      <c r="B131" s="139"/>
      <c r="C131" s="140" t="s">
        <v>1382</v>
      </c>
      <c r="D131" s="140" t="s">
        <v>178</v>
      </c>
      <c r="E131" s="141" t="s">
        <v>1672</v>
      </c>
      <c r="F131" s="142" t="s">
        <v>1673</v>
      </c>
      <c r="G131" s="143" t="s">
        <v>1521</v>
      </c>
      <c r="H131" s="144">
        <v>200</v>
      </c>
      <c r="I131" s="145"/>
      <c r="J131" s="146">
        <f>ROUND(I131*H131,2)</f>
        <v>0</v>
      </c>
      <c r="K131" s="147"/>
      <c r="L131" s="28"/>
      <c r="M131" s="148" t="s">
        <v>1</v>
      </c>
      <c r="N131" s="149" t="s">
        <v>39</v>
      </c>
      <c r="P131" s="150">
        <f>O131*H131</f>
        <v>0</v>
      </c>
      <c r="Q131" s="150">
        <v>0</v>
      </c>
      <c r="R131" s="150">
        <f>Q131*H131</f>
        <v>0</v>
      </c>
      <c r="S131" s="150">
        <v>2.0000000000000002E-5</v>
      </c>
      <c r="T131" s="151">
        <f>S131*H131</f>
        <v>4.0000000000000001E-3</v>
      </c>
      <c r="AR131" s="152" t="s">
        <v>182</v>
      </c>
      <c r="AT131" s="152" t="s">
        <v>178</v>
      </c>
      <c r="AU131" s="152" t="s">
        <v>86</v>
      </c>
      <c r="AY131" s="13" t="s">
        <v>176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3" t="s">
        <v>86</v>
      </c>
      <c r="BK131" s="153">
        <f>ROUND(I131*H131,2)</f>
        <v>0</v>
      </c>
      <c r="BL131" s="13" t="s">
        <v>182</v>
      </c>
      <c r="BM131" s="152" t="s">
        <v>1674</v>
      </c>
    </row>
    <row r="132" spans="2:65" s="1" customFormat="1" ht="24.15" customHeight="1">
      <c r="B132" s="139"/>
      <c r="C132" s="140" t="s">
        <v>1378</v>
      </c>
      <c r="D132" s="140" t="s">
        <v>178</v>
      </c>
      <c r="E132" s="141" t="s">
        <v>1675</v>
      </c>
      <c r="F132" s="142" t="s">
        <v>1676</v>
      </c>
      <c r="G132" s="143" t="s">
        <v>1521</v>
      </c>
      <c r="H132" s="144">
        <v>200</v>
      </c>
      <c r="I132" s="145"/>
      <c r="J132" s="146">
        <f>ROUND(I132*H132,2)</f>
        <v>0</v>
      </c>
      <c r="K132" s="147"/>
      <c r="L132" s="28"/>
      <c r="M132" s="148" t="s">
        <v>1</v>
      </c>
      <c r="N132" s="149" t="s">
        <v>39</v>
      </c>
      <c r="P132" s="150">
        <f>O132*H132</f>
        <v>0</v>
      </c>
      <c r="Q132" s="150">
        <v>0</v>
      </c>
      <c r="R132" s="150">
        <f>Q132*H132</f>
        <v>0</v>
      </c>
      <c r="S132" s="150">
        <v>3.0000000000000001E-5</v>
      </c>
      <c r="T132" s="151">
        <f>S132*H132</f>
        <v>6.0000000000000001E-3</v>
      </c>
      <c r="AR132" s="152" t="s">
        <v>182</v>
      </c>
      <c r="AT132" s="152" t="s">
        <v>178</v>
      </c>
      <c r="AU132" s="152" t="s">
        <v>86</v>
      </c>
      <c r="AY132" s="13" t="s">
        <v>176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3" t="s">
        <v>86</v>
      </c>
      <c r="BK132" s="153">
        <f>ROUND(I132*H132,2)</f>
        <v>0</v>
      </c>
      <c r="BL132" s="13" t="s">
        <v>182</v>
      </c>
      <c r="BM132" s="152" t="s">
        <v>1677</v>
      </c>
    </row>
    <row r="133" spans="2:65" s="1" customFormat="1" ht="24.15" customHeight="1">
      <c r="B133" s="139"/>
      <c r="C133" s="140" t="s">
        <v>1390</v>
      </c>
      <c r="D133" s="140" t="s">
        <v>178</v>
      </c>
      <c r="E133" s="141" t="s">
        <v>1678</v>
      </c>
      <c r="F133" s="142" t="s">
        <v>1679</v>
      </c>
      <c r="G133" s="143" t="s">
        <v>213</v>
      </c>
      <c r="H133" s="144">
        <v>0.01</v>
      </c>
      <c r="I133" s="145"/>
      <c r="J133" s="146">
        <f>ROUND(I133*H133,2)</f>
        <v>0</v>
      </c>
      <c r="K133" s="147"/>
      <c r="L133" s="28"/>
      <c r="M133" s="148" t="s">
        <v>1</v>
      </c>
      <c r="N133" s="149" t="s">
        <v>39</v>
      </c>
      <c r="P133" s="150">
        <f>O133*H133</f>
        <v>0</v>
      </c>
      <c r="Q133" s="150">
        <v>0</v>
      </c>
      <c r="R133" s="150">
        <f>Q133*H133</f>
        <v>0</v>
      </c>
      <c r="S133" s="150">
        <v>0</v>
      </c>
      <c r="T133" s="151">
        <f>S133*H133</f>
        <v>0</v>
      </c>
      <c r="AR133" s="152" t="s">
        <v>182</v>
      </c>
      <c r="AT133" s="152" t="s">
        <v>178</v>
      </c>
      <c r="AU133" s="152" t="s">
        <v>86</v>
      </c>
      <c r="AY133" s="13" t="s">
        <v>176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3" t="s">
        <v>86</v>
      </c>
      <c r="BK133" s="153">
        <f>ROUND(I133*H133,2)</f>
        <v>0</v>
      </c>
      <c r="BL133" s="13" t="s">
        <v>182</v>
      </c>
      <c r="BM133" s="152" t="s">
        <v>1680</v>
      </c>
    </row>
    <row r="134" spans="2:65" s="1" customFormat="1" ht="24.15" customHeight="1">
      <c r="B134" s="139"/>
      <c r="C134" s="140" t="s">
        <v>1394</v>
      </c>
      <c r="D134" s="140" t="s">
        <v>178</v>
      </c>
      <c r="E134" s="141" t="s">
        <v>1681</v>
      </c>
      <c r="F134" s="142" t="s">
        <v>1682</v>
      </c>
      <c r="G134" s="143" t="s">
        <v>213</v>
      </c>
      <c r="H134" s="144">
        <v>0.01</v>
      </c>
      <c r="I134" s="145"/>
      <c r="J134" s="146">
        <f>ROUND(I134*H134,2)</f>
        <v>0</v>
      </c>
      <c r="K134" s="147"/>
      <c r="L134" s="28"/>
      <c r="M134" s="148" t="s">
        <v>1</v>
      </c>
      <c r="N134" s="149" t="s">
        <v>39</v>
      </c>
      <c r="P134" s="150">
        <f>O134*H134</f>
        <v>0</v>
      </c>
      <c r="Q134" s="150">
        <v>0</v>
      </c>
      <c r="R134" s="150">
        <f>Q134*H134</f>
        <v>0</v>
      </c>
      <c r="S134" s="150">
        <v>0</v>
      </c>
      <c r="T134" s="151">
        <f>S134*H134</f>
        <v>0</v>
      </c>
      <c r="AR134" s="152" t="s">
        <v>182</v>
      </c>
      <c r="AT134" s="152" t="s">
        <v>178</v>
      </c>
      <c r="AU134" s="152" t="s">
        <v>86</v>
      </c>
      <c r="AY134" s="13" t="s">
        <v>176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3" t="s">
        <v>86</v>
      </c>
      <c r="BK134" s="153">
        <f>ROUND(I134*H134,2)</f>
        <v>0</v>
      </c>
      <c r="BL134" s="13" t="s">
        <v>182</v>
      </c>
      <c r="BM134" s="152" t="s">
        <v>1683</v>
      </c>
    </row>
    <row r="135" spans="2:65" s="11" customFormat="1" ht="25.9" customHeight="1">
      <c r="B135" s="127"/>
      <c r="D135" s="128" t="s">
        <v>72</v>
      </c>
      <c r="E135" s="129" t="s">
        <v>594</v>
      </c>
      <c r="F135" s="129" t="s">
        <v>595</v>
      </c>
      <c r="I135" s="130"/>
      <c r="J135" s="131">
        <f>BK135</f>
        <v>0</v>
      </c>
      <c r="L135" s="127"/>
      <c r="M135" s="132"/>
      <c r="P135" s="133">
        <f>P136+P146+P171+P204</f>
        <v>0</v>
      </c>
      <c r="R135" s="133">
        <f>R136+R146+R171+R204</f>
        <v>0.54786447360000001</v>
      </c>
      <c r="T135" s="134">
        <f>T136+T146+T171+T204</f>
        <v>0</v>
      </c>
      <c r="AR135" s="128" t="s">
        <v>86</v>
      </c>
      <c r="AT135" s="135" t="s">
        <v>72</v>
      </c>
      <c r="AU135" s="135" t="s">
        <v>73</v>
      </c>
      <c r="AY135" s="128" t="s">
        <v>176</v>
      </c>
      <c r="BK135" s="136">
        <f>BK136+BK146+BK171+BK204</f>
        <v>0</v>
      </c>
    </row>
    <row r="136" spans="2:65" s="11" customFormat="1" ht="22.75" customHeight="1">
      <c r="B136" s="127"/>
      <c r="D136" s="128" t="s">
        <v>72</v>
      </c>
      <c r="E136" s="137" t="s">
        <v>649</v>
      </c>
      <c r="F136" s="137" t="s">
        <v>650</v>
      </c>
      <c r="I136" s="130"/>
      <c r="J136" s="138">
        <f>BK136</f>
        <v>0</v>
      </c>
      <c r="L136" s="127"/>
      <c r="M136" s="132"/>
      <c r="P136" s="133">
        <f>SUM(P137:P145)</f>
        <v>0</v>
      </c>
      <c r="R136" s="133">
        <f>SUM(R137:R145)</f>
        <v>1.5999999999999997E-2</v>
      </c>
      <c r="T136" s="134">
        <f>SUM(T137:T145)</f>
        <v>0</v>
      </c>
      <c r="AR136" s="128" t="s">
        <v>86</v>
      </c>
      <c r="AT136" s="135" t="s">
        <v>72</v>
      </c>
      <c r="AU136" s="135" t="s">
        <v>80</v>
      </c>
      <c r="AY136" s="128" t="s">
        <v>176</v>
      </c>
      <c r="BK136" s="136">
        <f>SUM(BK137:BK145)</f>
        <v>0</v>
      </c>
    </row>
    <row r="137" spans="2:65" s="1" customFormat="1" ht="24.15" customHeight="1">
      <c r="B137" s="139"/>
      <c r="C137" s="140" t="s">
        <v>1684</v>
      </c>
      <c r="D137" s="140" t="s">
        <v>178</v>
      </c>
      <c r="E137" s="141" t="s">
        <v>1685</v>
      </c>
      <c r="F137" s="142" t="s">
        <v>1686</v>
      </c>
      <c r="G137" s="143" t="s">
        <v>241</v>
      </c>
      <c r="H137" s="144">
        <v>172</v>
      </c>
      <c r="I137" s="145"/>
      <c r="J137" s="146">
        <f t="shared" ref="J137:J145" si="0">ROUND(I137*H137,2)</f>
        <v>0</v>
      </c>
      <c r="K137" s="147"/>
      <c r="L137" s="28"/>
      <c r="M137" s="148" t="s">
        <v>1</v>
      </c>
      <c r="N137" s="149" t="s">
        <v>39</v>
      </c>
      <c r="P137" s="150">
        <f t="shared" ref="P137:P145" si="1">O137*H137</f>
        <v>0</v>
      </c>
      <c r="Q137" s="150">
        <v>2.0000000000000002E-5</v>
      </c>
      <c r="R137" s="150">
        <f t="shared" ref="R137:R145" si="2">Q137*H137</f>
        <v>3.4400000000000003E-3</v>
      </c>
      <c r="S137" s="150">
        <v>0</v>
      </c>
      <c r="T137" s="151">
        <f t="shared" ref="T137:T145" si="3">S137*H137</f>
        <v>0</v>
      </c>
      <c r="AR137" s="152" t="s">
        <v>255</v>
      </c>
      <c r="AT137" s="152" t="s">
        <v>178</v>
      </c>
      <c r="AU137" s="152" t="s">
        <v>86</v>
      </c>
      <c r="AY137" s="13" t="s">
        <v>176</v>
      </c>
      <c r="BE137" s="153">
        <f t="shared" ref="BE137:BE145" si="4">IF(N137="základná",J137,0)</f>
        <v>0</v>
      </c>
      <c r="BF137" s="153">
        <f t="shared" ref="BF137:BF145" si="5">IF(N137="znížená",J137,0)</f>
        <v>0</v>
      </c>
      <c r="BG137" s="153">
        <f t="shared" ref="BG137:BG145" si="6">IF(N137="zákl. prenesená",J137,0)</f>
        <v>0</v>
      </c>
      <c r="BH137" s="153">
        <f t="shared" ref="BH137:BH145" si="7">IF(N137="zníž. prenesená",J137,0)</f>
        <v>0</v>
      </c>
      <c r="BI137" s="153">
        <f t="shared" ref="BI137:BI145" si="8">IF(N137="nulová",J137,0)</f>
        <v>0</v>
      </c>
      <c r="BJ137" s="13" t="s">
        <v>86</v>
      </c>
      <c r="BK137" s="153">
        <f t="shared" ref="BK137:BK145" si="9">ROUND(I137*H137,2)</f>
        <v>0</v>
      </c>
      <c r="BL137" s="13" t="s">
        <v>255</v>
      </c>
      <c r="BM137" s="152" t="s">
        <v>1687</v>
      </c>
    </row>
    <row r="138" spans="2:65" s="1" customFormat="1" ht="33" customHeight="1">
      <c r="B138" s="139"/>
      <c r="C138" s="154" t="s">
        <v>717</v>
      </c>
      <c r="D138" s="154" t="s">
        <v>234</v>
      </c>
      <c r="E138" s="155" t="s">
        <v>1688</v>
      </c>
      <c r="F138" s="156" t="s">
        <v>1689</v>
      </c>
      <c r="G138" s="157" t="s">
        <v>241</v>
      </c>
      <c r="H138" s="158">
        <v>104</v>
      </c>
      <c r="I138" s="159"/>
      <c r="J138" s="160">
        <f t="shared" si="0"/>
        <v>0</v>
      </c>
      <c r="K138" s="161"/>
      <c r="L138" s="162"/>
      <c r="M138" s="163" t="s">
        <v>1</v>
      </c>
      <c r="N138" s="164" t="s">
        <v>39</v>
      </c>
      <c r="P138" s="150">
        <f t="shared" si="1"/>
        <v>0</v>
      </c>
      <c r="Q138" s="150">
        <v>4.0000000000000003E-5</v>
      </c>
      <c r="R138" s="150">
        <f t="shared" si="2"/>
        <v>4.1600000000000005E-3</v>
      </c>
      <c r="S138" s="150">
        <v>0</v>
      </c>
      <c r="T138" s="151">
        <f t="shared" si="3"/>
        <v>0</v>
      </c>
      <c r="AR138" s="152" t="s">
        <v>320</v>
      </c>
      <c r="AT138" s="152" t="s">
        <v>234</v>
      </c>
      <c r="AU138" s="152" t="s">
        <v>86</v>
      </c>
      <c r="AY138" s="13" t="s">
        <v>176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86</v>
      </c>
      <c r="BK138" s="153">
        <f t="shared" si="9"/>
        <v>0</v>
      </c>
      <c r="BL138" s="13" t="s">
        <v>255</v>
      </c>
      <c r="BM138" s="152" t="s">
        <v>1690</v>
      </c>
    </row>
    <row r="139" spans="2:65" s="1" customFormat="1" ht="33" customHeight="1">
      <c r="B139" s="139"/>
      <c r="C139" s="154" t="s">
        <v>1691</v>
      </c>
      <c r="D139" s="154" t="s">
        <v>234</v>
      </c>
      <c r="E139" s="155" t="s">
        <v>1692</v>
      </c>
      <c r="F139" s="156" t="s">
        <v>1693</v>
      </c>
      <c r="G139" s="157" t="s">
        <v>241</v>
      </c>
      <c r="H139" s="158">
        <v>38</v>
      </c>
      <c r="I139" s="159"/>
      <c r="J139" s="160">
        <f t="shared" si="0"/>
        <v>0</v>
      </c>
      <c r="K139" s="161"/>
      <c r="L139" s="162"/>
      <c r="M139" s="163" t="s">
        <v>1</v>
      </c>
      <c r="N139" s="164" t="s">
        <v>39</v>
      </c>
      <c r="P139" s="150">
        <f t="shared" si="1"/>
        <v>0</v>
      </c>
      <c r="Q139" s="150">
        <v>1.4999999999999999E-4</v>
      </c>
      <c r="R139" s="150">
        <f t="shared" si="2"/>
        <v>5.6999999999999993E-3</v>
      </c>
      <c r="S139" s="150">
        <v>0</v>
      </c>
      <c r="T139" s="151">
        <f t="shared" si="3"/>
        <v>0</v>
      </c>
      <c r="AR139" s="152" t="s">
        <v>320</v>
      </c>
      <c r="AT139" s="152" t="s">
        <v>234</v>
      </c>
      <c r="AU139" s="152" t="s">
        <v>86</v>
      </c>
      <c r="AY139" s="13" t="s">
        <v>176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86</v>
      </c>
      <c r="BK139" s="153">
        <f t="shared" si="9"/>
        <v>0</v>
      </c>
      <c r="BL139" s="13" t="s">
        <v>255</v>
      </c>
      <c r="BM139" s="152" t="s">
        <v>1694</v>
      </c>
    </row>
    <row r="140" spans="2:65" s="1" customFormat="1" ht="33" customHeight="1">
      <c r="B140" s="139"/>
      <c r="C140" s="154" t="s">
        <v>1695</v>
      </c>
      <c r="D140" s="154" t="s">
        <v>234</v>
      </c>
      <c r="E140" s="155" t="s">
        <v>1696</v>
      </c>
      <c r="F140" s="156" t="s">
        <v>1697</v>
      </c>
      <c r="G140" s="157" t="s">
        <v>241</v>
      </c>
      <c r="H140" s="158">
        <v>18</v>
      </c>
      <c r="I140" s="159"/>
      <c r="J140" s="160">
        <f t="shared" si="0"/>
        <v>0</v>
      </c>
      <c r="K140" s="161"/>
      <c r="L140" s="162"/>
      <c r="M140" s="163" t="s">
        <v>1</v>
      </c>
      <c r="N140" s="164" t="s">
        <v>39</v>
      </c>
      <c r="P140" s="150">
        <f t="shared" si="1"/>
        <v>0</v>
      </c>
      <c r="Q140" s="150">
        <v>1E-4</v>
      </c>
      <c r="R140" s="150">
        <f t="shared" si="2"/>
        <v>1.8000000000000002E-3</v>
      </c>
      <c r="S140" s="150">
        <v>0</v>
      </c>
      <c r="T140" s="151">
        <f t="shared" si="3"/>
        <v>0</v>
      </c>
      <c r="AR140" s="152" t="s">
        <v>320</v>
      </c>
      <c r="AT140" s="152" t="s">
        <v>234</v>
      </c>
      <c r="AU140" s="152" t="s">
        <v>86</v>
      </c>
      <c r="AY140" s="13" t="s">
        <v>176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86</v>
      </c>
      <c r="BK140" s="153">
        <f t="shared" si="9"/>
        <v>0</v>
      </c>
      <c r="BL140" s="13" t="s">
        <v>255</v>
      </c>
      <c r="BM140" s="152" t="s">
        <v>1698</v>
      </c>
    </row>
    <row r="141" spans="2:65" s="1" customFormat="1" ht="33" customHeight="1">
      <c r="B141" s="139"/>
      <c r="C141" s="154" t="s">
        <v>1174</v>
      </c>
      <c r="D141" s="154" t="s">
        <v>234</v>
      </c>
      <c r="E141" s="155" t="s">
        <v>1699</v>
      </c>
      <c r="F141" s="156" t="s">
        <v>1700</v>
      </c>
      <c r="G141" s="157" t="s">
        <v>241</v>
      </c>
      <c r="H141" s="158">
        <v>12</v>
      </c>
      <c r="I141" s="159"/>
      <c r="J141" s="160">
        <f t="shared" si="0"/>
        <v>0</v>
      </c>
      <c r="K141" s="161"/>
      <c r="L141" s="162"/>
      <c r="M141" s="163" t="s">
        <v>1</v>
      </c>
      <c r="N141" s="164" t="s">
        <v>39</v>
      </c>
      <c r="P141" s="150">
        <f t="shared" si="1"/>
        <v>0</v>
      </c>
      <c r="Q141" s="150">
        <v>4.0000000000000003E-5</v>
      </c>
      <c r="R141" s="150">
        <f t="shared" si="2"/>
        <v>4.8000000000000007E-4</v>
      </c>
      <c r="S141" s="150">
        <v>0</v>
      </c>
      <c r="T141" s="151">
        <f t="shared" si="3"/>
        <v>0</v>
      </c>
      <c r="AR141" s="152" t="s">
        <v>320</v>
      </c>
      <c r="AT141" s="152" t="s">
        <v>234</v>
      </c>
      <c r="AU141" s="152" t="s">
        <v>86</v>
      </c>
      <c r="AY141" s="13" t="s">
        <v>176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86</v>
      </c>
      <c r="BK141" s="153">
        <f t="shared" si="9"/>
        <v>0</v>
      </c>
      <c r="BL141" s="13" t="s">
        <v>255</v>
      </c>
      <c r="BM141" s="152" t="s">
        <v>1701</v>
      </c>
    </row>
    <row r="142" spans="2:65" s="1" customFormat="1" ht="24.15" customHeight="1">
      <c r="B142" s="139"/>
      <c r="C142" s="140" t="s">
        <v>1702</v>
      </c>
      <c r="D142" s="140" t="s">
        <v>178</v>
      </c>
      <c r="E142" s="141" t="s">
        <v>1703</v>
      </c>
      <c r="F142" s="142" t="s">
        <v>1704</v>
      </c>
      <c r="G142" s="143" t="s">
        <v>241</v>
      </c>
      <c r="H142" s="144">
        <v>7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39</v>
      </c>
      <c r="P142" s="150">
        <f t="shared" si="1"/>
        <v>0</v>
      </c>
      <c r="Q142" s="150">
        <v>2.0000000000000002E-5</v>
      </c>
      <c r="R142" s="150">
        <f t="shared" si="2"/>
        <v>1.4000000000000001E-4</v>
      </c>
      <c r="S142" s="150">
        <v>0</v>
      </c>
      <c r="T142" s="151">
        <f t="shared" si="3"/>
        <v>0</v>
      </c>
      <c r="AR142" s="152" t="s">
        <v>255</v>
      </c>
      <c r="AT142" s="152" t="s">
        <v>178</v>
      </c>
      <c r="AU142" s="152" t="s">
        <v>86</v>
      </c>
      <c r="AY142" s="13" t="s">
        <v>176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86</v>
      </c>
      <c r="BK142" s="153">
        <f t="shared" si="9"/>
        <v>0</v>
      </c>
      <c r="BL142" s="13" t="s">
        <v>255</v>
      </c>
      <c r="BM142" s="152" t="s">
        <v>1705</v>
      </c>
    </row>
    <row r="143" spans="2:65" s="1" customFormat="1" ht="33" customHeight="1">
      <c r="B143" s="139"/>
      <c r="C143" s="154" t="s">
        <v>1706</v>
      </c>
      <c r="D143" s="154" t="s">
        <v>234</v>
      </c>
      <c r="E143" s="155" t="s">
        <v>1707</v>
      </c>
      <c r="F143" s="156" t="s">
        <v>1708</v>
      </c>
      <c r="G143" s="157" t="s">
        <v>241</v>
      </c>
      <c r="H143" s="158">
        <v>7</v>
      </c>
      <c r="I143" s="159"/>
      <c r="J143" s="160">
        <f t="shared" si="0"/>
        <v>0</v>
      </c>
      <c r="K143" s="161"/>
      <c r="L143" s="162"/>
      <c r="M143" s="163" t="s">
        <v>1</v>
      </c>
      <c r="N143" s="164" t="s">
        <v>39</v>
      </c>
      <c r="P143" s="150">
        <f t="shared" si="1"/>
        <v>0</v>
      </c>
      <c r="Q143" s="150">
        <v>4.0000000000000003E-5</v>
      </c>
      <c r="R143" s="150">
        <f t="shared" si="2"/>
        <v>2.8000000000000003E-4</v>
      </c>
      <c r="S143" s="150">
        <v>0</v>
      </c>
      <c r="T143" s="151">
        <f t="shared" si="3"/>
        <v>0</v>
      </c>
      <c r="AR143" s="152" t="s">
        <v>320</v>
      </c>
      <c r="AT143" s="152" t="s">
        <v>234</v>
      </c>
      <c r="AU143" s="152" t="s">
        <v>86</v>
      </c>
      <c r="AY143" s="13" t="s">
        <v>176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86</v>
      </c>
      <c r="BK143" s="153">
        <f t="shared" si="9"/>
        <v>0</v>
      </c>
      <c r="BL143" s="13" t="s">
        <v>255</v>
      </c>
      <c r="BM143" s="152" t="s">
        <v>1709</v>
      </c>
    </row>
    <row r="144" spans="2:65" s="1" customFormat="1" ht="24.15" customHeight="1">
      <c r="B144" s="139"/>
      <c r="C144" s="140" t="s">
        <v>215</v>
      </c>
      <c r="D144" s="140" t="s">
        <v>178</v>
      </c>
      <c r="E144" s="141" t="s">
        <v>1710</v>
      </c>
      <c r="F144" s="142" t="s">
        <v>689</v>
      </c>
      <c r="G144" s="143" t="s">
        <v>647</v>
      </c>
      <c r="H144" s="165"/>
      <c r="I144" s="145"/>
      <c r="J144" s="146">
        <f t="shared" si="0"/>
        <v>0</v>
      </c>
      <c r="K144" s="147"/>
      <c r="L144" s="28"/>
      <c r="M144" s="148" t="s">
        <v>1</v>
      </c>
      <c r="N144" s="149" t="s">
        <v>39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255</v>
      </c>
      <c r="AT144" s="152" t="s">
        <v>178</v>
      </c>
      <c r="AU144" s="152" t="s">
        <v>86</v>
      </c>
      <c r="AY144" s="13" t="s">
        <v>176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86</v>
      </c>
      <c r="BK144" s="153">
        <f t="shared" si="9"/>
        <v>0</v>
      </c>
      <c r="BL144" s="13" t="s">
        <v>255</v>
      </c>
      <c r="BM144" s="152" t="s">
        <v>1711</v>
      </c>
    </row>
    <row r="145" spans="2:65" s="1" customFormat="1" ht="24.15" customHeight="1">
      <c r="B145" s="139"/>
      <c r="C145" s="140" t="s">
        <v>219</v>
      </c>
      <c r="D145" s="140" t="s">
        <v>178</v>
      </c>
      <c r="E145" s="141" t="s">
        <v>1712</v>
      </c>
      <c r="F145" s="142" t="s">
        <v>1713</v>
      </c>
      <c r="G145" s="143" t="s">
        <v>647</v>
      </c>
      <c r="H145" s="165"/>
      <c r="I145" s="145"/>
      <c r="J145" s="146">
        <f t="shared" si="0"/>
        <v>0</v>
      </c>
      <c r="K145" s="147"/>
      <c r="L145" s="28"/>
      <c r="M145" s="148" t="s">
        <v>1</v>
      </c>
      <c r="N145" s="149" t="s">
        <v>39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255</v>
      </c>
      <c r="AT145" s="152" t="s">
        <v>178</v>
      </c>
      <c r="AU145" s="152" t="s">
        <v>86</v>
      </c>
      <c r="AY145" s="13" t="s">
        <v>176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86</v>
      </c>
      <c r="BK145" s="153">
        <f t="shared" si="9"/>
        <v>0</v>
      </c>
      <c r="BL145" s="13" t="s">
        <v>255</v>
      </c>
      <c r="BM145" s="152" t="s">
        <v>1714</v>
      </c>
    </row>
    <row r="146" spans="2:65" s="11" customFormat="1" ht="22.75" customHeight="1">
      <c r="B146" s="127"/>
      <c r="D146" s="128" t="s">
        <v>72</v>
      </c>
      <c r="E146" s="137" t="s">
        <v>1715</v>
      </c>
      <c r="F146" s="137" t="s">
        <v>1716</v>
      </c>
      <c r="I146" s="130"/>
      <c r="J146" s="138">
        <f>BK146</f>
        <v>0</v>
      </c>
      <c r="L146" s="127"/>
      <c r="M146" s="132"/>
      <c r="P146" s="133">
        <f>SUM(P147:P170)</f>
        <v>0</v>
      </c>
      <c r="R146" s="133">
        <f>SUM(R147:R170)</f>
        <v>8.756449999999999E-2</v>
      </c>
      <c r="T146" s="134">
        <f>SUM(T147:T170)</f>
        <v>0</v>
      </c>
      <c r="AR146" s="128" t="s">
        <v>86</v>
      </c>
      <c r="AT146" s="135" t="s">
        <v>72</v>
      </c>
      <c r="AU146" s="135" t="s">
        <v>80</v>
      </c>
      <c r="AY146" s="128" t="s">
        <v>176</v>
      </c>
      <c r="BK146" s="136">
        <f>SUM(BK147:BK170)</f>
        <v>0</v>
      </c>
    </row>
    <row r="147" spans="2:65" s="1" customFormat="1" ht="16.5" customHeight="1">
      <c r="B147" s="139"/>
      <c r="C147" s="140" t="s">
        <v>1717</v>
      </c>
      <c r="D147" s="140" t="s">
        <v>178</v>
      </c>
      <c r="E147" s="141" t="s">
        <v>1718</v>
      </c>
      <c r="F147" s="142" t="s">
        <v>1719</v>
      </c>
      <c r="G147" s="143" t="s">
        <v>285</v>
      </c>
      <c r="H147" s="144">
        <v>3</v>
      </c>
      <c r="I147" s="145"/>
      <c r="J147" s="146">
        <f t="shared" ref="J147:J170" si="10">ROUND(I147*H147,2)</f>
        <v>0</v>
      </c>
      <c r="K147" s="147"/>
      <c r="L147" s="28"/>
      <c r="M147" s="148" t="s">
        <v>1</v>
      </c>
      <c r="N147" s="149" t="s">
        <v>39</v>
      </c>
      <c r="P147" s="150">
        <f t="shared" ref="P147:P170" si="11">O147*H147</f>
        <v>0</v>
      </c>
      <c r="Q147" s="150">
        <v>1.3999999999999999E-4</v>
      </c>
      <c r="R147" s="150">
        <f t="shared" ref="R147:R170" si="12">Q147*H147</f>
        <v>4.1999999999999996E-4</v>
      </c>
      <c r="S147" s="150">
        <v>0</v>
      </c>
      <c r="T147" s="151">
        <f t="shared" ref="T147:T170" si="13">S147*H147</f>
        <v>0</v>
      </c>
      <c r="AR147" s="152" t="s">
        <v>255</v>
      </c>
      <c r="AT147" s="152" t="s">
        <v>178</v>
      </c>
      <c r="AU147" s="152" t="s">
        <v>86</v>
      </c>
      <c r="AY147" s="13" t="s">
        <v>176</v>
      </c>
      <c r="BE147" s="153">
        <f t="shared" ref="BE147:BE170" si="14">IF(N147="základná",J147,0)</f>
        <v>0</v>
      </c>
      <c r="BF147" s="153">
        <f t="shared" ref="BF147:BF170" si="15">IF(N147="znížená",J147,0)</f>
        <v>0</v>
      </c>
      <c r="BG147" s="153">
        <f t="shared" ref="BG147:BG170" si="16">IF(N147="zákl. prenesená",J147,0)</f>
        <v>0</v>
      </c>
      <c r="BH147" s="153">
        <f t="shared" ref="BH147:BH170" si="17">IF(N147="zníž. prenesená",J147,0)</f>
        <v>0</v>
      </c>
      <c r="BI147" s="153">
        <f t="shared" ref="BI147:BI170" si="18">IF(N147="nulová",J147,0)</f>
        <v>0</v>
      </c>
      <c r="BJ147" s="13" t="s">
        <v>86</v>
      </c>
      <c r="BK147" s="153">
        <f t="shared" ref="BK147:BK170" si="19">ROUND(I147*H147,2)</f>
        <v>0</v>
      </c>
      <c r="BL147" s="13" t="s">
        <v>255</v>
      </c>
      <c r="BM147" s="152" t="s">
        <v>1720</v>
      </c>
    </row>
    <row r="148" spans="2:65" s="1" customFormat="1" ht="24.15" customHeight="1">
      <c r="B148" s="139"/>
      <c r="C148" s="154" t="s">
        <v>1721</v>
      </c>
      <c r="D148" s="154" t="s">
        <v>234</v>
      </c>
      <c r="E148" s="155" t="s">
        <v>1722</v>
      </c>
      <c r="F148" s="156" t="s">
        <v>1723</v>
      </c>
      <c r="G148" s="157" t="s">
        <v>285</v>
      </c>
      <c r="H148" s="158">
        <v>3</v>
      </c>
      <c r="I148" s="159"/>
      <c r="J148" s="160">
        <f t="shared" si="10"/>
        <v>0</v>
      </c>
      <c r="K148" s="161"/>
      <c r="L148" s="162"/>
      <c r="M148" s="163" t="s">
        <v>1</v>
      </c>
      <c r="N148" s="164" t="s">
        <v>39</v>
      </c>
      <c r="P148" s="150">
        <f t="shared" si="11"/>
        <v>0</v>
      </c>
      <c r="Q148" s="150">
        <v>6.9999999999999994E-5</v>
      </c>
      <c r="R148" s="150">
        <f t="shared" si="12"/>
        <v>2.0999999999999998E-4</v>
      </c>
      <c r="S148" s="150">
        <v>0</v>
      </c>
      <c r="T148" s="151">
        <f t="shared" si="13"/>
        <v>0</v>
      </c>
      <c r="AR148" s="152" t="s">
        <v>320</v>
      </c>
      <c r="AT148" s="152" t="s">
        <v>234</v>
      </c>
      <c r="AU148" s="152" t="s">
        <v>86</v>
      </c>
      <c r="AY148" s="13" t="s">
        <v>176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86</v>
      </c>
      <c r="BK148" s="153">
        <f t="shared" si="19"/>
        <v>0</v>
      </c>
      <c r="BL148" s="13" t="s">
        <v>255</v>
      </c>
      <c r="BM148" s="152" t="s">
        <v>1724</v>
      </c>
    </row>
    <row r="149" spans="2:65" s="1" customFormat="1" ht="16.5" customHeight="1">
      <c r="B149" s="139"/>
      <c r="C149" s="140" t="s">
        <v>1725</v>
      </c>
      <c r="D149" s="140" t="s">
        <v>178</v>
      </c>
      <c r="E149" s="141" t="s">
        <v>1726</v>
      </c>
      <c r="F149" s="142" t="s">
        <v>1727</v>
      </c>
      <c r="G149" s="143" t="s">
        <v>285</v>
      </c>
      <c r="H149" s="144">
        <v>8</v>
      </c>
      <c r="I149" s="145"/>
      <c r="J149" s="146">
        <f t="shared" si="10"/>
        <v>0</v>
      </c>
      <c r="K149" s="147"/>
      <c r="L149" s="28"/>
      <c r="M149" s="148" t="s">
        <v>1</v>
      </c>
      <c r="N149" s="149" t="s">
        <v>39</v>
      </c>
      <c r="P149" s="150">
        <f t="shared" si="11"/>
        <v>0</v>
      </c>
      <c r="Q149" s="150">
        <v>1.9000000000000001E-4</v>
      </c>
      <c r="R149" s="150">
        <f t="shared" si="12"/>
        <v>1.5200000000000001E-3</v>
      </c>
      <c r="S149" s="150">
        <v>0</v>
      </c>
      <c r="T149" s="151">
        <f t="shared" si="13"/>
        <v>0</v>
      </c>
      <c r="AR149" s="152" t="s">
        <v>255</v>
      </c>
      <c r="AT149" s="152" t="s">
        <v>178</v>
      </c>
      <c r="AU149" s="152" t="s">
        <v>86</v>
      </c>
      <c r="AY149" s="13" t="s">
        <v>176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86</v>
      </c>
      <c r="BK149" s="153">
        <f t="shared" si="19"/>
        <v>0</v>
      </c>
      <c r="BL149" s="13" t="s">
        <v>255</v>
      </c>
      <c r="BM149" s="152" t="s">
        <v>1728</v>
      </c>
    </row>
    <row r="150" spans="2:65" s="1" customFormat="1" ht="24.15" customHeight="1">
      <c r="B150" s="139"/>
      <c r="C150" s="154" t="s">
        <v>1729</v>
      </c>
      <c r="D150" s="154" t="s">
        <v>234</v>
      </c>
      <c r="E150" s="155" t="s">
        <v>1730</v>
      </c>
      <c r="F150" s="156" t="s">
        <v>1731</v>
      </c>
      <c r="G150" s="157" t="s">
        <v>285</v>
      </c>
      <c r="H150" s="158">
        <v>6</v>
      </c>
      <c r="I150" s="159"/>
      <c r="J150" s="160">
        <f t="shared" si="10"/>
        <v>0</v>
      </c>
      <c r="K150" s="161"/>
      <c r="L150" s="162"/>
      <c r="M150" s="163" t="s">
        <v>1</v>
      </c>
      <c r="N150" s="164" t="s">
        <v>39</v>
      </c>
      <c r="P150" s="150">
        <f t="shared" si="11"/>
        <v>0</v>
      </c>
      <c r="Q150" s="150">
        <v>3.3E-4</v>
      </c>
      <c r="R150" s="150">
        <f t="shared" si="12"/>
        <v>1.98E-3</v>
      </c>
      <c r="S150" s="150">
        <v>0</v>
      </c>
      <c r="T150" s="151">
        <f t="shared" si="13"/>
        <v>0</v>
      </c>
      <c r="AR150" s="152" t="s">
        <v>320</v>
      </c>
      <c r="AT150" s="152" t="s">
        <v>234</v>
      </c>
      <c r="AU150" s="152" t="s">
        <v>86</v>
      </c>
      <c r="AY150" s="13" t="s">
        <v>176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86</v>
      </c>
      <c r="BK150" s="153">
        <f t="shared" si="19"/>
        <v>0</v>
      </c>
      <c r="BL150" s="13" t="s">
        <v>255</v>
      </c>
      <c r="BM150" s="152" t="s">
        <v>1732</v>
      </c>
    </row>
    <row r="151" spans="2:65" s="1" customFormat="1" ht="24.15" customHeight="1">
      <c r="B151" s="139"/>
      <c r="C151" s="154" t="s">
        <v>1733</v>
      </c>
      <c r="D151" s="154" t="s">
        <v>234</v>
      </c>
      <c r="E151" s="155" t="s">
        <v>1734</v>
      </c>
      <c r="F151" s="156" t="s">
        <v>1735</v>
      </c>
      <c r="G151" s="157" t="s">
        <v>285</v>
      </c>
      <c r="H151" s="158">
        <v>2</v>
      </c>
      <c r="I151" s="159"/>
      <c r="J151" s="160">
        <f t="shared" si="10"/>
        <v>0</v>
      </c>
      <c r="K151" s="161"/>
      <c r="L151" s="162"/>
      <c r="M151" s="163" t="s">
        <v>1</v>
      </c>
      <c r="N151" s="164" t="s">
        <v>39</v>
      </c>
      <c r="P151" s="150">
        <f t="shared" si="11"/>
        <v>0</v>
      </c>
      <c r="Q151" s="150">
        <v>1.3999999999999999E-4</v>
      </c>
      <c r="R151" s="150">
        <f t="shared" si="12"/>
        <v>2.7999999999999998E-4</v>
      </c>
      <c r="S151" s="150">
        <v>0</v>
      </c>
      <c r="T151" s="151">
        <f t="shared" si="13"/>
        <v>0</v>
      </c>
      <c r="AR151" s="152" t="s">
        <v>320</v>
      </c>
      <c r="AT151" s="152" t="s">
        <v>234</v>
      </c>
      <c r="AU151" s="152" t="s">
        <v>86</v>
      </c>
      <c r="AY151" s="13" t="s">
        <v>176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86</v>
      </c>
      <c r="BK151" s="153">
        <f t="shared" si="19"/>
        <v>0</v>
      </c>
      <c r="BL151" s="13" t="s">
        <v>255</v>
      </c>
      <c r="BM151" s="152" t="s">
        <v>1736</v>
      </c>
    </row>
    <row r="152" spans="2:65" s="1" customFormat="1" ht="24.15" customHeight="1">
      <c r="B152" s="139"/>
      <c r="C152" s="140" t="s">
        <v>1737</v>
      </c>
      <c r="D152" s="140" t="s">
        <v>178</v>
      </c>
      <c r="E152" s="141" t="s">
        <v>1738</v>
      </c>
      <c r="F152" s="142" t="s">
        <v>1739</v>
      </c>
      <c r="G152" s="143" t="s">
        <v>241</v>
      </c>
      <c r="H152" s="144">
        <v>5</v>
      </c>
      <c r="I152" s="145"/>
      <c r="J152" s="146">
        <f t="shared" si="10"/>
        <v>0</v>
      </c>
      <c r="K152" s="147"/>
      <c r="L152" s="28"/>
      <c r="M152" s="148" t="s">
        <v>1</v>
      </c>
      <c r="N152" s="149" t="s">
        <v>39</v>
      </c>
      <c r="P152" s="150">
        <f t="shared" si="11"/>
        <v>0</v>
      </c>
      <c r="Q152" s="150">
        <v>4.8000000000000001E-4</v>
      </c>
      <c r="R152" s="150">
        <f t="shared" si="12"/>
        <v>2.4000000000000002E-3</v>
      </c>
      <c r="S152" s="150">
        <v>0</v>
      </c>
      <c r="T152" s="151">
        <f t="shared" si="13"/>
        <v>0</v>
      </c>
      <c r="AR152" s="152" t="s">
        <v>255</v>
      </c>
      <c r="AT152" s="152" t="s">
        <v>178</v>
      </c>
      <c r="AU152" s="152" t="s">
        <v>86</v>
      </c>
      <c r="AY152" s="13" t="s">
        <v>176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86</v>
      </c>
      <c r="BK152" s="153">
        <f t="shared" si="19"/>
        <v>0</v>
      </c>
      <c r="BL152" s="13" t="s">
        <v>255</v>
      </c>
      <c r="BM152" s="152" t="s">
        <v>1740</v>
      </c>
    </row>
    <row r="153" spans="2:65" s="1" customFormat="1" ht="24.15" customHeight="1">
      <c r="B153" s="139"/>
      <c r="C153" s="140" t="s">
        <v>1741</v>
      </c>
      <c r="D153" s="140" t="s">
        <v>178</v>
      </c>
      <c r="E153" s="141" t="s">
        <v>1742</v>
      </c>
      <c r="F153" s="142" t="s">
        <v>1743</v>
      </c>
      <c r="G153" s="143" t="s">
        <v>241</v>
      </c>
      <c r="H153" s="144">
        <v>5</v>
      </c>
      <c r="I153" s="145"/>
      <c r="J153" s="146">
        <f t="shared" si="10"/>
        <v>0</v>
      </c>
      <c r="K153" s="147"/>
      <c r="L153" s="28"/>
      <c r="M153" s="148" t="s">
        <v>1</v>
      </c>
      <c r="N153" s="149" t="s">
        <v>39</v>
      </c>
      <c r="P153" s="150">
        <f t="shared" si="11"/>
        <v>0</v>
      </c>
      <c r="Q153" s="150">
        <v>6.4000000000000005E-4</v>
      </c>
      <c r="R153" s="150">
        <f t="shared" si="12"/>
        <v>3.2000000000000002E-3</v>
      </c>
      <c r="S153" s="150">
        <v>0</v>
      </c>
      <c r="T153" s="151">
        <f t="shared" si="13"/>
        <v>0</v>
      </c>
      <c r="AR153" s="152" t="s">
        <v>255</v>
      </c>
      <c r="AT153" s="152" t="s">
        <v>178</v>
      </c>
      <c r="AU153" s="152" t="s">
        <v>86</v>
      </c>
      <c r="AY153" s="13" t="s">
        <v>176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86</v>
      </c>
      <c r="BK153" s="153">
        <f t="shared" si="19"/>
        <v>0</v>
      </c>
      <c r="BL153" s="13" t="s">
        <v>255</v>
      </c>
      <c r="BM153" s="152" t="s">
        <v>1744</v>
      </c>
    </row>
    <row r="154" spans="2:65" s="1" customFormat="1" ht="24.15" customHeight="1">
      <c r="B154" s="139"/>
      <c r="C154" s="140" t="s">
        <v>1745</v>
      </c>
      <c r="D154" s="140" t="s">
        <v>178</v>
      </c>
      <c r="E154" s="141" t="s">
        <v>1746</v>
      </c>
      <c r="F154" s="142" t="s">
        <v>1747</v>
      </c>
      <c r="G154" s="143" t="s">
        <v>241</v>
      </c>
      <c r="H154" s="144">
        <v>2.5</v>
      </c>
      <c r="I154" s="145"/>
      <c r="J154" s="146">
        <f t="shared" si="10"/>
        <v>0</v>
      </c>
      <c r="K154" s="147"/>
      <c r="L154" s="28"/>
      <c r="M154" s="148" t="s">
        <v>1</v>
      </c>
      <c r="N154" s="149" t="s">
        <v>39</v>
      </c>
      <c r="P154" s="150">
        <f t="shared" si="11"/>
        <v>0</v>
      </c>
      <c r="Q154" s="150">
        <v>1.5900000000000001E-3</v>
      </c>
      <c r="R154" s="150">
        <f t="shared" si="12"/>
        <v>3.9750000000000002E-3</v>
      </c>
      <c r="S154" s="150">
        <v>0</v>
      </c>
      <c r="T154" s="151">
        <f t="shared" si="13"/>
        <v>0</v>
      </c>
      <c r="AR154" s="152" t="s">
        <v>255</v>
      </c>
      <c r="AT154" s="152" t="s">
        <v>178</v>
      </c>
      <c r="AU154" s="152" t="s">
        <v>86</v>
      </c>
      <c r="AY154" s="13" t="s">
        <v>176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86</v>
      </c>
      <c r="BK154" s="153">
        <f t="shared" si="19"/>
        <v>0</v>
      </c>
      <c r="BL154" s="13" t="s">
        <v>255</v>
      </c>
      <c r="BM154" s="152" t="s">
        <v>1748</v>
      </c>
    </row>
    <row r="155" spans="2:65" s="1" customFormat="1" ht="24.15" customHeight="1">
      <c r="B155" s="139"/>
      <c r="C155" s="140" t="s">
        <v>1749</v>
      </c>
      <c r="D155" s="140" t="s">
        <v>178</v>
      </c>
      <c r="E155" s="141" t="s">
        <v>1750</v>
      </c>
      <c r="F155" s="142" t="s">
        <v>1751</v>
      </c>
      <c r="G155" s="143" t="s">
        <v>241</v>
      </c>
      <c r="H155" s="144">
        <v>5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39</v>
      </c>
      <c r="P155" s="150">
        <f t="shared" si="11"/>
        <v>0</v>
      </c>
      <c r="Q155" s="150">
        <v>1.1225E-3</v>
      </c>
      <c r="R155" s="150">
        <f t="shared" si="12"/>
        <v>5.6125000000000003E-3</v>
      </c>
      <c r="S155" s="150">
        <v>0</v>
      </c>
      <c r="T155" s="151">
        <f t="shared" si="13"/>
        <v>0</v>
      </c>
      <c r="AR155" s="152" t="s">
        <v>255</v>
      </c>
      <c r="AT155" s="152" t="s">
        <v>178</v>
      </c>
      <c r="AU155" s="152" t="s">
        <v>86</v>
      </c>
      <c r="AY155" s="13" t="s">
        <v>176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86</v>
      </c>
      <c r="BK155" s="153">
        <f t="shared" si="19"/>
        <v>0</v>
      </c>
      <c r="BL155" s="13" t="s">
        <v>255</v>
      </c>
      <c r="BM155" s="152" t="s">
        <v>1752</v>
      </c>
    </row>
    <row r="156" spans="2:65" s="1" customFormat="1" ht="24.15" customHeight="1">
      <c r="B156" s="139"/>
      <c r="C156" s="140" t="s">
        <v>1753</v>
      </c>
      <c r="D156" s="140" t="s">
        <v>178</v>
      </c>
      <c r="E156" s="141" t="s">
        <v>1754</v>
      </c>
      <c r="F156" s="142" t="s">
        <v>1755</v>
      </c>
      <c r="G156" s="143" t="s">
        <v>241</v>
      </c>
      <c r="H156" s="144">
        <v>30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39</v>
      </c>
      <c r="P156" s="150">
        <f t="shared" si="11"/>
        <v>0</v>
      </c>
      <c r="Q156" s="150">
        <v>1.5338999999999999E-3</v>
      </c>
      <c r="R156" s="150">
        <f t="shared" si="12"/>
        <v>4.6016999999999995E-2</v>
      </c>
      <c r="S156" s="150">
        <v>0</v>
      </c>
      <c r="T156" s="151">
        <f t="shared" si="13"/>
        <v>0</v>
      </c>
      <c r="AR156" s="152" t="s">
        <v>255</v>
      </c>
      <c r="AT156" s="152" t="s">
        <v>178</v>
      </c>
      <c r="AU156" s="152" t="s">
        <v>86</v>
      </c>
      <c r="AY156" s="13" t="s">
        <v>176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86</v>
      </c>
      <c r="BK156" s="153">
        <f t="shared" si="19"/>
        <v>0</v>
      </c>
      <c r="BL156" s="13" t="s">
        <v>255</v>
      </c>
      <c r="BM156" s="152" t="s">
        <v>1756</v>
      </c>
    </row>
    <row r="157" spans="2:65" s="1" customFormat="1" ht="16.5" customHeight="1">
      <c r="B157" s="139"/>
      <c r="C157" s="140" t="s">
        <v>1757</v>
      </c>
      <c r="D157" s="140" t="s">
        <v>178</v>
      </c>
      <c r="E157" s="141" t="s">
        <v>1758</v>
      </c>
      <c r="F157" s="142" t="s">
        <v>1759</v>
      </c>
      <c r="G157" s="143" t="s">
        <v>285</v>
      </c>
      <c r="H157" s="144">
        <v>5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39</v>
      </c>
      <c r="P157" s="150">
        <f t="shared" si="11"/>
        <v>0</v>
      </c>
      <c r="Q157" s="150">
        <v>1.9000000000000001E-4</v>
      </c>
      <c r="R157" s="150">
        <f t="shared" si="12"/>
        <v>9.5000000000000011E-4</v>
      </c>
      <c r="S157" s="150">
        <v>0</v>
      </c>
      <c r="T157" s="151">
        <f t="shared" si="13"/>
        <v>0</v>
      </c>
      <c r="AR157" s="152" t="s">
        <v>255</v>
      </c>
      <c r="AT157" s="152" t="s">
        <v>178</v>
      </c>
      <c r="AU157" s="152" t="s">
        <v>86</v>
      </c>
      <c r="AY157" s="13" t="s">
        <v>176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86</v>
      </c>
      <c r="BK157" s="153">
        <f t="shared" si="19"/>
        <v>0</v>
      </c>
      <c r="BL157" s="13" t="s">
        <v>255</v>
      </c>
      <c r="BM157" s="152" t="s">
        <v>1760</v>
      </c>
    </row>
    <row r="158" spans="2:65" s="1" customFormat="1" ht="24.15" customHeight="1">
      <c r="B158" s="139"/>
      <c r="C158" s="154" t="s">
        <v>1761</v>
      </c>
      <c r="D158" s="154" t="s">
        <v>234</v>
      </c>
      <c r="E158" s="155" t="s">
        <v>1762</v>
      </c>
      <c r="F158" s="156" t="s">
        <v>1763</v>
      </c>
      <c r="G158" s="157" t="s">
        <v>285</v>
      </c>
      <c r="H158" s="158">
        <v>5</v>
      </c>
      <c r="I158" s="159"/>
      <c r="J158" s="160">
        <f t="shared" si="10"/>
        <v>0</v>
      </c>
      <c r="K158" s="161"/>
      <c r="L158" s="162"/>
      <c r="M158" s="163" t="s">
        <v>1</v>
      </c>
      <c r="N158" s="164" t="s">
        <v>39</v>
      </c>
      <c r="P158" s="150">
        <f t="shared" si="11"/>
        <v>0</v>
      </c>
      <c r="Q158" s="150">
        <v>3.5E-4</v>
      </c>
      <c r="R158" s="150">
        <f t="shared" si="12"/>
        <v>1.75E-3</v>
      </c>
      <c r="S158" s="150">
        <v>0</v>
      </c>
      <c r="T158" s="151">
        <f t="shared" si="13"/>
        <v>0</v>
      </c>
      <c r="AR158" s="152" t="s">
        <v>320</v>
      </c>
      <c r="AT158" s="152" t="s">
        <v>234</v>
      </c>
      <c r="AU158" s="152" t="s">
        <v>86</v>
      </c>
      <c r="AY158" s="13" t="s">
        <v>176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86</v>
      </c>
      <c r="BK158" s="153">
        <f t="shared" si="19"/>
        <v>0</v>
      </c>
      <c r="BL158" s="13" t="s">
        <v>255</v>
      </c>
      <c r="BM158" s="152" t="s">
        <v>1764</v>
      </c>
    </row>
    <row r="159" spans="2:65" s="1" customFormat="1" ht="24.15" customHeight="1">
      <c r="B159" s="139"/>
      <c r="C159" s="140" t="s">
        <v>247</v>
      </c>
      <c r="D159" s="140" t="s">
        <v>178</v>
      </c>
      <c r="E159" s="141" t="s">
        <v>1765</v>
      </c>
      <c r="F159" s="142" t="s">
        <v>1766</v>
      </c>
      <c r="G159" s="143" t="s">
        <v>285</v>
      </c>
      <c r="H159" s="144">
        <v>8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39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255</v>
      </c>
      <c r="AT159" s="152" t="s">
        <v>178</v>
      </c>
      <c r="AU159" s="152" t="s">
        <v>86</v>
      </c>
      <c r="AY159" s="13" t="s">
        <v>176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86</v>
      </c>
      <c r="BK159" s="153">
        <f t="shared" si="19"/>
        <v>0</v>
      </c>
      <c r="BL159" s="13" t="s">
        <v>255</v>
      </c>
      <c r="BM159" s="152" t="s">
        <v>1767</v>
      </c>
    </row>
    <row r="160" spans="2:65" s="1" customFormat="1" ht="24.15" customHeight="1">
      <c r="B160" s="139"/>
      <c r="C160" s="140" t="s">
        <v>251</v>
      </c>
      <c r="D160" s="140" t="s">
        <v>178</v>
      </c>
      <c r="E160" s="141" t="s">
        <v>1768</v>
      </c>
      <c r="F160" s="142" t="s">
        <v>1769</v>
      </c>
      <c r="G160" s="143" t="s">
        <v>285</v>
      </c>
      <c r="H160" s="144">
        <v>5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39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255</v>
      </c>
      <c r="AT160" s="152" t="s">
        <v>178</v>
      </c>
      <c r="AU160" s="152" t="s">
        <v>86</v>
      </c>
      <c r="AY160" s="13" t="s">
        <v>176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86</v>
      </c>
      <c r="BK160" s="153">
        <f t="shared" si="19"/>
        <v>0</v>
      </c>
      <c r="BL160" s="13" t="s">
        <v>255</v>
      </c>
      <c r="BM160" s="152" t="s">
        <v>1770</v>
      </c>
    </row>
    <row r="161" spans="2:65" s="1" customFormat="1" ht="24.15" customHeight="1">
      <c r="B161" s="139"/>
      <c r="C161" s="140" t="s">
        <v>259</v>
      </c>
      <c r="D161" s="140" t="s">
        <v>178</v>
      </c>
      <c r="E161" s="141" t="s">
        <v>1771</v>
      </c>
      <c r="F161" s="142" t="s">
        <v>1772</v>
      </c>
      <c r="G161" s="143" t="s">
        <v>285</v>
      </c>
      <c r="H161" s="144">
        <v>5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39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255</v>
      </c>
      <c r="AT161" s="152" t="s">
        <v>178</v>
      </c>
      <c r="AU161" s="152" t="s">
        <v>86</v>
      </c>
      <c r="AY161" s="13" t="s">
        <v>176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86</v>
      </c>
      <c r="BK161" s="153">
        <f t="shared" si="19"/>
        <v>0</v>
      </c>
      <c r="BL161" s="13" t="s">
        <v>255</v>
      </c>
      <c r="BM161" s="152" t="s">
        <v>1773</v>
      </c>
    </row>
    <row r="162" spans="2:65" s="1" customFormat="1" ht="24.15" customHeight="1">
      <c r="B162" s="139"/>
      <c r="C162" s="140" t="s">
        <v>1774</v>
      </c>
      <c r="D162" s="140" t="s">
        <v>178</v>
      </c>
      <c r="E162" s="141" t="s">
        <v>1775</v>
      </c>
      <c r="F162" s="142" t="s">
        <v>1776</v>
      </c>
      <c r="G162" s="143" t="s">
        <v>285</v>
      </c>
      <c r="H162" s="144">
        <v>3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39</v>
      </c>
      <c r="P162" s="150">
        <f t="shared" si="11"/>
        <v>0</v>
      </c>
      <c r="Q162" s="150">
        <v>1.16E-3</v>
      </c>
      <c r="R162" s="150">
        <f t="shared" si="12"/>
        <v>3.48E-3</v>
      </c>
      <c r="S162" s="150">
        <v>0</v>
      </c>
      <c r="T162" s="151">
        <f t="shared" si="13"/>
        <v>0</v>
      </c>
      <c r="AR162" s="152" t="s">
        <v>255</v>
      </c>
      <c r="AT162" s="152" t="s">
        <v>178</v>
      </c>
      <c r="AU162" s="152" t="s">
        <v>86</v>
      </c>
      <c r="AY162" s="13" t="s">
        <v>176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86</v>
      </c>
      <c r="BK162" s="153">
        <f t="shared" si="19"/>
        <v>0</v>
      </c>
      <c r="BL162" s="13" t="s">
        <v>255</v>
      </c>
      <c r="BM162" s="152" t="s">
        <v>1777</v>
      </c>
    </row>
    <row r="163" spans="2:65" s="1" customFormat="1" ht="33" customHeight="1">
      <c r="B163" s="139"/>
      <c r="C163" s="154" t="s">
        <v>1778</v>
      </c>
      <c r="D163" s="154" t="s">
        <v>234</v>
      </c>
      <c r="E163" s="155" t="s">
        <v>1779</v>
      </c>
      <c r="F163" s="156" t="s">
        <v>1780</v>
      </c>
      <c r="G163" s="157" t="s">
        <v>285</v>
      </c>
      <c r="H163" s="158">
        <v>3</v>
      </c>
      <c r="I163" s="159"/>
      <c r="J163" s="160">
        <f t="shared" si="10"/>
        <v>0</v>
      </c>
      <c r="K163" s="161"/>
      <c r="L163" s="162"/>
      <c r="M163" s="163" t="s">
        <v>1</v>
      </c>
      <c r="N163" s="164" t="s">
        <v>39</v>
      </c>
      <c r="P163" s="150">
        <f t="shared" si="11"/>
        <v>0</v>
      </c>
      <c r="Q163" s="150">
        <v>3.9500000000000004E-3</v>
      </c>
      <c r="R163" s="150">
        <f t="shared" si="12"/>
        <v>1.1850000000000001E-2</v>
      </c>
      <c r="S163" s="150">
        <v>0</v>
      </c>
      <c r="T163" s="151">
        <f t="shared" si="13"/>
        <v>0</v>
      </c>
      <c r="AR163" s="152" t="s">
        <v>320</v>
      </c>
      <c r="AT163" s="152" t="s">
        <v>234</v>
      </c>
      <c r="AU163" s="152" t="s">
        <v>86</v>
      </c>
      <c r="AY163" s="13" t="s">
        <v>176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86</v>
      </c>
      <c r="BK163" s="153">
        <f t="shared" si="19"/>
        <v>0</v>
      </c>
      <c r="BL163" s="13" t="s">
        <v>255</v>
      </c>
      <c r="BM163" s="152" t="s">
        <v>1781</v>
      </c>
    </row>
    <row r="164" spans="2:65" s="1" customFormat="1" ht="16.5" customHeight="1">
      <c r="B164" s="139"/>
      <c r="C164" s="140" t="s">
        <v>1782</v>
      </c>
      <c r="D164" s="140" t="s">
        <v>178</v>
      </c>
      <c r="E164" s="141" t="s">
        <v>1783</v>
      </c>
      <c r="F164" s="142" t="s">
        <v>1784</v>
      </c>
      <c r="G164" s="143" t="s">
        <v>285</v>
      </c>
      <c r="H164" s="144">
        <v>5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39</v>
      </c>
      <c r="P164" s="150">
        <f t="shared" si="11"/>
        <v>0</v>
      </c>
      <c r="Q164" s="150">
        <v>6.4000000000000005E-4</v>
      </c>
      <c r="R164" s="150">
        <f t="shared" si="12"/>
        <v>3.2000000000000002E-3</v>
      </c>
      <c r="S164" s="150">
        <v>0</v>
      </c>
      <c r="T164" s="151">
        <f t="shared" si="13"/>
        <v>0</v>
      </c>
      <c r="AR164" s="152" t="s">
        <v>255</v>
      </c>
      <c r="AT164" s="152" t="s">
        <v>178</v>
      </c>
      <c r="AU164" s="152" t="s">
        <v>86</v>
      </c>
      <c r="AY164" s="13" t="s">
        <v>176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86</v>
      </c>
      <c r="BK164" s="153">
        <f t="shared" si="19"/>
        <v>0</v>
      </c>
      <c r="BL164" s="13" t="s">
        <v>255</v>
      </c>
      <c r="BM164" s="152" t="s">
        <v>1785</v>
      </c>
    </row>
    <row r="165" spans="2:65" s="1" customFormat="1" ht="24.15" customHeight="1">
      <c r="B165" s="139"/>
      <c r="C165" s="140" t="s">
        <v>1786</v>
      </c>
      <c r="D165" s="140" t="s">
        <v>178</v>
      </c>
      <c r="E165" s="141" t="s">
        <v>1787</v>
      </c>
      <c r="F165" s="142" t="s">
        <v>1788</v>
      </c>
      <c r="G165" s="143" t="s">
        <v>285</v>
      </c>
      <c r="H165" s="144">
        <v>2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39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255</v>
      </c>
      <c r="AT165" s="152" t="s">
        <v>178</v>
      </c>
      <c r="AU165" s="152" t="s">
        <v>86</v>
      </c>
      <c r="AY165" s="13" t="s">
        <v>176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86</v>
      </c>
      <c r="BK165" s="153">
        <f t="shared" si="19"/>
        <v>0</v>
      </c>
      <c r="BL165" s="13" t="s">
        <v>255</v>
      </c>
      <c r="BM165" s="152" t="s">
        <v>1789</v>
      </c>
    </row>
    <row r="166" spans="2:65" s="1" customFormat="1" ht="24.15" customHeight="1">
      <c r="B166" s="139"/>
      <c r="C166" s="154" t="s">
        <v>1790</v>
      </c>
      <c r="D166" s="154" t="s">
        <v>234</v>
      </c>
      <c r="E166" s="155" t="s">
        <v>1791</v>
      </c>
      <c r="F166" s="156" t="s">
        <v>1792</v>
      </c>
      <c r="G166" s="157" t="s">
        <v>285</v>
      </c>
      <c r="H166" s="158">
        <v>2</v>
      </c>
      <c r="I166" s="159"/>
      <c r="J166" s="160">
        <f t="shared" si="10"/>
        <v>0</v>
      </c>
      <c r="K166" s="161"/>
      <c r="L166" s="162"/>
      <c r="M166" s="163" t="s">
        <v>1</v>
      </c>
      <c r="N166" s="164" t="s">
        <v>39</v>
      </c>
      <c r="P166" s="150">
        <f t="shared" si="11"/>
        <v>0</v>
      </c>
      <c r="Q166" s="150">
        <v>3.6000000000000002E-4</v>
      </c>
      <c r="R166" s="150">
        <f t="shared" si="12"/>
        <v>7.2000000000000005E-4</v>
      </c>
      <c r="S166" s="150">
        <v>0</v>
      </c>
      <c r="T166" s="151">
        <f t="shared" si="13"/>
        <v>0</v>
      </c>
      <c r="AR166" s="152" t="s">
        <v>320</v>
      </c>
      <c r="AT166" s="152" t="s">
        <v>234</v>
      </c>
      <c r="AU166" s="152" t="s">
        <v>86</v>
      </c>
      <c r="AY166" s="13" t="s">
        <v>176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86</v>
      </c>
      <c r="BK166" s="153">
        <f t="shared" si="19"/>
        <v>0</v>
      </c>
      <c r="BL166" s="13" t="s">
        <v>255</v>
      </c>
      <c r="BM166" s="152" t="s">
        <v>1793</v>
      </c>
    </row>
    <row r="167" spans="2:65" s="1" customFormat="1" ht="24.15" customHeight="1">
      <c r="B167" s="139"/>
      <c r="C167" s="140" t="s">
        <v>274</v>
      </c>
      <c r="D167" s="140" t="s">
        <v>178</v>
      </c>
      <c r="E167" s="141" t="s">
        <v>1794</v>
      </c>
      <c r="F167" s="142" t="s">
        <v>1795</v>
      </c>
      <c r="G167" s="143" t="s">
        <v>241</v>
      </c>
      <c r="H167" s="144">
        <v>68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39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255</v>
      </c>
      <c r="AT167" s="152" t="s">
        <v>178</v>
      </c>
      <c r="AU167" s="152" t="s">
        <v>86</v>
      </c>
      <c r="AY167" s="13" t="s">
        <v>176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86</v>
      </c>
      <c r="BK167" s="153">
        <f t="shared" si="19"/>
        <v>0</v>
      </c>
      <c r="BL167" s="13" t="s">
        <v>255</v>
      </c>
      <c r="BM167" s="152" t="s">
        <v>1796</v>
      </c>
    </row>
    <row r="168" spans="2:65" s="1" customFormat="1" ht="24.15" customHeight="1">
      <c r="B168" s="139"/>
      <c r="C168" s="140" t="s">
        <v>278</v>
      </c>
      <c r="D168" s="140" t="s">
        <v>178</v>
      </c>
      <c r="E168" s="141" t="s">
        <v>1797</v>
      </c>
      <c r="F168" s="142" t="s">
        <v>1798</v>
      </c>
      <c r="G168" s="143" t="s">
        <v>647</v>
      </c>
      <c r="H168" s="165"/>
      <c r="I168" s="145"/>
      <c r="J168" s="146">
        <f t="shared" si="10"/>
        <v>0</v>
      </c>
      <c r="K168" s="147"/>
      <c r="L168" s="28"/>
      <c r="M168" s="148" t="s">
        <v>1</v>
      </c>
      <c r="N168" s="149" t="s">
        <v>39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255</v>
      </c>
      <c r="AT168" s="152" t="s">
        <v>178</v>
      </c>
      <c r="AU168" s="152" t="s">
        <v>86</v>
      </c>
      <c r="AY168" s="13" t="s">
        <v>176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86</v>
      </c>
      <c r="BK168" s="153">
        <f t="shared" si="19"/>
        <v>0</v>
      </c>
      <c r="BL168" s="13" t="s">
        <v>255</v>
      </c>
      <c r="BM168" s="152" t="s">
        <v>1799</v>
      </c>
    </row>
    <row r="169" spans="2:65" s="1" customFormat="1" ht="24.15" customHeight="1">
      <c r="B169" s="139"/>
      <c r="C169" s="140" t="s">
        <v>1800</v>
      </c>
      <c r="D169" s="140" t="s">
        <v>178</v>
      </c>
      <c r="E169" s="141" t="s">
        <v>1801</v>
      </c>
      <c r="F169" s="142" t="s">
        <v>1802</v>
      </c>
      <c r="G169" s="143" t="s">
        <v>647</v>
      </c>
      <c r="H169" s="165"/>
      <c r="I169" s="145"/>
      <c r="J169" s="146">
        <f t="shared" si="10"/>
        <v>0</v>
      </c>
      <c r="K169" s="147"/>
      <c r="L169" s="28"/>
      <c r="M169" s="148" t="s">
        <v>1</v>
      </c>
      <c r="N169" s="149" t="s">
        <v>39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255</v>
      </c>
      <c r="AT169" s="152" t="s">
        <v>178</v>
      </c>
      <c r="AU169" s="152" t="s">
        <v>86</v>
      </c>
      <c r="AY169" s="13" t="s">
        <v>176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86</v>
      </c>
      <c r="BK169" s="153">
        <f t="shared" si="19"/>
        <v>0</v>
      </c>
      <c r="BL169" s="13" t="s">
        <v>255</v>
      </c>
      <c r="BM169" s="152" t="s">
        <v>1803</v>
      </c>
    </row>
    <row r="170" spans="2:65" s="1" customFormat="1" ht="24.15" customHeight="1">
      <c r="B170" s="139"/>
      <c r="C170" s="140" t="s">
        <v>1804</v>
      </c>
      <c r="D170" s="140" t="s">
        <v>178</v>
      </c>
      <c r="E170" s="141" t="s">
        <v>1805</v>
      </c>
      <c r="F170" s="142" t="s">
        <v>1806</v>
      </c>
      <c r="G170" s="143" t="s">
        <v>647</v>
      </c>
      <c r="H170" s="165"/>
      <c r="I170" s="145"/>
      <c r="J170" s="146">
        <f t="shared" si="10"/>
        <v>0</v>
      </c>
      <c r="K170" s="147"/>
      <c r="L170" s="28"/>
      <c r="M170" s="148" t="s">
        <v>1</v>
      </c>
      <c r="N170" s="149" t="s">
        <v>39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255</v>
      </c>
      <c r="AT170" s="152" t="s">
        <v>178</v>
      </c>
      <c r="AU170" s="152" t="s">
        <v>86</v>
      </c>
      <c r="AY170" s="13" t="s">
        <v>176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86</v>
      </c>
      <c r="BK170" s="153">
        <f t="shared" si="19"/>
        <v>0</v>
      </c>
      <c r="BL170" s="13" t="s">
        <v>255</v>
      </c>
      <c r="BM170" s="152" t="s">
        <v>1807</v>
      </c>
    </row>
    <row r="171" spans="2:65" s="11" customFormat="1" ht="22.75" customHeight="1">
      <c r="B171" s="127"/>
      <c r="D171" s="128" t="s">
        <v>72</v>
      </c>
      <c r="E171" s="137" t="s">
        <v>1808</v>
      </c>
      <c r="F171" s="137" t="s">
        <v>1809</v>
      </c>
      <c r="I171" s="130"/>
      <c r="J171" s="138">
        <f>BK171</f>
        <v>0</v>
      </c>
      <c r="L171" s="127"/>
      <c r="M171" s="132"/>
      <c r="P171" s="133">
        <f>SUM(P172:P203)</f>
        <v>0</v>
      </c>
      <c r="R171" s="133">
        <f>SUM(R172:R203)</f>
        <v>0.14107178000000004</v>
      </c>
      <c r="T171" s="134">
        <f>SUM(T172:T203)</f>
        <v>0</v>
      </c>
      <c r="AR171" s="128" t="s">
        <v>86</v>
      </c>
      <c r="AT171" s="135" t="s">
        <v>72</v>
      </c>
      <c r="AU171" s="135" t="s">
        <v>80</v>
      </c>
      <c r="AY171" s="128" t="s">
        <v>176</v>
      </c>
      <c r="BK171" s="136">
        <f>SUM(BK172:BK203)</f>
        <v>0</v>
      </c>
    </row>
    <row r="172" spans="2:65" s="1" customFormat="1" ht="24.15" customHeight="1">
      <c r="B172" s="139"/>
      <c r="C172" s="140" t="s">
        <v>1406</v>
      </c>
      <c r="D172" s="140" t="s">
        <v>178</v>
      </c>
      <c r="E172" s="141" t="s">
        <v>1810</v>
      </c>
      <c r="F172" s="142" t="s">
        <v>1811</v>
      </c>
      <c r="G172" s="143" t="s">
        <v>241</v>
      </c>
      <c r="H172" s="144">
        <v>12</v>
      </c>
      <c r="I172" s="145"/>
      <c r="J172" s="146">
        <f t="shared" ref="J172:J203" si="20">ROUND(I172*H172,2)</f>
        <v>0</v>
      </c>
      <c r="K172" s="147"/>
      <c r="L172" s="28"/>
      <c r="M172" s="148" t="s">
        <v>1</v>
      </c>
      <c r="N172" s="149" t="s">
        <v>39</v>
      </c>
      <c r="P172" s="150">
        <f t="shared" ref="P172:P203" si="21">O172*H172</f>
        <v>0</v>
      </c>
      <c r="Q172" s="150">
        <v>1.5399999999999999E-3</v>
      </c>
      <c r="R172" s="150">
        <f t="shared" ref="R172:R203" si="22">Q172*H172</f>
        <v>1.848E-2</v>
      </c>
      <c r="S172" s="150">
        <v>0</v>
      </c>
      <c r="T172" s="151">
        <f t="shared" ref="T172:T203" si="23">S172*H172</f>
        <v>0</v>
      </c>
      <c r="AR172" s="152" t="s">
        <v>255</v>
      </c>
      <c r="AT172" s="152" t="s">
        <v>178</v>
      </c>
      <c r="AU172" s="152" t="s">
        <v>86</v>
      </c>
      <c r="AY172" s="13" t="s">
        <v>176</v>
      </c>
      <c r="BE172" s="153">
        <f t="shared" ref="BE172:BE203" si="24">IF(N172="základná",J172,0)</f>
        <v>0</v>
      </c>
      <c r="BF172" s="153">
        <f t="shared" ref="BF172:BF203" si="25">IF(N172="znížená",J172,0)</f>
        <v>0</v>
      </c>
      <c r="BG172" s="153">
        <f t="shared" ref="BG172:BG203" si="26">IF(N172="zákl. prenesená",J172,0)</f>
        <v>0</v>
      </c>
      <c r="BH172" s="153">
        <f t="shared" ref="BH172:BH203" si="27">IF(N172="zníž. prenesená",J172,0)</f>
        <v>0</v>
      </c>
      <c r="BI172" s="153">
        <f t="shared" ref="BI172:BI203" si="28">IF(N172="nulová",J172,0)</f>
        <v>0</v>
      </c>
      <c r="BJ172" s="13" t="s">
        <v>86</v>
      </c>
      <c r="BK172" s="153">
        <f t="shared" ref="BK172:BK203" si="29">ROUND(I172*H172,2)</f>
        <v>0</v>
      </c>
      <c r="BL172" s="13" t="s">
        <v>255</v>
      </c>
      <c r="BM172" s="152" t="s">
        <v>1812</v>
      </c>
    </row>
    <row r="173" spans="2:65" s="1" customFormat="1" ht="24.15" customHeight="1">
      <c r="B173" s="139"/>
      <c r="C173" s="140" t="s">
        <v>739</v>
      </c>
      <c r="D173" s="140" t="s">
        <v>178</v>
      </c>
      <c r="E173" s="141" t="s">
        <v>1813</v>
      </c>
      <c r="F173" s="142" t="s">
        <v>1814</v>
      </c>
      <c r="G173" s="143" t="s">
        <v>241</v>
      </c>
      <c r="H173" s="144">
        <v>104</v>
      </c>
      <c r="I173" s="145"/>
      <c r="J173" s="146">
        <f t="shared" si="20"/>
        <v>0</v>
      </c>
      <c r="K173" s="147"/>
      <c r="L173" s="28"/>
      <c r="M173" s="148" t="s">
        <v>1</v>
      </c>
      <c r="N173" s="149" t="s">
        <v>39</v>
      </c>
      <c r="P173" s="150">
        <f t="shared" si="21"/>
        <v>0</v>
      </c>
      <c r="Q173" s="150">
        <v>2.4159999999999999E-4</v>
      </c>
      <c r="R173" s="150">
        <f t="shared" si="22"/>
        <v>2.51264E-2</v>
      </c>
      <c r="S173" s="150">
        <v>0</v>
      </c>
      <c r="T173" s="151">
        <f t="shared" si="23"/>
        <v>0</v>
      </c>
      <c r="AR173" s="152" t="s">
        <v>255</v>
      </c>
      <c r="AT173" s="152" t="s">
        <v>178</v>
      </c>
      <c r="AU173" s="152" t="s">
        <v>86</v>
      </c>
      <c r="AY173" s="13" t="s">
        <v>176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86</v>
      </c>
      <c r="BK173" s="153">
        <f t="shared" si="29"/>
        <v>0</v>
      </c>
      <c r="BL173" s="13" t="s">
        <v>255</v>
      </c>
      <c r="BM173" s="152" t="s">
        <v>1815</v>
      </c>
    </row>
    <row r="174" spans="2:65" s="1" customFormat="1" ht="24.15" customHeight="1">
      <c r="B174" s="139"/>
      <c r="C174" s="140" t="s">
        <v>743</v>
      </c>
      <c r="D174" s="140" t="s">
        <v>178</v>
      </c>
      <c r="E174" s="141" t="s">
        <v>1816</v>
      </c>
      <c r="F174" s="142" t="s">
        <v>1817</v>
      </c>
      <c r="G174" s="143" t="s">
        <v>241</v>
      </c>
      <c r="H174" s="144">
        <v>38</v>
      </c>
      <c r="I174" s="145"/>
      <c r="J174" s="146">
        <f t="shared" si="20"/>
        <v>0</v>
      </c>
      <c r="K174" s="147"/>
      <c r="L174" s="28"/>
      <c r="M174" s="148" t="s">
        <v>1</v>
      </c>
      <c r="N174" s="149" t="s">
        <v>39</v>
      </c>
      <c r="P174" s="150">
        <f t="shared" si="21"/>
        <v>0</v>
      </c>
      <c r="Q174" s="150">
        <v>3.8999999999999999E-4</v>
      </c>
      <c r="R174" s="150">
        <f t="shared" si="22"/>
        <v>1.482E-2</v>
      </c>
      <c r="S174" s="150">
        <v>0</v>
      </c>
      <c r="T174" s="151">
        <f t="shared" si="23"/>
        <v>0</v>
      </c>
      <c r="AR174" s="152" t="s">
        <v>255</v>
      </c>
      <c r="AT174" s="152" t="s">
        <v>178</v>
      </c>
      <c r="AU174" s="152" t="s">
        <v>86</v>
      </c>
      <c r="AY174" s="13" t="s">
        <v>176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86</v>
      </c>
      <c r="BK174" s="153">
        <f t="shared" si="29"/>
        <v>0</v>
      </c>
      <c r="BL174" s="13" t="s">
        <v>255</v>
      </c>
      <c r="BM174" s="152" t="s">
        <v>1818</v>
      </c>
    </row>
    <row r="175" spans="2:65" s="1" customFormat="1" ht="24.15" customHeight="1">
      <c r="B175" s="139"/>
      <c r="C175" s="140" t="s">
        <v>1819</v>
      </c>
      <c r="D175" s="140" t="s">
        <v>178</v>
      </c>
      <c r="E175" s="141" t="s">
        <v>1820</v>
      </c>
      <c r="F175" s="142" t="s">
        <v>1821</v>
      </c>
      <c r="G175" s="143" t="s">
        <v>241</v>
      </c>
      <c r="H175" s="144">
        <v>18</v>
      </c>
      <c r="I175" s="145"/>
      <c r="J175" s="146">
        <f t="shared" si="20"/>
        <v>0</v>
      </c>
      <c r="K175" s="147"/>
      <c r="L175" s="28"/>
      <c r="M175" s="148" t="s">
        <v>1</v>
      </c>
      <c r="N175" s="149" t="s">
        <v>39</v>
      </c>
      <c r="P175" s="150">
        <f t="shared" si="21"/>
        <v>0</v>
      </c>
      <c r="Q175" s="150">
        <v>5.1000000000000004E-4</v>
      </c>
      <c r="R175" s="150">
        <f t="shared" si="22"/>
        <v>9.1800000000000007E-3</v>
      </c>
      <c r="S175" s="150">
        <v>0</v>
      </c>
      <c r="T175" s="151">
        <f t="shared" si="23"/>
        <v>0</v>
      </c>
      <c r="AR175" s="152" t="s">
        <v>255</v>
      </c>
      <c r="AT175" s="152" t="s">
        <v>178</v>
      </c>
      <c r="AU175" s="152" t="s">
        <v>86</v>
      </c>
      <c r="AY175" s="13" t="s">
        <v>176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86</v>
      </c>
      <c r="BK175" s="153">
        <f t="shared" si="29"/>
        <v>0</v>
      </c>
      <c r="BL175" s="13" t="s">
        <v>255</v>
      </c>
      <c r="BM175" s="152" t="s">
        <v>1822</v>
      </c>
    </row>
    <row r="176" spans="2:65" s="1" customFormat="1" ht="24.15" customHeight="1">
      <c r="B176" s="139"/>
      <c r="C176" s="140" t="s">
        <v>751</v>
      </c>
      <c r="D176" s="140" t="s">
        <v>178</v>
      </c>
      <c r="E176" s="141" t="s">
        <v>1823</v>
      </c>
      <c r="F176" s="142" t="s">
        <v>1824</v>
      </c>
      <c r="G176" s="143" t="s">
        <v>241</v>
      </c>
      <c r="H176" s="144">
        <v>7</v>
      </c>
      <c r="I176" s="145"/>
      <c r="J176" s="146">
        <f t="shared" si="20"/>
        <v>0</v>
      </c>
      <c r="K176" s="147"/>
      <c r="L176" s="28"/>
      <c r="M176" s="148" t="s">
        <v>1</v>
      </c>
      <c r="N176" s="149" t="s">
        <v>39</v>
      </c>
      <c r="P176" s="150">
        <f t="shared" si="21"/>
        <v>0</v>
      </c>
      <c r="Q176" s="150">
        <v>8.5999999999999998E-4</v>
      </c>
      <c r="R176" s="150">
        <f t="shared" si="22"/>
        <v>6.0200000000000002E-3</v>
      </c>
      <c r="S176" s="150">
        <v>0</v>
      </c>
      <c r="T176" s="151">
        <f t="shared" si="23"/>
        <v>0</v>
      </c>
      <c r="AR176" s="152" t="s">
        <v>255</v>
      </c>
      <c r="AT176" s="152" t="s">
        <v>178</v>
      </c>
      <c r="AU176" s="152" t="s">
        <v>86</v>
      </c>
      <c r="AY176" s="13" t="s">
        <v>176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86</v>
      </c>
      <c r="BK176" s="153">
        <f t="shared" si="29"/>
        <v>0</v>
      </c>
      <c r="BL176" s="13" t="s">
        <v>255</v>
      </c>
      <c r="BM176" s="152" t="s">
        <v>1825</v>
      </c>
    </row>
    <row r="177" spans="2:65" s="1" customFormat="1" ht="24.15" customHeight="1">
      <c r="B177" s="139"/>
      <c r="C177" s="140" t="s">
        <v>1826</v>
      </c>
      <c r="D177" s="140" t="s">
        <v>178</v>
      </c>
      <c r="E177" s="141" t="s">
        <v>1827</v>
      </c>
      <c r="F177" s="142" t="s">
        <v>1828</v>
      </c>
      <c r="G177" s="143" t="s">
        <v>285</v>
      </c>
      <c r="H177" s="144">
        <v>2</v>
      </c>
      <c r="I177" s="145"/>
      <c r="J177" s="146">
        <f t="shared" si="20"/>
        <v>0</v>
      </c>
      <c r="K177" s="147"/>
      <c r="L177" s="28"/>
      <c r="M177" s="148" t="s">
        <v>1</v>
      </c>
      <c r="N177" s="149" t="s">
        <v>39</v>
      </c>
      <c r="P177" s="150">
        <f t="shared" si="21"/>
        <v>0</v>
      </c>
      <c r="Q177" s="150">
        <v>2.0000000000000002E-5</v>
      </c>
      <c r="R177" s="150">
        <f t="shared" si="22"/>
        <v>4.0000000000000003E-5</v>
      </c>
      <c r="S177" s="150">
        <v>0</v>
      </c>
      <c r="T177" s="151">
        <f t="shared" si="23"/>
        <v>0</v>
      </c>
      <c r="AR177" s="152" t="s">
        <v>255</v>
      </c>
      <c r="AT177" s="152" t="s">
        <v>178</v>
      </c>
      <c r="AU177" s="152" t="s">
        <v>86</v>
      </c>
      <c r="AY177" s="13" t="s">
        <v>176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86</v>
      </c>
      <c r="BK177" s="153">
        <f t="shared" si="29"/>
        <v>0</v>
      </c>
      <c r="BL177" s="13" t="s">
        <v>255</v>
      </c>
      <c r="BM177" s="152" t="s">
        <v>1829</v>
      </c>
    </row>
    <row r="178" spans="2:65" s="1" customFormat="1" ht="16.5" customHeight="1">
      <c r="B178" s="139"/>
      <c r="C178" s="154" t="s">
        <v>1830</v>
      </c>
      <c r="D178" s="154" t="s">
        <v>234</v>
      </c>
      <c r="E178" s="155" t="s">
        <v>1831</v>
      </c>
      <c r="F178" s="156" t="s">
        <v>1832</v>
      </c>
      <c r="G178" s="157" t="s">
        <v>285</v>
      </c>
      <c r="H178" s="158">
        <v>2</v>
      </c>
      <c r="I178" s="159"/>
      <c r="J178" s="160">
        <f t="shared" si="20"/>
        <v>0</v>
      </c>
      <c r="K178" s="161"/>
      <c r="L178" s="162"/>
      <c r="M178" s="163" t="s">
        <v>1</v>
      </c>
      <c r="N178" s="164" t="s">
        <v>39</v>
      </c>
      <c r="P178" s="150">
        <f t="shared" si="21"/>
        <v>0</v>
      </c>
      <c r="Q178" s="150">
        <v>8.0000000000000007E-5</v>
      </c>
      <c r="R178" s="150">
        <f t="shared" si="22"/>
        <v>1.6000000000000001E-4</v>
      </c>
      <c r="S178" s="150">
        <v>0</v>
      </c>
      <c r="T178" s="151">
        <f t="shared" si="23"/>
        <v>0</v>
      </c>
      <c r="AR178" s="152" t="s">
        <v>320</v>
      </c>
      <c r="AT178" s="152" t="s">
        <v>234</v>
      </c>
      <c r="AU178" s="152" t="s">
        <v>86</v>
      </c>
      <c r="AY178" s="13" t="s">
        <v>176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86</v>
      </c>
      <c r="BK178" s="153">
        <f t="shared" si="29"/>
        <v>0</v>
      </c>
      <c r="BL178" s="13" t="s">
        <v>255</v>
      </c>
      <c r="BM178" s="152" t="s">
        <v>1833</v>
      </c>
    </row>
    <row r="179" spans="2:65" s="1" customFormat="1" ht="24.15" customHeight="1">
      <c r="B179" s="139"/>
      <c r="C179" s="140" t="s">
        <v>973</v>
      </c>
      <c r="D179" s="140" t="s">
        <v>178</v>
      </c>
      <c r="E179" s="141" t="s">
        <v>1834</v>
      </c>
      <c r="F179" s="142" t="s">
        <v>1835</v>
      </c>
      <c r="G179" s="143" t="s">
        <v>285</v>
      </c>
      <c r="H179" s="144">
        <v>4</v>
      </c>
      <c r="I179" s="145"/>
      <c r="J179" s="146">
        <f t="shared" si="20"/>
        <v>0</v>
      </c>
      <c r="K179" s="147"/>
      <c r="L179" s="28"/>
      <c r="M179" s="148" t="s">
        <v>1</v>
      </c>
      <c r="N179" s="149" t="s">
        <v>39</v>
      </c>
      <c r="P179" s="150">
        <f t="shared" si="21"/>
        <v>0</v>
      </c>
      <c r="Q179" s="150">
        <v>5.7840000000000002E-5</v>
      </c>
      <c r="R179" s="150">
        <f t="shared" si="22"/>
        <v>2.3136000000000001E-4</v>
      </c>
      <c r="S179" s="150">
        <v>0</v>
      </c>
      <c r="T179" s="151">
        <f t="shared" si="23"/>
        <v>0</v>
      </c>
      <c r="AR179" s="152" t="s">
        <v>255</v>
      </c>
      <c r="AT179" s="152" t="s">
        <v>178</v>
      </c>
      <c r="AU179" s="152" t="s">
        <v>86</v>
      </c>
      <c r="AY179" s="13" t="s">
        <v>176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86</v>
      </c>
      <c r="BK179" s="153">
        <f t="shared" si="29"/>
        <v>0</v>
      </c>
      <c r="BL179" s="13" t="s">
        <v>255</v>
      </c>
      <c r="BM179" s="152" t="s">
        <v>1836</v>
      </c>
    </row>
    <row r="180" spans="2:65" s="1" customFormat="1" ht="24.15" customHeight="1">
      <c r="B180" s="139"/>
      <c r="C180" s="154" t="s">
        <v>977</v>
      </c>
      <c r="D180" s="154" t="s">
        <v>234</v>
      </c>
      <c r="E180" s="155" t="s">
        <v>1837</v>
      </c>
      <c r="F180" s="156" t="s">
        <v>1838</v>
      </c>
      <c r="G180" s="157" t="s">
        <v>285</v>
      </c>
      <c r="H180" s="158">
        <v>4</v>
      </c>
      <c r="I180" s="159"/>
      <c r="J180" s="160">
        <f t="shared" si="20"/>
        <v>0</v>
      </c>
      <c r="K180" s="161"/>
      <c r="L180" s="162"/>
      <c r="M180" s="163" t="s">
        <v>1</v>
      </c>
      <c r="N180" s="164" t="s">
        <v>39</v>
      </c>
      <c r="P180" s="150">
        <f t="shared" si="21"/>
        <v>0</v>
      </c>
      <c r="Q180" s="150">
        <v>7.5000000000000002E-4</v>
      </c>
      <c r="R180" s="150">
        <f t="shared" si="22"/>
        <v>3.0000000000000001E-3</v>
      </c>
      <c r="S180" s="150">
        <v>0</v>
      </c>
      <c r="T180" s="151">
        <f t="shared" si="23"/>
        <v>0</v>
      </c>
      <c r="AR180" s="152" t="s">
        <v>320</v>
      </c>
      <c r="AT180" s="152" t="s">
        <v>234</v>
      </c>
      <c r="AU180" s="152" t="s">
        <v>86</v>
      </c>
      <c r="AY180" s="13" t="s">
        <v>176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86</v>
      </c>
      <c r="BK180" s="153">
        <f t="shared" si="29"/>
        <v>0</v>
      </c>
      <c r="BL180" s="13" t="s">
        <v>255</v>
      </c>
      <c r="BM180" s="152" t="s">
        <v>1839</v>
      </c>
    </row>
    <row r="181" spans="2:65" s="1" customFormat="1" ht="24.15" customHeight="1">
      <c r="B181" s="139"/>
      <c r="C181" s="140" t="s">
        <v>1840</v>
      </c>
      <c r="D181" s="140" t="s">
        <v>178</v>
      </c>
      <c r="E181" s="141" t="s">
        <v>1841</v>
      </c>
      <c r="F181" s="142" t="s">
        <v>1842</v>
      </c>
      <c r="G181" s="143" t="s">
        <v>285</v>
      </c>
      <c r="H181" s="144">
        <v>1</v>
      </c>
      <c r="I181" s="145"/>
      <c r="J181" s="146">
        <f t="shared" si="20"/>
        <v>0</v>
      </c>
      <c r="K181" s="147"/>
      <c r="L181" s="28"/>
      <c r="M181" s="148" t="s">
        <v>1</v>
      </c>
      <c r="N181" s="149" t="s">
        <v>39</v>
      </c>
      <c r="P181" s="150">
        <f t="shared" si="21"/>
        <v>0</v>
      </c>
      <c r="Q181" s="150">
        <v>6.0000000000000002E-5</v>
      </c>
      <c r="R181" s="150">
        <f t="shared" si="22"/>
        <v>6.0000000000000002E-5</v>
      </c>
      <c r="S181" s="150">
        <v>0</v>
      </c>
      <c r="T181" s="151">
        <f t="shared" si="23"/>
        <v>0</v>
      </c>
      <c r="AR181" s="152" t="s">
        <v>255</v>
      </c>
      <c r="AT181" s="152" t="s">
        <v>178</v>
      </c>
      <c r="AU181" s="152" t="s">
        <v>86</v>
      </c>
      <c r="AY181" s="13" t="s">
        <v>176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86</v>
      </c>
      <c r="BK181" s="153">
        <f t="shared" si="29"/>
        <v>0</v>
      </c>
      <c r="BL181" s="13" t="s">
        <v>255</v>
      </c>
      <c r="BM181" s="152" t="s">
        <v>1843</v>
      </c>
    </row>
    <row r="182" spans="2:65" s="1" customFormat="1" ht="16.5" customHeight="1">
      <c r="B182" s="139"/>
      <c r="C182" s="154" t="s">
        <v>1844</v>
      </c>
      <c r="D182" s="154" t="s">
        <v>234</v>
      </c>
      <c r="E182" s="155" t="s">
        <v>1845</v>
      </c>
      <c r="F182" s="156" t="s">
        <v>1846</v>
      </c>
      <c r="G182" s="157" t="s">
        <v>285</v>
      </c>
      <c r="H182" s="158">
        <v>1</v>
      </c>
      <c r="I182" s="159"/>
      <c r="J182" s="160">
        <f t="shared" si="20"/>
        <v>0</v>
      </c>
      <c r="K182" s="161"/>
      <c r="L182" s="162"/>
      <c r="M182" s="163" t="s">
        <v>1</v>
      </c>
      <c r="N182" s="164" t="s">
        <v>39</v>
      </c>
      <c r="P182" s="150">
        <f t="shared" si="21"/>
        <v>0</v>
      </c>
      <c r="Q182" s="150">
        <v>3.5000000000000001E-3</v>
      </c>
      <c r="R182" s="150">
        <f t="shared" si="22"/>
        <v>3.5000000000000001E-3</v>
      </c>
      <c r="S182" s="150">
        <v>0</v>
      </c>
      <c r="T182" s="151">
        <f t="shared" si="23"/>
        <v>0</v>
      </c>
      <c r="AR182" s="152" t="s">
        <v>320</v>
      </c>
      <c r="AT182" s="152" t="s">
        <v>234</v>
      </c>
      <c r="AU182" s="152" t="s">
        <v>86</v>
      </c>
      <c r="AY182" s="13" t="s">
        <v>176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86</v>
      </c>
      <c r="BK182" s="153">
        <f t="shared" si="29"/>
        <v>0</v>
      </c>
      <c r="BL182" s="13" t="s">
        <v>255</v>
      </c>
      <c r="BM182" s="152" t="s">
        <v>1847</v>
      </c>
    </row>
    <row r="183" spans="2:65" s="1" customFormat="1" ht="24.15" customHeight="1">
      <c r="B183" s="139"/>
      <c r="C183" s="140" t="s">
        <v>1266</v>
      </c>
      <c r="D183" s="140" t="s">
        <v>178</v>
      </c>
      <c r="E183" s="141" t="s">
        <v>1848</v>
      </c>
      <c r="F183" s="142" t="s">
        <v>1849</v>
      </c>
      <c r="G183" s="143" t="s">
        <v>285</v>
      </c>
      <c r="H183" s="144">
        <v>21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39</v>
      </c>
      <c r="P183" s="150">
        <f t="shared" si="21"/>
        <v>0</v>
      </c>
      <c r="Q183" s="150">
        <v>2.2759999999999999E-5</v>
      </c>
      <c r="R183" s="150">
        <f t="shared" si="22"/>
        <v>4.7795999999999998E-4</v>
      </c>
      <c r="S183" s="150">
        <v>0</v>
      </c>
      <c r="T183" s="151">
        <f t="shared" si="23"/>
        <v>0</v>
      </c>
      <c r="AR183" s="152" t="s">
        <v>255</v>
      </c>
      <c r="AT183" s="152" t="s">
        <v>178</v>
      </c>
      <c r="AU183" s="152" t="s">
        <v>86</v>
      </c>
      <c r="AY183" s="13" t="s">
        <v>176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86</v>
      </c>
      <c r="BK183" s="153">
        <f t="shared" si="29"/>
        <v>0</v>
      </c>
      <c r="BL183" s="13" t="s">
        <v>255</v>
      </c>
      <c r="BM183" s="152" t="s">
        <v>1850</v>
      </c>
    </row>
    <row r="184" spans="2:65" s="1" customFormat="1" ht="21.75" customHeight="1">
      <c r="B184" s="139"/>
      <c r="C184" s="154" t="s">
        <v>1270</v>
      </c>
      <c r="D184" s="154" t="s">
        <v>234</v>
      </c>
      <c r="E184" s="155" t="s">
        <v>1851</v>
      </c>
      <c r="F184" s="156" t="s">
        <v>1852</v>
      </c>
      <c r="G184" s="157" t="s">
        <v>285</v>
      </c>
      <c r="H184" s="158">
        <v>21</v>
      </c>
      <c r="I184" s="159"/>
      <c r="J184" s="160">
        <f t="shared" si="20"/>
        <v>0</v>
      </c>
      <c r="K184" s="161"/>
      <c r="L184" s="162"/>
      <c r="M184" s="163" t="s">
        <v>1</v>
      </c>
      <c r="N184" s="164" t="s">
        <v>39</v>
      </c>
      <c r="P184" s="150">
        <f t="shared" si="21"/>
        <v>0</v>
      </c>
      <c r="Q184" s="150">
        <v>2.5000000000000001E-4</v>
      </c>
      <c r="R184" s="150">
        <f t="shared" si="22"/>
        <v>5.2500000000000003E-3</v>
      </c>
      <c r="S184" s="150">
        <v>0</v>
      </c>
      <c r="T184" s="151">
        <f t="shared" si="23"/>
        <v>0</v>
      </c>
      <c r="AR184" s="152" t="s">
        <v>320</v>
      </c>
      <c r="AT184" s="152" t="s">
        <v>234</v>
      </c>
      <c r="AU184" s="152" t="s">
        <v>86</v>
      </c>
      <c r="AY184" s="13" t="s">
        <v>176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86</v>
      </c>
      <c r="BK184" s="153">
        <f t="shared" si="29"/>
        <v>0</v>
      </c>
      <c r="BL184" s="13" t="s">
        <v>255</v>
      </c>
      <c r="BM184" s="152" t="s">
        <v>1853</v>
      </c>
    </row>
    <row r="185" spans="2:65" s="1" customFormat="1" ht="21.75" customHeight="1">
      <c r="B185" s="139"/>
      <c r="C185" s="140" t="s">
        <v>1142</v>
      </c>
      <c r="D185" s="140" t="s">
        <v>178</v>
      </c>
      <c r="E185" s="141" t="s">
        <v>1854</v>
      </c>
      <c r="F185" s="142" t="s">
        <v>1855</v>
      </c>
      <c r="G185" s="143" t="s">
        <v>285</v>
      </c>
      <c r="H185" s="144">
        <v>2</v>
      </c>
      <c r="I185" s="145"/>
      <c r="J185" s="146">
        <f t="shared" si="20"/>
        <v>0</v>
      </c>
      <c r="K185" s="147"/>
      <c r="L185" s="28"/>
      <c r="M185" s="148" t="s">
        <v>1</v>
      </c>
      <c r="N185" s="149" t="s">
        <v>39</v>
      </c>
      <c r="P185" s="150">
        <f t="shared" si="21"/>
        <v>0</v>
      </c>
      <c r="Q185" s="150">
        <v>2.2759999999999999E-5</v>
      </c>
      <c r="R185" s="150">
        <f t="shared" si="22"/>
        <v>4.5519999999999998E-5</v>
      </c>
      <c r="S185" s="150">
        <v>0</v>
      </c>
      <c r="T185" s="151">
        <f t="shared" si="23"/>
        <v>0</v>
      </c>
      <c r="AR185" s="152" t="s">
        <v>255</v>
      </c>
      <c r="AT185" s="152" t="s">
        <v>178</v>
      </c>
      <c r="AU185" s="152" t="s">
        <v>86</v>
      </c>
      <c r="AY185" s="13" t="s">
        <v>176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86</v>
      </c>
      <c r="BK185" s="153">
        <f t="shared" si="29"/>
        <v>0</v>
      </c>
      <c r="BL185" s="13" t="s">
        <v>255</v>
      </c>
      <c r="BM185" s="152" t="s">
        <v>1856</v>
      </c>
    </row>
    <row r="186" spans="2:65" s="1" customFormat="1" ht="21.75" customHeight="1">
      <c r="B186" s="139"/>
      <c r="C186" s="154" t="s">
        <v>1146</v>
      </c>
      <c r="D186" s="154" t="s">
        <v>234</v>
      </c>
      <c r="E186" s="155" t="s">
        <v>1857</v>
      </c>
      <c r="F186" s="156" t="s">
        <v>1858</v>
      </c>
      <c r="G186" s="157" t="s">
        <v>285</v>
      </c>
      <c r="H186" s="158">
        <v>2</v>
      </c>
      <c r="I186" s="159"/>
      <c r="J186" s="160">
        <f t="shared" si="20"/>
        <v>0</v>
      </c>
      <c r="K186" s="161"/>
      <c r="L186" s="162"/>
      <c r="M186" s="163" t="s">
        <v>1</v>
      </c>
      <c r="N186" s="164" t="s">
        <v>39</v>
      </c>
      <c r="P186" s="150">
        <f t="shared" si="21"/>
        <v>0</v>
      </c>
      <c r="Q186" s="150">
        <v>6.9999999999999994E-5</v>
      </c>
      <c r="R186" s="150">
        <f t="shared" si="22"/>
        <v>1.3999999999999999E-4</v>
      </c>
      <c r="S186" s="150">
        <v>0</v>
      </c>
      <c r="T186" s="151">
        <f t="shared" si="23"/>
        <v>0</v>
      </c>
      <c r="AR186" s="152" t="s">
        <v>320</v>
      </c>
      <c r="AT186" s="152" t="s">
        <v>234</v>
      </c>
      <c r="AU186" s="152" t="s">
        <v>86</v>
      </c>
      <c r="AY186" s="13" t="s">
        <v>176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86</v>
      </c>
      <c r="BK186" s="153">
        <f t="shared" si="29"/>
        <v>0</v>
      </c>
      <c r="BL186" s="13" t="s">
        <v>255</v>
      </c>
      <c r="BM186" s="152" t="s">
        <v>1859</v>
      </c>
    </row>
    <row r="187" spans="2:65" s="1" customFormat="1" ht="24.15" customHeight="1">
      <c r="B187" s="139"/>
      <c r="C187" s="140" t="s">
        <v>1860</v>
      </c>
      <c r="D187" s="140" t="s">
        <v>178</v>
      </c>
      <c r="E187" s="141" t="s">
        <v>1861</v>
      </c>
      <c r="F187" s="142" t="s">
        <v>1862</v>
      </c>
      <c r="G187" s="143" t="s">
        <v>285</v>
      </c>
      <c r="H187" s="144">
        <v>1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39</v>
      </c>
      <c r="P187" s="150">
        <f t="shared" si="21"/>
        <v>0</v>
      </c>
      <c r="Q187" s="150">
        <v>6.0000000000000002E-5</v>
      </c>
      <c r="R187" s="150">
        <f t="shared" si="22"/>
        <v>6.0000000000000002E-5</v>
      </c>
      <c r="S187" s="150">
        <v>0</v>
      </c>
      <c r="T187" s="151">
        <f t="shared" si="23"/>
        <v>0</v>
      </c>
      <c r="AR187" s="152" t="s">
        <v>255</v>
      </c>
      <c r="AT187" s="152" t="s">
        <v>178</v>
      </c>
      <c r="AU187" s="152" t="s">
        <v>86</v>
      </c>
      <c r="AY187" s="13" t="s">
        <v>176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86</v>
      </c>
      <c r="BK187" s="153">
        <f t="shared" si="29"/>
        <v>0</v>
      </c>
      <c r="BL187" s="13" t="s">
        <v>255</v>
      </c>
      <c r="BM187" s="152" t="s">
        <v>1863</v>
      </c>
    </row>
    <row r="188" spans="2:65" s="1" customFormat="1" ht="24.15" customHeight="1">
      <c r="B188" s="139"/>
      <c r="C188" s="154" t="s">
        <v>1864</v>
      </c>
      <c r="D188" s="154" t="s">
        <v>234</v>
      </c>
      <c r="E188" s="155" t="s">
        <v>1865</v>
      </c>
      <c r="F188" s="156" t="s">
        <v>1866</v>
      </c>
      <c r="G188" s="157" t="s">
        <v>285</v>
      </c>
      <c r="H188" s="158">
        <v>1</v>
      </c>
      <c r="I188" s="159"/>
      <c r="J188" s="160">
        <f t="shared" si="20"/>
        <v>0</v>
      </c>
      <c r="K188" s="161"/>
      <c r="L188" s="162"/>
      <c r="M188" s="163" t="s">
        <v>1</v>
      </c>
      <c r="N188" s="164" t="s">
        <v>39</v>
      </c>
      <c r="P188" s="150">
        <f t="shared" si="21"/>
        <v>0</v>
      </c>
      <c r="Q188" s="150">
        <v>2.1000000000000001E-2</v>
      </c>
      <c r="R188" s="150">
        <f t="shared" si="22"/>
        <v>2.1000000000000001E-2</v>
      </c>
      <c r="S188" s="150">
        <v>0</v>
      </c>
      <c r="T188" s="151">
        <f t="shared" si="23"/>
        <v>0</v>
      </c>
      <c r="AR188" s="152" t="s">
        <v>320</v>
      </c>
      <c r="AT188" s="152" t="s">
        <v>234</v>
      </c>
      <c r="AU188" s="152" t="s">
        <v>86</v>
      </c>
      <c r="AY188" s="13" t="s">
        <v>176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86</v>
      </c>
      <c r="BK188" s="153">
        <f t="shared" si="29"/>
        <v>0</v>
      </c>
      <c r="BL188" s="13" t="s">
        <v>255</v>
      </c>
      <c r="BM188" s="152" t="s">
        <v>1867</v>
      </c>
    </row>
    <row r="189" spans="2:65" s="1" customFormat="1" ht="16.5" customHeight="1">
      <c r="B189" s="139"/>
      <c r="C189" s="140" t="s">
        <v>1410</v>
      </c>
      <c r="D189" s="140" t="s">
        <v>178</v>
      </c>
      <c r="E189" s="141" t="s">
        <v>1868</v>
      </c>
      <c r="F189" s="142" t="s">
        <v>1869</v>
      </c>
      <c r="G189" s="143" t="s">
        <v>285</v>
      </c>
      <c r="H189" s="144">
        <v>1</v>
      </c>
      <c r="I189" s="145"/>
      <c r="J189" s="146">
        <f t="shared" si="20"/>
        <v>0</v>
      </c>
      <c r="K189" s="147"/>
      <c r="L189" s="28"/>
      <c r="M189" s="148" t="s">
        <v>1</v>
      </c>
      <c r="N189" s="149" t="s">
        <v>39</v>
      </c>
      <c r="P189" s="150">
        <f t="shared" si="21"/>
        <v>0</v>
      </c>
      <c r="Q189" s="150">
        <v>6.0000000000000002E-5</v>
      </c>
      <c r="R189" s="150">
        <f t="shared" si="22"/>
        <v>6.0000000000000002E-5</v>
      </c>
      <c r="S189" s="150">
        <v>0</v>
      </c>
      <c r="T189" s="151">
        <f t="shared" si="23"/>
        <v>0</v>
      </c>
      <c r="AR189" s="152" t="s">
        <v>255</v>
      </c>
      <c r="AT189" s="152" t="s">
        <v>178</v>
      </c>
      <c r="AU189" s="152" t="s">
        <v>86</v>
      </c>
      <c r="AY189" s="13" t="s">
        <v>176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86</v>
      </c>
      <c r="BK189" s="153">
        <f t="shared" si="29"/>
        <v>0</v>
      </c>
      <c r="BL189" s="13" t="s">
        <v>255</v>
      </c>
      <c r="BM189" s="152" t="s">
        <v>1870</v>
      </c>
    </row>
    <row r="190" spans="2:65" s="1" customFormat="1" ht="24.15" customHeight="1">
      <c r="B190" s="139"/>
      <c r="C190" s="154" t="s">
        <v>1414</v>
      </c>
      <c r="D190" s="154" t="s">
        <v>234</v>
      </c>
      <c r="E190" s="155" t="s">
        <v>1871</v>
      </c>
      <c r="F190" s="156" t="s">
        <v>1872</v>
      </c>
      <c r="G190" s="157" t="s">
        <v>285</v>
      </c>
      <c r="H190" s="158">
        <v>1</v>
      </c>
      <c r="I190" s="159"/>
      <c r="J190" s="160">
        <f t="shared" si="20"/>
        <v>0</v>
      </c>
      <c r="K190" s="161"/>
      <c r="L190" s="162"/>
      <c r="M190" s="163" t="s">
        <v>1</v>
      </c>
      <c r="N190" s="164" t="s">
        <v>39</v>
      </c>
      <c r="P190" s="150">
        <f t="shared" si="21"/>
        <v>0</v>
      </c>
      <c r="Q190" s="150">
        <v>1E-3</v>
      </c>
      <c r="R190" s="150">
        <f t="shared" si="22"/>
        <v>1E-3</v>
      </c>
      <c r="S190" s="150">
        <v>0</v>
      </c>
      <c r="T190" s="151">
        <f t="shared" si="23"/>
        <v>0</v>
      </c>
      <c r="AR190" s="152" t="s">
        <v>320</v>
      </c>
      <c r="AT190" s="152" t="s">
        <v>234</v>
      </c>
      <c r="AU190" s="152" t="s">
        <v>86</v>
      </c>
      <c r="AY190" s="13" t="s">
        <v>176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86</v>
      </c>
      <c r="BK190" s="153">
        <f t="shared" si="29"/>
        <v>0</v>
      </c>
      <c r="BL190" s="13" t="s">
        <v>255</v>
      </c>
      <c r="BM190" s="152" t="s">
        <v>1873</v>
      </c>
    </row>
    <row r="191" spans="2:65" s="1" customFormat="1" ht="16.5" customHeight="1">
      <c r="B191" s="139"/>
      <c r="C191" s="140" t="s">
        <v>1874</v>
      </c>
      <c r="D191" s="140" t="s">
        <v>178</v>
      </c>
      <c r="E191" s="141" t="s">
        <v>1875</v>
      </c>
      <c r="F191" s="142" t="s">
        <v>1876</v>
      </c>
      <c r="G191" s="143" t="s">
        <v>285</v>
      </c>
      <c r="H191" s="144">
        <v>1</v>
      </c>
      <c r="I191" s="145"/>
      <c r="J191" s="146">
        <f t="shared" si="20"/>
        <v>0</v>
      </c>
      <c r="K191" s="147"/>
      <c r="L191" s="28"/>
      <c r="M191" s="148" t="s">
        <v>1</v>
      </c>
      <c r="N191" s="149" t="s">
        <v>39</v>
      </c>
      <c r="P191" s="150">
        <f t="shared" si="21"/>
        <v>0</v>
      </c>
      <c r="Q191" s="150">
        <v>6.0000000000000002E-5</v>
      </c>
      <c r="R191" s="150">
        <f t="shared" si="22"/>
        <v>6.0000000000000002E-5</v>
      </c>
      <c r="S191" s="150">
        <v>0</v>
      </c>
      <c r="T191" s="151">
        <f t="shared" si="23"/>
        <v>0</v>
      </c>
      <c r="AR191" s="152" t="s">
        <v>255</v>
      </c>
      <c r="AT191" s="152" t="s">
        <v>178</v>
      </c>
      <c r="AU191" s="152" t="s">
        <v>86</v>
      </c>
      <c r="AY191" s="13" t="s">
        <v>176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86</v>
      </c>
      <c r="BK191" s="153">
        <f t="shared" si="29"/>
        <v>0</v>
      </c>
      <c r="BL191" s="13" t="s">
        <v>255</v>
      </c>
      <c r="BM191" s="152" t="s">
        <v>1877</v>
      </c>
    </row>
    <row r="192" spans="2:65" s="1" customFormat="1" ht="24.15" customHeight="1">
      <c r="B192" s="139"/>
      <c r="C192" s="154" t="s">
        <v>1878</v>
      </c>
      <c r="D192" s="154" t="s">
        <v>234</v>
      </c>
      <c r="E192" s="155" t="s">
        <v>1879</v>
      </c>
      <c r="F192" s="156" t="s">
        <v>1880</v>
      </c>
      <c r="G192" s="157" t="s">
        <v>285</v>
      </c>
      <c r="H192" s="158">
        <v>1</v>
      </c>
      <c r="I192" s="159"/>
      <c r="J192" s="160">
        <f t="shared" si="20"/>
        <v>0</v>
      </c>
      <c r="K192" s="161"/>
      <c r="L192" s="162"/>
      <c r="M192" s="163" t="s">
        <v>1</v>
      </c>
      <c r="N192" s="164" t="s">
        <v>39</v>
      </c>
      <c r="P192" s="150">
        <f t="shared" si="21"/>
        <v>0</v>
      </c>
      <c r="Q192" s="150">
        <v>2E-3</v>
      </c>
      <c r="R192" s="150">
        <f t="shared" si="22"/>
        <v>2E-3</v>
      </c>
      <c r="S192" s="150">
        <v>0</v>
      </c>
      <c r="T192" s="151">
        <f t="shared" si="23"/>
        <v>0</v>
      </c>
      <c r="AR192" s="152" t="s">
        <v>320</v>
      </c>
      <c r="AT192" s="152" t="s">
        <v>234</v>
      </c>
      <c r="AU192" s="152" t="s">
        <v>86</v>
      </c>
      <c r="AY192" s="13" t="s">
        <v>176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86</v>
      </c>
      <c r="BK192" s="153">
        <f t="shared" si="29"/>
        <v>0</v>
      </c>
      <c r="BL192" s="13" t="s">
        <v>255</v>
      </c>
      <c r="BM192" s="152" t="s">
        <v>1881</v>
      </c>
    </row>
    <row r="193" spans="2:65" s="1" customFormat="1" ht="24.15" customHeight="1">
      <c r="B193" s="139"/>
      <c r="C193" s="140" t="s">
        <v>300</v>
      </c>
      <c r="D193" s="140" t="s">
        <v>178</v>
      </c>
      <c r="E193" s="141" t="s">
        <v>1882</v>
      </c>
      <c r="F193" s="142" t="s">
        <v>1883</v>
      </c>
      <c r="G193" s="143" t="s">
        <v>285</v>
      </c>
      <c r="H193" s="144">
        <v>27</v>
      </c>
      <c r="I193" s="145"/>
      <c r="J193" s="146">
        <f t="shared" si="20"/>
        <v>0</v>
      </c>
      <c r="K193" s="147"/>
      <c r="L193" s="28"/>
      <c r="M193" s="148" t="s">
        <v>1</v>
      </c>
      <c r="N193" s="149" t="s">
        <v>39</v>
      </c>
      <c r="P193" s="150">
        <f t="shared" si="21"/>
        <v>0</v>
      </c>
      <c r="Q193" s="150">
        <v>1.2852E-4</v>
      </c>
      <c r="R193" s="150">
        <f t="shared" si="22"/>
        <v>3.4700399999999998E-3</v>
      </c>
      <c r="S193" s="150">
        <v>0</v>
      </c>
      <c r="T193" s="151">
        <f t="shared" si="23"/>
        <v>0</v>
      </c>
      <c r="AR193" s="152" t="s">
        <v>255</v>
      </c>
      <c r="AT193" s="152" t="s">
        <v>178</v>
      </c>
      <c r="AU193" s="152" t="s">
        <v>86</v>
      </c>
      <c r="AY193" s="13" t="s">
        <v>176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86</v>
      </c>
      <c r="BK193" s="153">
        <f t="shared" si="29"/>
        <v>0</v>
      </c>
      <c r="BL193" s="13" t="s">
        <v>255</v>
      </c>
      <c r="BM193" s="152" t="s">
        <v>1884</v>
      </c>
    </row>
    <row r="194" spans="2:65" s="1" customFormat="1" ht="24.15" customHeight="1">
      <c r="B194" s="139"/>
      <c r="C194" s="154" t="s">
        <v>1885</v>
      </c>
      <c r="D194" s="154" t="s">
        <v>234</v>
      </c>
      <c r="E194" s="155" t="s">
        <v>1886</v>
      </c>
      <c r="F194" s="156" t="s">
        <v>1887</v>
      </c>
      <c r="G194" s="157" t="s">
        <v>285</v>
      </c>
      <c r="H194" s="158">
        <v>27</v>
      </c>
      <c r="I194" s="159"/>
      <c r="J194" s="160">
        <f t="shared" si="20"/>
        <v>0</v>
      </c>
      <c r="K194" s="161"/>
      <c r="L194" s="162"/>
      <c r="M194" s="163" t="s">
        <v>1</v>
      </c>
      <c r="N194" s="164" t="s">
        <v>39</v>
      </c>
      <c r="P194" s="150">
        <f t="shared" si="21"/>
        <v>0</v>
      </c>
      <c r="Q194" s="150">
        <v>1.8000000000000001E-4</v>
      </c>
      <c r="R194" s="150">
        <f t="shared" si="22"/>
        <v>4.8600000000000006E-3</v>
      </c>
      <c r="S194" s="150">
        <v>0</v>
      </c>
      <c r="T194" s="151">
        <f t="shared" si="23"/>
        <v>0</v>
      </c>
      <c r="AR194" s="152" t="s">
        <v>320</v>
      </c>
      <c r="AT194" s="152" t="s">
        <v>234</v>
      </c>
      <c r="AU194" s="152" t="s">
        <v>86</v>
      </c>
      <c r="AY194" s="13" t="s">
        <v>176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86</v>
      </c>
      <c r="BK194" s="153">
        <f t="shared" si="29"/>
        <v>0</v>
      </c>
      <c r="BL194" s="13" t="s">
        <v>255</v>
      </c>
      <c r="BM194" s="152" t="s">
        <v>1888</v>
      </c>
    </row>
    <row r="195" spans="2:65" s="1" customFormat="1" ht="16.5" customHeight="1">
      <c r="B195" s="139"/>
      <c r="C195" s="140" t="s">
        <v>1889</v>
      </c>
      <c r="D195" s="140" t="s">
        <v>178</v>
      </c>
      <c r="E195" s="141" t="s">
        <v>1890</v>
      </c>
      <c r="F195" s="142" t="s">
        <v>1891</v>
      </c>
      <c r="G195" s="143" t="s">
        <v>285</v>
      </c>
      <c r="H195" s="144">
        <v>1</v>
      </c>
      <c r="I195" s="145"/>
      <c r="J195" s="146">
        <f t="shared" si="20"/>
        <v>0</v>
      </c>
      <c r="K195" s="147"/>
      <c r="L195" s="28"/>
      <c r="M195" s="148" t="s">
        <v>1</v>
      </c>
      <c r="N195" s="149" t="s">
        <v>39</v>
      </c>
      <c r="P195" s="150">
        <f t="shared" si="21"/>
        <v>0</v>
      </c>
      <c r="Q195" s="150">
        <v>6.0000000000000002E-5</v>
      </c>
      <c r="R195" s="150">
        <f t="shared" si="22"/>
        <v>6.0000000000000002E-5</v>
      </c>
      <c r="S195" s="150">
        <v>0</v>
      </c>
      <c r="T195" s="151">
        <f t="shared" si="23"/>
        <v>0</v>
      </c>
      <c r="AR195" s="152" t="s">
        <v>255</v>
      </c>
      <c r="AT195" s="152" t="s">
        <v>178</v>
      </c>
      <c r="AU195" s="152" t="s">
        <v>86</v>
      </c>
      <c r="AY195" s="13" t="s">
        <v>176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86</v>
      </c>
      <c r="BK195" s="153">
        <f t="shared" si="29"/>
        <v>0</v>
      </c>
      <c r="BL195" s="13" t="s">
        <v>255</v>
      </c>
      <c r="BM195" s="152" t="s">
        <v>1892</v>
      </c>
    </row>
    <row r="196" spans="2:65" s="1" customFormat="1" ht="16.5" customHeight="1">
      <c r="B196" s="139"/>
      <c r="C196" s="154" t="s">
        <v>1893</v>
      </c>
      <c r="D196" s="154" t="s">
        <v>234</v>
      </c>
      <c r="E196" s="155" t="s">
        <v>1894</v>
      </c>
      <c r="F196" s="156" t="s">
        <v>1895</v>
      </c>
      <c r="G196" s="157" t="s">
        <v>285</v>
      </c>
      <c r="H196" s="158">
        <v>1</v>
      </c>
      <c r="I196" s="159"/>
      <c r="J196" s="160">
        <f t="shared" si="20"/>
        <v>0</v>
      </c>
      <c r="K196" s="161"/>
      <c r="L196" s="162"/>
      <c r="M196" s="163" t="s">
        <v>1</v>
      </c>
      <c r="N196" s="164" t="s">
        <v>39</v>
      </c>
      <c r="P196" s="150">
        <f t="shared" si="21"/>
        <v>0</v>
      </c>
      <c r="Q196" s="150">
        <v>1.3500000000000001E-3</v>
      </c>
      <c r="R196" s="150">
        <f t="shared" si="22"/>
        <v>1.3500000000000001E-3</v>
      </c>
      <c r="S196" s="150">
        <v>0</v>
      </c>
      <c r="T196" s="151">
        <f t="shared" si="23"/>
        <v>0</v>
      </c>
      <c r="AR196" s="152" t="s">
        <v>320</v>
      </c>
      <c r="AT196" s="152" t="s">
        <v>234</v>
      </c>
      <c r="AU196" s="152" t="s">
        <v>86</v>
      </c>
      <c r="AY196" s="13" t="s">
        <v>176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86</v>
      </c>
      <c r="BK196" s="153">
        <f t="shared" si="29"/>
        <v>0</v>
      </c>
      <c r="BL196" s="13" t="s">
        <v>255</v>
      </c>
      <c r="BM196" s="152" t="s">
        <v>1896</v>
      </c>
    </row>
    <row r="197" spans="2:65" s="1" customFormat="1" ht="16.5" customHeight="1">
      <c r="B197" s="139"/>
      <c r="C197" s="140" t="s">
        <v>1897</v>
      </c>
      <c r="D197" s="140" t="s">
        <v>178</v>
      </c>
      <c r="E197" s="141" t="s">
        <v>1898</v>
      </c>
      <c r="F197" s="142" t="s">
        <v>1899</v>
      </c>
      <c r="G197" s="143" t="s">
        <v>285</v>
      </c>
      <c r="H197" s="144">
        <v>1</v>
      </c>
      <c r="I197" s="145"/>
      <c r="J197" s="146">
        <f t="shared" si="20"/>
        <v>0</v>
      </c>
      <c r="K197" s="147"/>
      <c r="L197" s="28"/>
      <c r="M197" s="148" t="s">
        <v>1</v>
      </c>
      <c r="N197" s="149" t="s">
        <v>39</v>
      </c>
      <c r="P197" s="150">
        <f t="shared" si="21"/>
        <v>0</v>
      </c>
      <c r="Q197" s="150">
        <v>6.9999999999999994E-5</v>
      </c>
      <c r="R197" s="150">
        <f t="shared" si="22"/>
        <v>6.9999999999999994E-5</v>
      </c>
      <c r="S197" s="150">
        <v>0</v>
      </c>
      <c r="T197" s="151">
        <f t="shared" si="23"/>
        <v>0</v>
      </c>
      <c r="AR197" s="152" t="s">
        <v>255</v>
      </c>
      <c r="AT197" s="152" t="s">
        <v>178</v>
      </c>
      <c r="AU197" s="152" t="s">
        <v>86</v>
      </c>
      <c r="AY197" s="13" t="s">
        <v>176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86</v>
      </c>
      <c r="BK197" s="153">
        <f t="shared" si="29"/>
        <v>0</v>
      </c>
      <c r="BL197" s="13" t="s">
        <v>255</v>
      </c>
      <c r="BM197" s="152" t="s">
        <v>1900</v>
      </c>
    </row>
    <row r="198" spans="2:65" s="1" customFormat="1" ht="24.15" customHeight="1">
      <c r="B198" s="139"/>
      <c r="C198" s="140" t="s">
        <v>1901</v>
      </c>
      <c r="D198" s="140" t="s">
        <v>178</v>
      </c>
      <c r="E198" s="141" t="s">
        <v>1902</v>
      </c>
      <c r="F198" s="142" t="s">
        <v>1903</v>
      </c>
      <c r="G198" s="143" t="s">
        <v>1904</v>
      </c>
      <c r="H198" s="144">
        <v>1</v>
      </c>
      <c r="I198" s="145"/>
      <c r="J198" s="146">
        <f t="shared" si="20"/>
        <v>0</v>
      </c>
      <c r="K198" s="147"/>
      <c r="L198" s="28"/>
      <c r="M198" s="148" t="s">
        <v>1</v>
      </c>
      <c r="N198" s="149" t="s">
        <v>39</v>
      </c>
      <c r="P198" s="150">
        <f t="shared" si="21"/>
        <v>0</v>
      </c>
      <c r="Q198" s="150">
        <v>2.6049999999999999E-4</v>
      </c>
      <c r="R198" s="150">
        <f t="shared" si="22"/>
        <v>2.6049999999999999E-4</v>
      </c>
      <c r="S198" s="150">
        <v>0</v>
      </c>
      <c r="T198" s="151">
        <f t="shared" si="23"/>
        <v>0</v>
      </c>
      <c r="AR198" s="152" t="s">
        <v>255</v>
      </c>
      <c r="AT198" s="152" t="s">
        <v>178</v>
      </c>
      <c r="AU198" s="152" t="s">
        <v>86</v>
      </c>
      <c r="AY198" s="13" t="s">
        <v>176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86</v>
      </c>
      <c r="BK198" s="153">
        <f t="shared" si="29"/>
        <v>0</v>
      </c>
      <c r="BL198" s="13" t="s">
        <v>255</v>
      </c>
      <c r="BM198" s="152" t="s">
        <v>1905</v>
      </c>
    </row>
    <row r="199" spans="2:65" s="1" customFormat="1" ht="37.75" customHeight="1">
      <c r="B199" s="139"/>
      <c r="C199" s="154" t="s">
        <v>1906</v>
      </c>
      <c r="D199" s="154" t="s">
        <v>234</v>
      </c>
      <c r="E199" s="155" t="s">
        <v>1907</v>
      </c>
      <c r="F199" s="156" t="s">
        <v>1908</v>
      </c>
      <c r="G199" s="157" t="s">
        <v>285</v>
      </c>
      <c r="H199" s="158">
        <v>1</v>
      </c>
      <c r="I199" s="159"/>
      <c r="J199" s="160">
        <f t="shared" si="20"/>
        <v>0</v>
      </c>
      <c r="K199" s="161"/>
      <c r="L199" s="162"/>
      <c r="M199" s="163" t="s">
        <v>1</v>
      </c>
      <c r="N199" s="164" t="s">
        <v>39</v>
      </c>
      <c r="P199" s="150">
        <f t="shared" si="21"/>
        <v>0</v>
      </c>
      <c r="Q199" s="150">
        <v>1.8499999999999999E-2</v>
      </c>
      <c r="R199" s="150">
        <f t="shared" si="22"/>
        <v>1.8499999999999999E-2</v>
      </c>
      <c r="S199" s="150">
        <v>0</v>
      </c>
      <c r="T199" s="151">
        <f t="shared" si="23"/>
        <v>0</v>
      </c>
      <c r="AR199" s="152" t="s">
        <v>320</v>
      </c>
      <c r="AT199" s="152" t="s">
        <v>234</v>
      </c>
      <c r="AU199" s="152" t="s">
        <v>86</v>
      </c>
      <c r="AY199" s="13" t="s">
        <v>176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86</v>
      </c>
      <c r="BK199" s="153">
        <f t="shared" si="29"/>
        <v>0</v>
      </c>
      <c r="BL199" s="13" t="s">
        <v>255</v>
      </c>
      <c r="BM199" s="152" t="s">
        <v>1909</v>
      </c>
    </row>
    <row r="200" spans="2:65" s="1" customFormat="1" ht="16.5" customHeight="1">
      <c r="B200" s="139"/>
      <c r="C200" s="140" t="s">
        <v>378</v>
      </c>
      <c r="D200" s="140" t="s">
        <v>178</v>
      </c>
      <c r="E200" s="141" t="s">
        <v>1910</v>
      </c>
      <c r="F200" s="142" t="s">
        <v>1911</v>
      </c>
      <c r="G200" s="143" t="s">
        <v>241</v>
      </c>
      <c r="H200" s="144">
        <v>179</v>
      </c>
      <c r="I200" s="145"/>
      <c r="J200" s="146">
        <f t="shared" si="20"/>
        <v>0</v>
      </c>
      <c r="K200" s="147"/>
      <c r="L200" s="28"/>
      <c r="M200" s="148" t="s">
        <v>1</v>
      </c>
      <c r="N200" s="149" t="s">
        <v>39</v>
      </c>
      <c r="P200" s="150">
        <f t="shared" si="21"/>
        <v>0</v>
      </c>
      <c r="Q200" s="150">
        <v>0</v>
      </c>
      <c r="R200" s="150">
        <f t="shared" si="22"/>
        <v>0</v>
      </c>
      <c r="S200" s="150">
        <v>0</v>
      </c>
      <c r="T200" s="151">
        <f t="shared" si="23"/>
        <v>0</v>
      </c>
      <c r="AR200" s="152" t="s">
        <v>255</v>
      </c>
      <c r="AT200" s="152" t="s">
        <v>178</v>
      </c>
      <c r="AU200" s="152" t="s">
        <v>86</v>
      </c>
      <c r="AY200" s="13" t="s">
        <v>176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86</v>
      </c>
      <c r="BK200" s="153">
        <f t="shared" si="29"/>
        <v>0</v>
      </c>
      <c r="BL200" s="13" t="s">
        <v>255</v>
      </c>
      <c r="BM200" s="152" t="s">
        <v>1912</v>
      </c>
    </row>
    <row r="201" spans="2:65" s="1" customFormat="1" ht="24.15" customHeight="1">
      <c r="B201" s="139"/>
      <c r="C201" s="140" t="s">
        <v>382</v>
      </c>
      <c r="D201" s="140" t="s">
        <v>178</v>
      </c>
      <c r="E201" s="141" t="s">
        <v>1913</v>
      </c>
      <c r="F201" s="142" t="s">
        <v>1914</v>
      </c>
      <c r="G201" s="143" t="s">
        <v>241</v>
      </c>
      <c r="H201" s="144">
        <v>179</v>
      </c>
      <c r="I201" s="145"/>
      <c r="J201" s="146">
        <f t="shared" si="20"/>
        <v>0</v>
      </c>
      <c r="K201" s="147"/>
      <c r="L201" s="28"/>
      <c r="M201" s="148" t="s">
        <v>1</v>
      </c>
      <c r="N201" s="149" t="s">
        <v>39</v>
      </c>
      <c r="P201" s="150">
        <f t="shared" si="21"/>
        <v>0</v>
      </c>
      <c r="Q201" s="150">
        <v>1.0000000000000001E-5</v>
      </c>
      <c r="R201" s="150">
        <f t="shared" si="22"/>
        <v>1.7900000000000001E-3</v>
      </c>
      <c r="S201" s="150">
        <v>0</v>
      </c>
      <c r="T201" s="151">
        <f t="shared" si="23"/>
        <v>0</v>
      </c>
      <c r="AR201" s="152" t="s">
        <v>255</v>
      </c>
      <c r="AT201" s="152" t="s">
        <v>178</v>
      </c>
      <c r="AU201" s="152" t="s">
        <v>86</v>
      </c>
      <c r="AY201" s="13" t="s">
        <v>176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86</v>
      </c>
      <c r="BK201" s="153">
        <f t="shared" si="29"/>
        <v>0</v>
      </c>
      <c r="BL201" s="13" t="s">
        <v>255</v>
      </c>
      <c r="BM201" s="152" t="s">
        <v>1915</v>
      </c>
    </row>
    <row r="202" spans="2:65" s="1" customFormat="1" ht="24.15" customHeight="1">
      <c r="B202" s="139"/>
      <c r="C202" s="140" t="s">
        <v>386</v>
      </c>
      <c r="D202" s="140" t="s">
        <v>178</v>
      </c>
      <c r="E202" s="141" t="s">
        <v>1916</v>
      </c>
      <c r="F202" s="142" t="s">
        <v>1917</v>
      </c>
      <c r="G202" s="143" t="s">
        <v>647</v>
      </c>
      <c r="H202" s="165"/>
      <c r="I202" s="145"/>
      <c r="J202" s="146">
        <f t="shared" si="20"/>
        <v>0</v>
      </c>
      <c r="K202" s="147"/>
      <c r="L202" s="28"/>
      <c r="M202" s="148" t="s">
        <v>1</v>
      </c>
      <c r="N202" s="149" t="s">
        <v>39</v>
      </c>
      <c r="P202" s="150">
        <f t="shared" si="21"/>
        <v>0</v>
      </c>
      <c r="Q202" s="150">
        <v>0</v>
      </c>
      <c r="R202" s="150">
        <f t="shared" si="22"/>
        <v>0</v>
      </c>
      <c r="S202" s="150">
        <v>0</v>
      </c>
      <c r="T202" s="151">
        <f t="shared" si="23"/>
        <v>0</v>
      </c>
      <c r="AR202" s="152" t="s">
        <v>255</v>
      </c>
      <c r="AT202" s="152" t="s">
        <v>178</v>
      </c>
      <c r="AU202" s="152" t="s">
        <v>86</v>
      </c>
      <c r="AY202" s="13" t="s">
        <v>176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3" t="s">
        <v>86</v>
      </c>
      <c r="BK202" s="153">
        <f t="shared" si="29"/>
        <v>0</v>
      </c>
      <c r="BL202" s="13" t="s">
        <v>255</v>
      </c>
      <c r="BM202" s="152" t="s">
        <v>1918</v>
      </c>
    </row>
    <row r="203" spans="2:65" s="1" customFormat="1" ht="24.15" customHeight="1">
      <c r="B203" s="139"/>
      <c r="C203" s="140" t="s">
        <v>390</v>
      </c>
      <c r="D203" s="140" t="s">
        <v>178</v>
      </c>
      <c r="E203" s="141" t="s">
        <v>1919</v>
      </c>
      <c r="F203" s="142" t="s">
        <v>1920</v>
      </c>
      <c r="G203" s="143" t="s">
        <v>647</v>
      </c>
      <c r="H203" s="165"/>
      <c r="I203" s="145"/>
      <c r="J203" s="146">
        <f t="shared" si="20"/>
        <v>0</v>
      </c>
      <c r="K203" s="147"/>
      <c r="L203" s="28"/>
      <c r="M203" s="148" t="s">
        <v>1</v>
      </c>
      <c r="N203" s="149" t="s">
        <v>39</v>
      </c>
      <c r="P203" s="150">
        <f t="shared" si="21"/>
        <v>0</v>
      </c>
      <c r="Q203" s="150">
        <v>0</v>
      </c>
      <c r="R203" s="150">
        <f t="shared" si="22"/>
        <v>0</v>
      </c>
      <c r="S203" s="150">
        <v>0</v>
      </c>
      <c r="T203" s="151">
        <f t="shared" si="23"/>
        <v>0</v>
      </c>
      <c r="AR203" s="152" t="s">
        <v>255</v>
      </c>
      <c r="AT203" s="152" t="s">
        <v>178</v>
      </c>
      <c r="AU203" s="152" t="s">
        <v>86</v>
      </c>
      <c r="AY203" s="13" t="s">
        <v>176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3" t="s">
        <v>86</v>
      </c>
      <c r="BK203" s="153">
        <f t="shared" si="29"/>
        <v>0</v>
      </c>
      <c r="BL203" s="13" t="s">
        <v>255</v>
      </c>
      <c r="BM203" s="152" t="s">
        <v>1921</v>
      </c>
    </row>
    <row r="204" spans="2:65" s="11" customFormat="1" ht="22.75" customHeight="1">
      <c r="B204" s="127"/>
      <c r="D204" s="128" t="s">
        <v>72</v>
      </c>
      <c r="E204" s="137" t="s">
        <v>1922</v>
      </c>
      <c r="F204" s="137" t="s">
        <v>1923</v>
      </c>
      <c r="I204" s="130"/>
      <c r="J204" s="138">
        <f>BK204</f>
        <v>0</v>
      </c>
      <c r="L204" s="127"/>
      <c r="M204" s="132"/>
      <c r="P204" s="133">
        <f>SUM(P205:P237)</f>
        <v>0</v>
      </c>
      <c r="R204" s="133">
        <f>SUM(R205:R237)</f>
        <v>0.30322819360000003</v>
      </c>
      <c r="T204" s="134">
        <f>SUM(T205:T237)</f>
        <v>0</v>
      </c>
      <c r="AR204" s="128" t="s">
        <v>86</v>
      </c>
      <c r="AT204" s="135" t="s">
        <v>72</v>
      </c>
      <c r="AU204" s="135" t="s">
        <v>80</v>
      </c>
      <c r="AY204" s="128" t="s">
        <v>176</v>
      </c>
      <c r="BK204" s="136">
        <f>SUM(BK205:BK237)</f>
        <v>0</v>
      </c>
    </row>
    <row r="205" spans="2:65" s="1" customFormat="1" ht="24.15" customHeight="1">
      <c r="B205" s="139"/>
      <c r="C205" s="140" t="s">
        <v>1924</v>
      </c>
      <c r="D205" s="140" t="s">
        <v>178</v>
      </c>
      <c r="E205" s="141" t="s">
        <v>1925</v>
      </c>
      <c r="F205" s="142" t="s">
        <v>1926</v>
      </c>
      <c r="G205" s="143" t="s">
        <v>285</v>
      </c>
      <c r="H205" s="144">
        <v>3</v>
      </c>
      <c r="I205" s="145"/>
      <c r="J205" s="146">
        <f t="shared" ref="J205:J237" si="30">ROUND(I205*H205,2)</f>
        <v>0</v>
      </c>
      <c r="K205" s="147"/>
      <c r="L205" s="28"/>
      <c r="M205" s="148" t="s">
        <v>1</v>
      </c>
      <c r="N205" s="149" t="s">
        <v>39</v>
      </c>
      <c r="P205" s="150">
        <f t="shared" ref="P205:P237" si="31">O205*H205</f>
        <v>0</v>
      </c>
      <c r="Q205" s="150">
        <v>1.7000000000000001E-4</v>
      </c>
      <c r="R205" s="150">
        <f t="shared" ref="R205:R237" si="32">Q205*H205</f>
        <v>5.1000000000000004E-4</v>
      </c>
      <c r="S205" s="150">
        <v>0</v>
      </c>
      <c r="T205" s="151">
        <f t="shared" ref="T205:T237" si="33">S205*H205</f>
        <v>0</v>
      </c>
      <c r="AR205" s="152" t="s">
        <v>255</v>
      </c>
      <c r="AT205" s="152" t="s">
        <v>178</v>
      </c>
      <c r="AU205" s="152" t="s">
        <v>86</v>
      </c>
      <c r="AY205" s="13" t="s">
        <v>176</v>
      </c>
      <c r="BE205" s="153">
        <f t="shared" ref="BE205:BE237" si="34">IF(N205="základná",J205,0)</f>
        <v>0</v>
      </c>
      <c r="BF205" s="153">
        <f t="shared" ref="BF205:BF237" si="35">IF(N205="znížená",J205,0)</f>
        <v>0</v>
      </c>
      <c r="BG205" s="153">
        <f t="shared" ref="BG205:BG237" si="36">IF(N205="zákl. prenesená",J205,0)</f>
        <v>0</v>
      </c>
      <c r="BH205" s="153">
        <f t="shared" ref="BH205:BH237" si="37">IF(N205="zníž. prenesená",J205,0)</f>
        <v>0</v>
      </c>
      <c r="BI205" s="153">
        <f t="shared" ref="BI205:BI237" si="38">IF(N205="nulová",J205,0)</f>
        <v>0</v>
      </c>
      <c r="BJ205" s="13" t="s">
        <v>86</v>
      </c>
      <c r="BK205" s="153">
        <f t="shared" ref="BK205:BK237" si="39">ROUND(I205*H205,2)</f>
        <v>0</v>
      </c>
      <c r="BL205" s="13" t="s">
        <v>255</v>
      </c>
      <c r="BM205" s="152" t="s">
        <v>1927</v>
      </c>
    </row>
    <row r="206" spans="2:65" s="1" customFormat="1" ht="24.15" customHeight="1">
      <c r="B206" s="139"/>
      <c r="C206" s="154" t="s">
        <v>1928</v>
      </c>
      <c r="D206" s="154" t="s">
        <v>234</v>
      </c>
      <c r="E206" s="155" t="s">
        <v>1929</v>
      </c>
      <c r="F206" s="156" t="s">
        <v>1930</v>
      </c>
      <c r="G206" s="157" t="s">
        <v>285</v>
      </c>
      <c r="H206" s="158">
        <v>3</v>
      </c>
      <c r="I206" s="159"/>
      <c r="J206" s="160">
        <f t="shared" si="30"/>
        <v>0</v>
      </c>
      <c r="K206" s="161"/>
      <c r="L206" s="162"/>
      <c r="M206" s="163" t="s">
        <v>1</v>
      </c>
      <c r="N206" s="164" t="s">
        <v>39</v>
      </c>
      <c r="P206" s="150">
        <f t="shared" si="31"/>
        <v>0</v>
      </c>
      <c r="Q206" s="150">
        <v>1.35E-2</v>
      </c>
      <c r="R206" s="150">
        <f t="shared" si="32"/>
        <v>4.0500000000000001E-2</v>
      </c>
      <c r="S206" s="150">
        <v>0</v>
      </c>
      <c r="T206" s="151">
        <f t="shared" si="33"/>
        <v>0</v>
      </c>
      <c r="AR206" s="152" t="s">
        <v>320</v>
      </c>
      <c r="AT206" s="152" t="s">
        <v>234</v>
      </c>
      <c r="AU206" s="152" t="s">
        <v>86</v>
      </c>
      <c r="AY206" s="13" t="s">
        <v>176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86</v>
      </c>
      <c r="BK206" s="153">
        <f t="shared" si="39"/>
        <v>0</v>
      </c>
      <c r="BL206" s="13" t="s">
        <v>255</v>
      </c>
      <c r="BM206" s="152" t="s">
        <v>1931</v>
      </c>
    </row>
    <row r="207" spans="2:65" s="1" customFormat="1" ht="16.5" customHeight="1">
      <c r="B207" s="139"/>
      <c r="C207" s="140" t="s">
        <v>1932</v>
      </c>
      <c r="D207" s="140" t="s">
        <v>178</v>
      </c>
      <c r="E207" s="141" t="s">
        <v>1933</v>
      </c>
      <c r="F207" s="142" t="s">
        <v>1934</v>
      </c>
      <c r="G207" s="143" t="s">
        <v>285</v>
      </c>
      <c r="H207" s="144">
        <v>2</v>
      </c>
      <c r="I207" s="145"/>
      <c r="J207" s="146">
        <f t="shared" si="30"/>
        <v>0</v>
      </c>
      <c r="K207" s="147"/>
      <c r="L207" s="28"/>
      <c r="M207" s="148" t="s">
        <v>1</v>
      </c>
      <c r="N207" s="149" t="s">
        <v>39</v>
      </c>
      <c r="P207" s="150">
        <f t="shared" si="31"/>
        <v>0</v>
      </c>
      <c r="Q207" s="150">
        <v>1.7000000000000001E-4</v>
      </c>
      <c r="R207" s="150">
        <f t="shared" si="32"/>
        <v>3.4000000000000002E-4</v>
      </c>
      <c r="S207" s="150">
        <v>0</v>
      </c>
      <c r="T207" s="151">
        <f t="shared" si="33"/>
        <v>0</v>
      </c>
      <c r="AR207" s="152" t="s">
        <v>255</v>
      </c>
      <c r="AT207" s="152" t="s">
        <v>178</v>
      </c>
      <c r="AU207" s="152" t="s">
        <v>86</v>
      </c>
      <c r="AY207" s="13" t="s">
        <v>176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3" t="s">
        <v>86</v>
      </c>
      <c r="BK207" s="153">
        <f t="shared" si="39"/>
        <v>0</v>
      </c>
      <c r="BL207" s="13" t="s">
        <v>255</v>
      </c>
      <c r="BM207" s="152" t="s">
        <v>1935</v>
      </c>
    </row>
    <row r="208" spans="2:65" s="1" customFormat="1" ht="24.15" customHeight="1">
      <c r="B208" s="139"/>
      <c r="C208" s="154" t="s">
        <v>1936</v>
      </c>
      <c r="D208" s="154" t="s">
        <v>234</v>
      </c>
      <c r="E208" s="155" t="s">
        <v>1937</v>
      </c>
      <c r="F208" s="156" t="s">
        <v>1938</v>
      </c>
      <c r="G208" s="157" t="s">
        <v>285</v>
      </c>
      <c r="H208" s="158">
        <v>2</v>
      </c>
      <c r="I208" s="159"/>
      <c r="J208" s="160">
        <f t="shared" si="30"/>
        <v>0</v>
      </c>
      <c r="K208" s="161"/>
      <c r="L208" s="162"/>
      <c r="M208" s="163" t="s">
        <v>1</v>
      </c>
      <c r="N208" s="164" t="s">
        <v>39</v>
      </c>
      <c r="P208" s="150">
        <f t="shared" si="31"/>
        <v>0</v>
      </c>
      <c r="Q208" s="150">
        <v>2.3E-2</v>
      </c>
      <c r="R208" s="150">
        <f t="shared" si="32"/>
        <v>4.5999999999999999E-2</v>
      </c>
      <c r="S208" s="150">
        <v>0</v>
      </c>
      <c r="T208" s="151">
        <f t="shared" si="33"/>
        <v>0</v>
      </c>
      <c r="AR208" s="152" t="s">
        <v>320</v>
      </c>
      <c r="AT208" s="152" t="s">
        <v>234</v>
      </c>
      <c r="AU208" s="152" t="s">
        <v>86</v>
      </c>
      <c r="AY208" s="13" t="s">
        <v>176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3" t="s">
        <v>86</v>
      </c>
      <c r="BK208" s="153">
        <f t="shared" si="39"/>
        <v>0</v>
      </c>
      <c r="BL208" s="13" t="s">
        <v>255</v>
      </c>
      <c r="BM208" s="152" t="s">
        <v>1939</v>
      </c>
    </row>
    <row r="209" spans="2:65" s="1" customFormat="1" ht="24.15" customHeight="1">
      <c r="B209" s="139"/>
      <c r="C209" s="140" t="s">
        <v>1940</v>
      </c>
      <c r="D209" s="140" t="s">
        <v>178</v>
      </c>
      <c r="E209" s="141" t="s">
        <v>1941</v>
      </c>
      <c r="F209" s="142" t="s">
        <v>1942</v>
      </c>
      <c r="G209" s="143" t="s">
        <v>285</v>
      </c>
      <c r="H209" s="144">
        <v>5</v>
      </c>
      <c r="I209" s="145"/>
      <c r="J209" s="146">
        <f t="shared" si="30"/>
        <v>0</v>
      </c>
      <c r="K209" s="147"/>
      <c r="L209" s="28"/>
      <c r="M209" s="148" t="s">
        <v>1</v>
      </c>
      <c r="N209" s="149" t="s">
        <v>39</v>
      </c>
      <c r="P209" s="150">
        <f t="shared" si="31"/>
        <v>0</v>
      </c>
      <c r="Q209" s="150">
        <v>0</v>
      </c>
      <c r="R209" s="150">
        <f t="shared" si="32"/>
        <v>0</v>
      </c>
      <c r="S209" s="150">
        <v>0</v>
      </c>
      <c r="T209" s="151">
        <f t="shared" si="33"/>
        <v>0</v>
      </c>
      <c r="AR209" s="152" t="s">
        <v>255</v>
      </c>
      <c r="AT209" s="152" t="s">
        <v>178</v>
      </c>
      <c r="AU209" s="152" t="s">
        <v>86</v>
      </c>
      <c r="AY209" s="13" t="s">
        <v>176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3" t="s">
        <v>86</v>
      </c>
      <c r="BK209" s="153">
        <f t="shared" si="39"/>
        <v>0</v>
      </c>
      <c r="BL209" s="13" t="s">
        <v>255</v>
      </c>
      <c r="BM209" s="152" t="s">
        <v>1943</v>
      </c>
    </row>
    <row r="210" spans="2:65" s="1" customFormat="1" ht="37.75" customHeight="1">
      <c r="B210" s="139"/>
      <c r="C210" s="154" t="s">
        <v>1944</v>
      </c>
      <c r="D210" s="154" t="s">
        <v>234</v>
      </c>
      <c r="E210" s="155" t="s">
        <v>1945</v>
      </c>
      <c r="F210" s="156" t="s">
        <v>1946</v>
      </c>
      <c r="G210" s="157" t="s">
        <v>285</v>
      </c>
      <c r="H210" s="158">
        <v>5</v>
      </c>
      <c r="I210" s="159"/>
      <c r="J210" s="160">
        <f t="shared" si="30"/>
        <v>0</v>
      </c>
      <c r="K210" s="161"/>
      <c r="L210" s="162"/>
      <c r="M210" s="163" t="s">
        <v>1</v>
      </c>
      <c r="N210" s="164" t="s">
        <v>39</v>
      </c>
      <c r="P210" s="150">
        <f t="shared" si="31"/>
        <v>0</v>
      </c>
      <c r="Q210" s="150">
        <v>1.6049999999999998E-2</v>
      </c>
      <c r="R210" s="150">
        <f t="shared" si="32"/>
        <v>8.0249999999999988E-2</v>
      </c>
      <c r="S210" s="150">
        <v>0</v>
      </c>
      <c r="T210" s="151">
        <f t="shared" si="33"/>
        <v>0</v>
      </c>
      <c r="AR210" s="152" t="s">
        <v>320</v>
      </c>
      <c r="AT210" s="152" t="s">
        <v>234</v>
      </c>
      <c r="AU210" s="152" t="s">
        <v>86</v>
      </c>
      <c r="AY210" s="13" t="s">
        <v>176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3" t="s">
        <v>86</v>
      </c>
      <c r="BK210" s="153">
        <f t="shared" si="39"/>
        <v>0</v>
      </c>
      <c r="BL210" s="13" t="s">
        <v>255</v>
      </c>
      <c r="BM210" s="152" t="s">
        <v>1947</v>
      </c>
    </row>
    <row r="211" spans="2:65" s="1" customFormat="1" ht="24.15" customHeight="1">
      <c r="B211" s="139"/>
      <c r="C211" s="140" t="s">
        <v>1948</v>
      </c>
      <c r="D211" s="140" t="s">
        <v>178</v>
      </c>
      <c r="E211" s="141" t="s">
        <v>1949</v>
      </c>
      <c r="F211" s="142" t="s">
        <v>1950</v>
      </c>
      <c r="G211" s="143" t="s">
        <v>285</v>
      </c>
      <c r="H211" s="144">
        <v>6</v>
      </c>
      <c r="I211" s="145"/>
      <c r="J211" s="146">
        <f t="shared" si="30"/>
        <v>0</v>
      </c>
      <c r="K211" s="147"/>
      <c r="L211" s="28"/>
      <c r="M211" s="148" t="s">
        <v>1</v>
      </c>
      <c r="N211" s="149" t="s">
        <v>39</v>
      </c>
      <c r="P211" s="150">
        <f t="shared" si="31"/>
        <v>0</v>
      </c>
      <c r="Q211" s="150">
        <v>2.7999999999999998E-4</v>
      </c>
      <c r="R211" s="150">
        <f t="shared" si="32"/>
        <v>1.6799999999999999E-3</v>
      </c>
      <c r="S211" s="150">
        <v>0</v>
      </c>
      <c r="T211" s="151">
        <f t="shared" si="33"/>
        <v>0</v>
      </c>
      <c r="AR211" s="152" t="s">
        <v>255</v>
      </c>
      <c r="AT211" s="152" t="s">
        <v>178</v>
      </c>
      <c r="AU211" s="152" t="s">
        <v>86</v>
      </c>
      <c r="AY211" s="13" t="s">
        <v>176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3" t="s">
        <v>86</v>
      </c>
      <c r="BK211" s="153">
        <f t="shared" si="39"/>
        <v>0</v>
      </c>
      <c r="BL211" s="13" t="s">
        <v>255</v>
      </c>
      <c r="BM211" s="152" t="s">
        <v>1951</v>
      </c>
    </row>
    <row r="212" spans="2:65" s="1" customFormat="1" ht="16.5" customHeight="1">
      <c r="B212" s="139"/>
      <c r="C212" s="154" t="s">
        <v>1952</v>
      </c>
      <c r="D212" s="154" t="s">
        <v>234</v>
      </c>
      <c r="E212" s="155" t="s">
        <v>1953</v>
      </c>
      <c r="F212" s="156" t="s">
        <v>1954</v>
      </c>
      <c r="G212" s="157" t="s">
        <v>285</v>
      </c>
      <c r="H212" s="158">
        <v>4</v>
      </c>
      <c r="I212" s="159"/>
      <c r="J212" s="160">
        <f t="shared" si="30"/>
        <v>0</v>
      </c>
      <c r="K212" s="161"/>
      <c r="L212" s="162"/>
      <c r="M212" s="163" t="s">
        <v>1</v>
      </c>
      <c r="N212" s="164" t="s">
        <v>39</v>
      </c>
      <c r="P212" s="150">
        <f t="shared" si="31"/>
        <v>0</v>
      </c>
      <c r="Q212" s="150">
        <v>1.41E-2</v>
      </c>
      <c r="R212" s="150">
        <f t="shared" si="32"/>
        <v>5.6399999999999999E-2</v>
      </c>
      <c r="S212" s="150">
        <v>0</v>
      </c>
      <c r="T212" s="151">
        <f t="shared" si="33"/>
        <v>0</v>
      </c>
      <c r="AR212" s="152" t="s">
        <v>320</v>
      </c>
      <c r="AT212" s="152" t="s">
        <v>234</v>
      </c>
      <c r="AU212" s="152" t="s">
        <v>86</v>
      </c>
      <c r="AY212" s="13" t="s">
        <v>176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3" t="s">
        <v>86</v>
      </c>
      <c r="BK212" s="153">
        <f t="shared" si="39"/>
        <v>0</v>
      </c>
      <c r="BL212" s="13" t="s">
        <v>255</v>
      </c>
      <c r="BM212" s="152" t="s">
        <v>1955</v>
      </c>
    </row>
    <row r="213" spans="2:65" s="1" customFormat="1" ht="16.5" customHeight="1">
      <c r="B213" s="139"/>
      <c r="C213" s="154" t="s">
        <v>1956</v>
      </c>
      <c r="D213" s="154" t="s">
        <v>234</v>
      </c>
      <c r="E213" s="155" t="s">
        <v>1957</v>
      </c>
      <c r="F213" s="156" t="s">
        <v>1958</v>
      </c>
      <c r="G213" s="157" t="s">
        <v>285</v>
      </c>
      <c r="H213" s="158">
        <v>2</v>
      </c>
      <c r="I213" s="159"/>
      <c r="J213" s="160">
        <f t="shared" si="30"/>
        <v>0</v>
      </c>
      <c r="K213" s="161"/>
      <c r="L213" s="162"/>
      <c r="M213" s="163" t="s">
        <v>1</v>
      </c>
      <c r="N213" s="164" t="s">
        <v>39</v>
      </c>
      <c r="P213" s="150">
        <f t="shared" si="31"/>
        <v>0</v>
      </c>
      <c r="Q213" s="150">
        <v>1.7000000000000001E-2</v>
      </c>
      <c r="R213" s="150">
        <f t="shared" si="32"/>
        <v>3.4000000000000002E-2</v>
      </c>
      <c r="S213" s="150">
        <v>0</v>
      </c>
      <c r="T213" s="151">
        <f t="shared" si="33"/>
        <v>0</v>
      </c>
      <c r="AR213" s="152" t="s">
        <v>320</v>
      </c>
      <c r="AT213" s="152" t="s">
        <v>234</v>
      </c>
      <c r="AU213" s="152" t="s">
        <v>86</v>
      </c>
      <c r="AY213" s="13" t="s">
        <v>176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86</v>
      </c>
      <c r="BK213" s="153">
        <f t="shared" si="39"/>
        <v>0</v>
      </c>
      <c r="BL213" s="13" t="s">
        <v>255</v>
      </c>
      <c r="BM213" s="152" t="s">
        <v>1959</v>
      </c>
    </row>
    <row r="214" spans="2:65" s="1" customFormat="1" ht="21.75" customHeight="1">
      <c r="B214" s="139"/>
      <c r="C214" s="140" t="s">
        <v>1960</v>
      </c>
      <c r="D214" s="140" t="s">
        <v>178</v>
      </c>
      <c r="E214" s="141" t="s">
        <v>1961</v>
      </c>
      <c r="F214" s="142" t="s">
        <v>1962</v>
      </c>
      <c r="G214" s="143" t="s">
        <v>285</v>
      </c>
      <c r="H214" s="144">
        <v>8</v>
      </c>
      <c r="I214" s="145"/>
      <c r="J214" s="146">
        <f t="shared" si="30"/>
        <v>0</v>
      </c>
      <c r="K214" s="147"/>
      <c r="L214" s="28"/>
      <c r="M214" s="148" t="s">
        <v>1</v>
      </c>
      <c r="N214" s="149" t="s">
        <v>39</v>
      </c>
      <c r="P214" s="150">
        <f t="shared" si="31"/>
        <v>0</v>
      </c>
      <c r="Q214" s="150">
        <v>0</v>
      </c>
      <c r="R214" s="150">
        <f t="shared" si="32"/>
        <v>0</v>
      </c>
      <c r="S214" s="150">
        <v>0</v>
      </c>
      <c r="T214" s="151">
        <f t="shared" si="33"/>
        <v>0</v>
      </c>
      <c r="AR214" s="152" t="s">
        <v>255</v>
      </c>
      <c r="AT214" s="152" t="s">
        <v>178</v>
      </c>
      <c r="AU214" s="152" t="s">
        <v>86</v>
      </c>
      <c r="AY214" s="13" t="s">
        <v>176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3" t="s">
        <v>86</v>
      </c>
      <c r="BK214" s="153">
        <f t="shared" si="39"/>
        <v>0</v>
      </c>
      <c r="BL214" s="13" t="s">
        <v>255</v>
      </c>
      <c r="BM214" s="152" t="s">
        <v>1963</v>
      </c>
    </row>
    <row r="215" spans="2:65" s="1" customFormat="1" ht="24.15" customHeight="1">
      <c r="B215" s="139"/>
      <c r="C215" s="154" t="s">
        <v>1964</v>
      </c>
      <c r="D215" s="154" t="s">
        <v>234</v>
      </c>
      <c r="E215" s="155" t="s">
        <v>1965</v>
      </c>
      <c r="F215" s="156" t="s">
        <v>1966</v>
      </c>
      <c r="G215" s="157" t="s">
        <v>285</v>
      </c>
      <c r="H215" s="158">
        <v>4</v>
      </c>
      <c r="I215" s="159"/>
      <c r="J215" s="160">
        <f t="shared" si="30"/>
        <v>0</v>
      </c>
      <c r="K215" s="161"/>
      <c r="L215" s="162"/>
      <c r="M215" s="163" t="s">
        <v>1</v>
      </c>
      <c r="N215" s="164" t="s">
        <v>39</v>
      </c>
      <c r="P215" s="150">
        <f t="shared" si="31"/>
        <v>0</v>
      </c>
      <c r="Q215" s="150">
        <v>3.5E-4</v>
      </c>
      <c r="R215" s="150">
        <f t="shared" si="32"/>
        <v>1.4E-3</v>
      </c>
      <c r="S215" s="150">
        <v>0</v>
      </c>
      <c r="T215" s="151">
        <f t="shared" si="33"/>
        <v>0</v>
      </c>
      <c r="AR215" s="152" t="s">
        <v>320</v>
      </c>
      <c r="AT215" s="152" t="s">
        <v>234</v>
      </c>
      <c r="AU215" s="152" t="s">
        <v>86</v>
      </c>
      <c r="AY215" s="13" t="s">
        <v>176</v>
      </c>
      <c r="BE215" s="153">
        <f t="shared" si="34"/>
        <v>0</v>
      </c>
      <c r="BF215" s="153">
        <f t="shared" si="35"/>
        <v>0</v>
      </c>
      <c r="BG215" s="153">
        <f t="shared" si="36"/>
        <v>0</v>
      </c>
      <c r="BH215" s="153">
        <f t="shared" si="37"/>
        <v>0</v>
      </c>
      <c r="BI215" s="153">
        <f t="shared" si="38"/>
        <v>0</v>
      </c>
      <c r="BJ215" s="13" t="s">
        <v>86</v>
      </c>
      <c r="BK215" s="153">
        <f t="shared" si="39"/>
        <v>0</v>
      </c>
      <c r="BL215" s="13" t="s">
        <v>255</v>
      </c>
      <c r="BM215" s="152" t="s">
        <v>1967</v>
      </c>
    </row>
    <row r="216" spans="2:65" s="1" customFormat="1" ht="24.15" customHeight="1">
      <c r="B216" s="139"/>
      <c r="C216" s="154" t="s">
        <v>1968</v>
      </c>
      <c r="D216" s="154" t="s">
        <v>234</v>
      </c>
      <c r="E216" s="155" t="s">
        <v>1969</v>
      </c>
      <c r="F216" s="156" t="s">
        <v>1970</v>
      </c>
      <c r="G216" s="157" t="s">
        <v>285</v>
      </c>
      <c r="H216" s="158">
        <v>4</v>
      </c>
      <c r="I216" s="159"/>
      <c r="J216" s="160">
        <f t="shared" si="30"/>
        <v>0</v>
      </c>
      <c r="K216" s="161"/>
      <c r="L216" s="162"/>
      <c r="M216" s="163" t="s">
        <v>1</v>
      </c>
      <c r="N216" s="164" t="s">
        <v>39</v>
      </c>
      <c r="P216" s="150">
        <f t="shared" si="31"/>
        <v>0</v>
      </c>
      <c r="Q216" s="150">
        <v>4.0999999999999999E-4</v>
      </c>
      <c r="R216" s="150">
        <f t="shared" si="32"/>
        <v>1.64E-3</v>
      </c>
      <c r="S216" s="150">
        <v>0</v>
      </c>
      <c r="T216" s="151">
        <f t="shared" si="33"/>
        <v>0</v>
      </c>
      <c r="AR216" s="152" t="s">
        <v>320</v>
      </c>
      <c r="AT216" s="152" t="s">
        <v>234</v>
      </c>
      <c r="AU216" s="152" t="s">
        <v>86</v>
      </c>
      <c r="AY216" s="13" t="s">
        <v>176</v>
      </c>
      <c r="BE216" s="153">
        <f t="shared" si="34"/>
        <v>0</v>
      </c>
      <c r="BF216" s="153">
        <f t="shared" si="35"/>
        <v>0</v>
      </c>
      <c r="BG216" s="153">
        <f t="shared" si="36"/>
        <v>0</v>
      </c>
      <c r="BH216" s="153">
        <f t="shared" si="37"/>
        <v>0</v>
      </c>
      <c r="BI216" s="153">
        <f t="shared" si="38"/>
        <v>0</v>
      </c>
      <c r="BJ216" s="13" t="s">
        <v>86</v>
      </c>
      <c r="BK216" s="153">
        <f t="shared" si="39"/>
        <v>0</v>
      </c>
      <c r="BL216" s="13" t="s">
        <v>255</v>
      </c>
      <c r="BM216" s="152" t="s">
        <v>1971</v>
      </c>
    </row>
    <row r="217" spans="2:65" s="1" customFormat="1" ht="33" customHeight="1">
      <c r="B217" s="139"/>
      <c r="C217" s="140" t="s">
        <v>456</v>
      </c>
      <c r="D217" s="140" t="s">
        <v>178</v>
      </c>
      <c r="E217" s="141" t="s">
        <v>1972</v>
      </c>
      <c r="F217" s="142" t="s">
        <v>1973</v>
      </c>
      <c r="G217" s="143" t="s">
        <v>1904</v>
      </c>
      <c r="H217" s="144">
        <v>2</v>
      </c>
      <c r="I217" s="145"/>
      <c r="J217" s="146">
        <f t="shared" si="30"/>
        <v>0</v>
      </c>
      <c r="K217" s="147"/>
      <c r="L217" s="28"/>
      <c r="M217" s="148" t="s">
        <v>1</v>
      </c>
      <c r="N217" s="149" t="s">
        <v>39</v>
      </c>
      <c r="P217" s="150">
        <f t="shared" si="31"/>
        <v>0</v>
      </c>
      <c r="Q217" s="150">
        <v>6.5773679999999997E-4</v>
      </c>
      <c r="R217" s="150">
        <f t="shared" si="32"/>
        <v>1.3154735999999999E-3</v>
      </c>
      <c r="S217" s="150">
        <v>0</v>
      </c>
      <c r="T217" s="151">
        <f t="shared" si="33"/>
        <v>0</v>
      </c>
      <c r="AR217" s="152" t="s">
        <v>255</v>
      </c>
      <c r="AT217" s="152" t="s">
        <v>178</v>
      </c>
      <c r="AU217" s="152" t="s">
        <v>86</v>
      </c>
      <c r="AY217" s="13" t="s">
        <v>176</v>
      </c>
      <c r="BE217" s="153">
        <f t="shared" si="34"/>
        <v>0</v>
      </c>
      <c r="BF217" s="153">
        <f t="shared" si="35"/>
        <v>0</v>
      </c>
      <c r="BG217" s="153">
        <f t="shared" si="36"/>
        <v>0</v>
      </c>
      <c r="BH217" s="153">
        <f t="shared" si="37"/>
        <v>0</v>
      </c>
      <c r="BI217" s="153">
        <f t="shared" si="38"/>
        <v>0</v>
      </c>
      <c r="BJ217" s="13" t="s">
        <v>86</v>
      </c>
      <c r="BK217" s="153">
        <f t="shared" si="39"/>
        <v>0</v>
      </c>
      <c r="BL217" s="13" t="s">
        <v>255</v>
      </c>
      <c r="BM217" s="152" t="s">
        <v>1974</v>
      </c>
    </row>
    <row r="218" spans="2:65" s="1" customFormat="1" ht="24.15" customHeight="1">
      <c r="B218" s="139"/>
      <c r="C218" s="154" t="s">
        <v>1975</v>
      </c>
      <c r="D218" s="154" t="s">
        <v>234</v>
      </c>
      <c r="E218" s="155" t="s">
        <v>1976</v>
      </c>
      <c r="F218" s="156" t="s">
        <v>1977</v>
      </c>
      <c r="G218" s="157" t="s">
        <v>285</v>
      </c>
      <c r="H218" s="158">
        <v>2</v>
      </c>
      <c r="I218" s="159"/>
      <c r="J218" s="160">
        <f t="shared" si="30"/>
        <v>0</v>
      </c>
      <c r="K218" s="161"/>
      <c r="L218" s="162"/>
      <c r="M218" s="163" t="s">
        <v>1</v>
      </c>
      <c r="N218" s="164" t="s">
        <v>39</v>
      </c>
      <c r="P218" s="150">
        <f t="shared" si="31"/>
        <v>0</v>
      </c>
      <c r="Q218" s="150">
        <v>3.1700000000000001E-3</v>
      </c>
      <c r="R218" s="150">
        <f t="shared" si="32"/>
        <v>6.3400000000000001E-3</v>
      </c>
      <c r="S218" s="150">
        <v>0</v>
      </c>
      <c r="T218" s="151">
        <f t="shared" si="33"/>
        <v>0</v>
      </c>
      <c r="AR218" s="152" t="s">
        <v>1100</v>
      </c>
      <c r="AT218" s="152" t="s">
        <v>234</v>
      </c>
      <c r="AU218" s="152" t="s">
        <v>86</v>
      </c>
      <c r="AY218" s="13" t="s">
        <v>176</v>
      </c>
      <c r="BE218" s="153">
        <f t="shared" si="34"/>
        <v>0</v>
      </c>
      <c r="BF218" s="153">
        <f t="shared" si="35"/>
        <v>0</v>
      </c>
      <c r="BG218" s="153">
        <f t="shared" si="36"/>
        <v>0</v>
      </c>
      <c r="BH218" s="153">
        <f t="shared" si="37"/>
        <v>0</v>
      </c>
      <c r="BI218" s="153">
        <f t="shared" si="38"/>
        <v>0</v>
      </c>
      <c r="BJ218" s="13" t="s">
        <v>86</v>
      </c>
      <c r="BK218" s="153">
        <f t="shared" si="39"/>
        <v>0</v>
      </c>
      <c r="BL218" s="13" t="s">
        <v>1100</v>
      </c>
      <c r="BM218" s="152" t="s">
        <v>1978</v>
      </c>
    </row>
    <row r="219" spans="2:65" s="1" customFormat="1" ht="24.15" customHeight="1">
      <c r="B219" s="139"/>
      <c r="C219" s="140" t="s">
        <v>683</v>
      </c>
      <c r="D219" s="140" t="s">
        <v>178</v>
      </c>
      <c r="E219" s="141" t="s">
        <v>1979</v>
      </c>
      <c r="F219" s="142" t="s">
        <v>1980</v>
      </c>
      <c r="G219" s="143" t="s">
        <v>285</v>
      </c>
      <c r="H219" s="144">
        <v>8</v>
      </c>
      <c r="I219" s="145"/>
      <c r="J219" s="146">
        <f t="shared" si="30"/>
        <v>0</v>
      </c>
      <c r="K219" s="147"/>
      <c r="L219" s="28"/>
      <c r="M219" s="148" t="s">
        <v>1</v>
      </c>
      <c r="N219" s="149" t="s">
        <v>39</v>
      </c>
      <c r="P219" s="150">
        <f t="shared" si="31"/>
        <v>0</v>
      </c>
      <c r="Q219" s="150">
        <v>1E-4</v>
      </c>
      <c r="R219" s="150">
        <f t="shared" si="32"/>
        <v>8.0000000000000004E-4</v>
      </c>
      <c r="S219" s="150">
        <v>0</v>
      </c>
      <c r="T219" s="151">
        <f t="shared" si="33"/>
        <v>0</v>
      </c>
      <c r="AR219" s="152" t="s">
        <v>255</v>
      </c>
      <c r="AT219" s="152" t="s">
        <v>178</v>
      </c>
      <c r="AU219" s="152" t="s">
        <v>86</v>
      </c>
      <c r="AY219" s="13" t="s">
        <v>176</v>
      </c>
      <c r="BE219" s="153">
        <f t="shared" si="34"/>
        <v>0</v>
      </c>
      <c r="BF219" s="153">
        <f t="shared" si="35"/>
        <v>0</v>
      </c>
      <c r="BG219" s="153">
        <f t="shared" si="36"/>
        <v>0</v>
      </c>
      <c r="BH219" s="153">
        <f t="shared" si="37"/>
        <v>0</v>
      </c>
      <c r="BI219" s="153">
        <f t="shared" si="38"/>
        <v>0</v>
      </c>
      <c r="BJ219" s="13" t="s">
        <v>86</v>
      </c>
      <c r="BK219" s="153">
        <f t="shared" si="39"/>
        <v>0</v>
      </c>
      <c r="BL219" s="13" t="s">
        <v>255</v>
      </c>
      <c r="BM219" s="152" t="s">
        <v>1981</v>
      </c>
    </row>
    <row r="220" spans="2:65" s="1" customFormat="1" ht="16.5" customHeight="1">
      <c r="B220" s="139"/>
      <c r="C220" s="154" t="s">
        <v>1982</v>
      </c>
      <c r="D220" s="154" t="s">
        <v>234</v>
      </c>
      <c r="E220" s="155" t="s">
        <v>1983</v>
      </c>
      <c r="F220" s="156" t="s">
        <v>1984</v>
      </c>
      <c r="G220" s="157" t="s">
        <v>285</v>
      </c>
      <c r="H220" s="158">
        <v>4</v>
      </c>
      <c r="I220" s="159"/>
      <c r="J220" s="160">
        <f t="shared" si="30"/>
        <v>0</v>
      </c>
      <c r="K220" s="161"/>
      <c r="L220" s="162"/>
      <c r="M220" s="163" t="s">
        <v>1</v>
      </c>
      <c r="N220" s="164" t="s">
        <v>39</v>
      </c>
      <c r="P220" s="150">
        <f t="shared" si="31"/>
        <v>0</v>
      </c>
      <c r="Q220" s="150">
        <v>2E-3</v>
      </c>
      <c r="R220" s="150">
        <f t="shared" si="32"/>
        <v>8.0000000000000002E-3</v>
      </c>
      <c r="S220" s="150">
        <v>0</v>
      </c>
      <c r="T220" s="151">
        <f t="shared" si="33"/>
        <v>0</v>
      </c>
      <c r="AR220" s="152" t="s">
        <v>1100</v>
      </c>
      <c r="AT220" s="152" t="s">
        <v>234</v>
      </c>
      <c r="AU220" s="152" t="s">
        <v>86</v>
      </c>
      <c r="AY220" s="13" t="s">
        <v>176</v>
      </c>
      <c r="BE220" s="153">
        <f t="shared" si="34"/>
        <v>0</v>
      </c>
      <c r="BF220" s="153">
        <f t="shared" si="35"/>
        <v>0</v>
      </c>
      <c r="BG220" s="153">
        <f t="shared" si="36"/>
        <v>0</v>
      </c>
      <c r="BH220" s="153">
        <f t="shared" si="37"/>
        <v>0</v>
      </c>
      <c r="BI220" s="153">
        <f t="shared" si="38"/>
        <v>0</v>
      </c>
      <c r="BJ220" s="13" t="s">
        <v>86</v>
      </c>
      <c r="BK220" s="153">
        <f t="shared" si="39"/>
        <v>0</v>
      </c>
      <c r="BL220" s="13" t="s">
        <v>1100</v>
      </c>
      <c r="BM220" s="152" t="s">
        <v>1985</v>
      </c>
    </row>
    <row r="221" spans="2:65" s="1" customFormat="1" ht="24.15" customHeight="1">
      <c r="B221" s="139"/>
      <c r="C221" s="154" t="s">
        <v>1986</v>
      </c>
      <c r="D221" s="154" t="s">
        <v>234</v>
      </c>
      <c r="E221" s="155" t="s">
        <v>1987</v>
      </c>
      <c r="F221" s="156" t="s">
        <v>1988</v>
      </c>
      <c r="G221" s="157" t="s">
        <v>285</v>
      </c>
      <c r="H221" s="158">
        <v>2</v>
      </c>
      <c r="I221" s="159"/>
      <c r="J221" s="160">
        <f t="shared" si="30"/>
        <v>0</v>
      </c>
      <c r="K221" s="161"/>
      <c r="L221" s="162"/>
      <c r="M221" s="163" t="s">
        <v>1</v>
      </c>
      <c r="N221" s="164" t="s">
        <v>39</v>
      </c>
      <c r="P221" s="150">
        <f t="shared" si="31"/>
        <v>0</v>
      </c>
      <c r="Q221" s="150">
        <v>1.32E-3</v>
      </c>
      <c r="R221" s="150">
        <f t="shared" si="32"/>
        <v>2.64E-3</v>
      </c>
      <c r="S221" s="150">
        <v>0</v>
      </c>
      <c r="T221" s="151">
        <f t="shared" si="33"/>
        <v>0</v>
      </c>
      <c r="AR221" s="152" t="s">
        <v>320</v>
      </c>
      <c r="AT221" s="152" t="s">
        <v>234</v>
      </c>
      <c r="AU221" s="152" t="s">
        <v>86</v>
      </c>
      <c r="AY221" s="13" t="s">
        <v>176</v>
      </c>
      <c r="BE221" s="153">
        <f t="shared" si="34"/>
        <v>0</v>
      </c>
      <c r="BF221" s="153">
        <f t="shared" si="35"/>
        <v>0</v>
      </c>
      <c r="BG221" s="153">
        <f t="shared" si="36"/>
        <v>0</v>
      </c>
      <c r="BH221" s="153">
        <f t="shared" si="37"/>
        <v>0</v>
      </c>
      <c r="BI221" s="153">
        <f t="shared" si="38"/>
        <v>0</v>
      </c>
      <c r="BJ221" s="13" t="s">
        <v>86</v>
      </c>
      <c r="BK221" s="153">
        <f t="shared" si="39"/>
        <v>0</v>
      </c>
      <c r="BL221" s="13" t="s">
        <v>255</v>
      </c>
      <c r="BM221" s="152" t="s">
        <v>1989</v>
      </c>
    </row>
    <row r="222" spans="2:65" s="1" customFormat="1" ht="16.5" customHeight="1">
      <c r="B222" s="139"/>
      <c r="C222" s="154" t="s">
        <v>1990</v>
      </c>
      <c r="D222" s="154" t="s">
        <v>234</v>
      </c>
      <c r="E222" s="155" t="s">
        <v>1991</v>
      </c>
      <c r="F222" s="156" t="s">
        <v>1992</v>
      </c>
      <c r="G222" s="157" t="s">
        <v>285</v>
      </c>
      <c r="H222" s="158">
        <v>2</v>
      </c>
      <c r="I222" s="159"/>
      <c r="J222" s="160">
        <f t="shared" si="30"/>
        <v>0</v>
      </c>
      <c r="K222" s="161"/>
      <c r="L222" s="162"/>
      <c r="M222" s="163" t="s">
        <v>1</v>
      </c>
      <c r="N222" s="164" t="s">
        <v>39</v>
      </c>
      <c r="P222" s="150">
        <f t="shared" si="31"/>
        <v>0</v>
      </c>
      <c r="Q222" s="150">
        <v>1.2999999999999999E-3</v>
      </c>
      <c r="R222" s="150">
        <f t="shared" si="32"/>
        <v>2.5999999999999999E-3</v>
      </c>
      <c r="S222" s="150">
        <v>0</v>
      </c>
      <c r="T222" s="151">
        <f t="shared" si="33"/>
        <v>0</v>
      </c>
      <c r="AR222" s="152" t="s">
        <v>1100</v>
      </c>
      <c r="AT222" s="152" t="s">
        <v>234</v>
      </c>
      <c r="AU222" s="152" t="s">
        <v>86</v>
      </c>
      <c r="AY222" s="13" t="s">
        <v>176</v>
      </c>
      <c r="BE222" s="153">
        <f t="shared" si="34"/>
        <v>0</v>
      </c>
      <c r="BF222" s="153">
        <f t="shared" si="35"/>
        <v>0</v>
      </c>
      <c r="BG222" s="153">
        <f t="shared" si="36"/>
        <v>0</v>
      </c>
      <c r="BH222" s="153">
        <f t="shared" si="37"/>
        <v>0</v>
      </c>
      <c r="BI222" s="153">
        <f t="shared" si="38"/>
        <v>0</v>
      </c>
      <c r="BJ222" s="13" t="s">
        <v>86</v>
      </c>
      <c r="BK222" s="153">
        <f t="shared" si="39"/>
        <v>0</v>
      </c>
      <c r="BL222" s="13" t="s">
        <v>1100</v>
      </c>
      <c r="BM222" s="152" t="s">
        <v>1993</v>
      </c>
    </row>
    <row r="223" spans="2:65" s="1" customFormat="1" ht="21.75" customHeight="1">
      <c r="B223" s="139"/>
      <c r="C223" s="140" t="s">
        <v>1994</v>
      </c>
      <c r="D223" s="140" t="s">
        <v>178</v>
      </c>
      <c r="E223" s="141" t="s">
        <v>1995</v>
      </c>
      <c r="F223" s="142" t="s">
        <v>1996</v>
      </c>
      <c r="G223" s="143" t="s">
        <v>285</v>
      </c>
      <c r="H223" s="144">
        <v>3</v>
      </c>
      <c r="I223" s="145"/>
      <c r="J223" s="146">
        <f t="shared" si="30"/>
        <v>0</v>
      </c>
      <c r="K223" s="147"/>
      <c r="L223" s="28"/>
      <c r="M223" s="148" t="s">
        <v>1</v>
      </c>
      <c r="N223" s="149" t="s">
        <v>39</v>
      </c>
      <c r="P223" s="150">
        <f t="shared" si="31"/>
        <v>0</v>
      </c>
      <c r="Q223" s="150">
        <v>0</v>
      </c>
      <c r="R223" s="150">
        <f t="shared" si="32"/>
        <v>0</v>
      </c>
      <c r="S223" s="150">
        <v>0</v>
      </c>
      <c r="T223" s="151">
        <f t="shared" si="33"/>
        <v>0</v>
      </c>
      <c r="AR223" s="152" t="s">
        <v>255</v>
      </c>
      <c r="AT223" s="152" t="s">
        <v>178</v>
      </c>
      <c r="AU223" s="152" t="s">
        <v>86</v>
      </c>
      <c r="AY223" s="13" t="s">
        <v>176</v>
      </c>
      <c r="BE223" s="153">
        <f t="shared" si="34"/>
        <v>0</v>
      </c>
      <c r="BF223" s="153">
        <f t="shared" si="35"/>
        <v>0</v>
      </c>
      <c r="BG223" s="153">
        <f t="shared" si="36"/>
        <v>0</v>
      </c>
      <c r="BH223" s="153">
        <f t="shared" si="37"/>
        <v>0</v>
      </c>
      <c r="BI223" s="153">
        <f t="shared" si="38"/>
        <v>0</v>
      </c>
      <c r="BJ223" s="13" t="s">
        <v>86</v>
      </c>
      <c r="BK223" s="153">
        <f t="shared" si="39"/>
        <v>0</v>
      </c>
      <c r="BL223" s="13" t="s">
        <v>255</v>
      </c>
      <c r="BM223" s="152" t="s">
        <v>1997</v>
      </c>
    </row>
    <row r="224" spans="2:65" s="1" customFormat="1" ht="16.5" customHeight="1">
      <c r="B224" s="139"/>
      <c r="C224" s="154" t="s">
        <v>1998</v>
      </c>
      <c r="D224" s="154" t="s">
        <v>234</v>
      </c>
      <c r="E224" s="155" t="s">
        <v>1999</v>
      </c>
      <c r="F224" s="156" t="s">
        <v>2000</v>
      </c>
      <c r="G224" s="157" t="s">
        <v>285</v>
      </c>
      <c r="H224" s="158">
        <v>3</v>
      </c>
      <c r="I224" s="159"/>
      <c r="J224" s="160">
        <f t="shared" si="30"/>
        <v>0</v>
      </c>
      <c r="K224" s="161"/>
      <c r="L224" s="162"/>
      <c r="M224" s="163" t="s">
        <v>1</v>
      </c>
      <c r="N224" s="164" t="s">
        <v>39</v>
      </c>
      <c r="P224" s="150">
        <f t="shared" si="31"/>
        <v>0</v>
      </c>
      <c r="Q224" s="150">
        <v>1.4E-3</v>
      </c>
      <c r="R224" s="150">
        <f t="shared" si="32"/>
        <v>4.1999999999999997E-3</v>
      </c>
      <c r="S224" s="150">
        <v>0</v>
      </c>
      <c r="T224" s="151">
        <f t="shared" si="33"/>
        <v>0</v>
      </c>
      <c r="AR224" s="152" t="s">
        <v>320</v>
      </c>
      <c r="AT224" s="152" t="s">
        <v>234</v>
      </c>
      <c r="AU224" s="152" t="s">
        <v>86</v>
      </c>
      <c r="AY224" s="13" t="s">
        <v>176</v>
      </c>
      <c r="BE224" s="153">
        <f t="shared" si="34"/>
        <v>0</v>
      </c>
      <c r="BF224" s="153">
        <f t="shared" si="35"/>
        <v>0</v>
      </c>
      <c r="BG224" s="153">
        <f t="shared" si="36"/>
        <v>0</v>
      </c>
      <c r="BH224" s="153">
        <f t="shared" si="37"/>
        <v>0</v>
      </c>
      <c r="BI224" s="153">
        <f t="shared" si="38"/>
        <v>0</v>
      </c>
      <c r="BJ224" s="13" t="s">
        <v>86</v>
      </c>
      <c r="BK224" s="153">
        <f t="shared" si="39"/>
        <v>0</v>
      </c>
      <c r="BL224" s="13" t="s">
        <v>255</v>
      </c>
      <c r="BM224" s="152" t="s">
        <v>2001</v>
      </c>
    </row>
    <row r="225" spans="2:65" s="1" customFormat="1" ht="24.15" customHeight="1">
      <c r="B225" s="139"/>
      <c r="C225" s="140" t="s">
        <v>2002</v>
      </c>
      <c r="D225" s="140" t="s">
        <v>178</v>
      </c>
      <c r="E225" s="141" t="s">
        <v>2003</v>
      </c>
      <c r="F225" s="142" t="s">
        <v>2004</v>
      </c>
      <c r="G225" s="143" t="s">
        <v>285</v>
      </c>
      <c r="H225" s="144">
        <v>3</v>
      </c>
      <c r="I225" s="145"/>
      <c r="J225" s="146">
        <f t="shared" si="30"/>
        <v>0</v>
      </c>
      <c r="K225" s="147"/>
      <c r="L225" s="28"/>
      <c r="M225" s="148" t="s">
        <v>1</v>
      </c>
      <c r="N225" s="149" t="s">
        <v>39</v>
      </c>
      <c r="P225" s="150">
        <f t="shared" si="31"/>
        <v>0</v>
      </c>
      <c r="Q225" s="150">
        <v>0</v>
      </c>
      <c r="R225" s="150">
        <f t="shared" si="32"/>
        <v>0</v>
      </c>
      <c r="S225" s="150">
        <v>0</v>
      </c>
      <c r="T225" s="151">
        <f t="shared" si="33"/>
        <v>0</v>
      </c>
      <c r="AR225" s="152" t="s">
        <v>255</v>
      </c>
      <c r="AT225" s="152" t="s">
        <v>178</v>
      </c>
      <c r="AU225" s="152" t="s">
        <v>86</v>
      </c>
      <c r="AY225" s="13" t="s">
        <v>176</v>
      </c>
      <c r="BE225" s="153">
        <f t="shared" si="34"/>
        <v>0</v>
      </c>
      <c r="BF225" s="153">
        <f t="shared" si="35"/>
        <v>0</v>
      </c>
      <c r="BG225" s="153">
        <f t="shared" si="36"/>
        <v>0</v>
      </c>
      <c r="BH225" s="153">
        <f t="shared" si="37"/>
        <v>0</v>
      </c>
      <c r="BI225" s="153">
        <f t="shared" si="38"/>
        <v>0</v>
      </c>
      <c r="BJ225" s="13" t="s">
        <v>86</v>
      </c>
      <c r="BK225" s="153">
        <f t="shared" si="39"/>
        <v>0</v>
      </c>
      <c r="BL225" s="13" t="s">
        <v>255</v>
      </c>
      <c r="BM225" s="152" t="s">
        <v>2005</v>
      </c>
    </row>
    <row r="226" spans="2:65" s="1" customFormat="1" ht="24.15" customHeight="1">
      <c r="B226" s="139"/>
      <c r="C226" s="154" t="s">
        <v>2006</v>
      </c>
      <c r="D226" s="154" t="s">
        <v>234</v>
      </c>
      <c r="E226" s="155" t="s">
        <v>2007</v>
      </c>
      <c r="F226" s="156" t="s">
        <v>2008</v>
      </c>
      <c r="G226" s="157" t="s">
        <v>285</v>
      </c>
      <c r="H226" s="158">
        <v>3</v>
      </c>
      <c r="I226" s="159"/>
      <c r="J226" s="160">
        <f t="shared" si="30"/>
        <v>0</v>
      </c>
      <c r="K226" s="161"/>
      <c r="L226" s="162"/>
      <c r="M226" s="163" t="s">
        <v>1</v>
      </c>
      <c r="N226" s="164" t="s">
        <v>39</v>
      </c>
      <c r="P226" s="150">
        <f t="shared" si="31"/>
        <v>0</v>
      </c>
      <c r="Q226" s="150">
        <v>3.5699999999999998E-3</v>
      </c>
      <c r="R226" s="150">
        <f t="shared" si="32"/>
        <v>1.0709999999999999E-2</v>
      </c>
      <c r="S226" s="150">
        <v>0</v>
      </c>
      <c r="T226" s="151">
        <f t="shared" si="33"/>
        <v>0</v>
      </c>
      <c r="AR226" s="152" t="s">
        <v>320</v>
      </c>
      <c r="AT226" s="152" t="s">
        <v>234</v>
      </c>
      <c r="AU226" s="152" t="s">
        <v>86</v>
      </c>
      <c r="AY226" s="13" t="s">
        <v>176</v>
      </c>
      <c r="BE226" s="153">
        <f t="shared" si="34"/>
        <v>0</v>
      </c>
      <c r="BF226" s="153">
        <f t="shared" si="35"/>
        <v>0</v>
      </c>
      <c r="BG226" s="153">
        <f t="shared" si="36"/>
        <v>0</v>
      </c>
      <c r="BH226" s="153">
        <f t="shared" si="37"/>
        <v>0</v>
      </c>
      <c r="BI226" s="153">
        <f t="shared" si="38"/>
        <v>0</v>
      </c>
      <c r="BJ226" s="13" t="s">
        <v>86</v>
      </c>
      <c r="BK226" s="153">
        <f t="shared" si="39"/>
        <v>0</v>
      </c>
      <c r="BL226" s="13" t="s">
        <v>255</v>
      </c>
      <c r="BM226" s="152" t="s">
        <v>2009</v>
      </c>
    </row>
    <row r="227" spans="2:65" s="1" customFormat="1" ht="24.15" customHeight="1">
      <c r="B227" s="139"/>
      <c r="C227" s="140" t="s">
        <v>1567</v>
      </c>
      <c r="D227" s="140" t="s">
        <v>178</v>
      </c>
      <c r="E227" s="141" t="s">
        <v>2010</v>
      </c>
      <c r="F227" s="142" t="s">
        <v>2011</v>
      </c>
      <c r="G227" s="143" t="s">
        <v>285</v>
      </c>
      <c r="H227" s="144">
        <v>6</v>
      </c>
      <c r="I227" s="145"/>
      <c r="J227" s="146">
        <f t="shared" si="30"/>
        <v>0</v>
      </c>
      <c r="K227" s="147"/>
      <c r="L227" s="28"/>
      <c r="M227" s="148" t="s">
        <v>1</v>
      </c>
      <c r="N227" s="149" t="s">
        <v>39</v>
      </c>
      <c r="P227" s="150">
        <f t="shared" si="31"/>
        <v>0</v>
      </c>
      <c r="Q227" s="150">
        <v>0</v>
      </c>
      <c r="R227" s="150">
        <f t="shared" si="32"/>
        <v>0</v>
      </c>
      <c r="S227" s="150">
        <v>0</v>
      </c>
      <c r="T227" s="151">
        <f t="shared" si="33"/>
        <v>0</v>
      </c>
      <c r="AR227" s="152" t="s">
        <v>255</v>
      </c>
      <c r="AT227" s="152" t="s">
        <v>178</v>
      </c>
      <c r="AU227" s="152" t="s">
        <v>86</v>
      </c>
      <c r="AY227" s="13" t="s">
        <v>176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3" t="s">
        <v>86</v>
      </c>
      <c r="BK227" s="153">
        <f t="shared" si="39"/>
        <v>0</v>
      </c>
      <c r="BL227" s="13" t="s">
        <v>255</v>
      </c>
      <c r="BM227" s="152" t="s">
        <v>2012</v>
      </c>
    </row>
    <row r="228" spans="2:65" s="1" customFormat="1" ht="21.75" customHeight="1">
      <c r="B228" s="139"/>
      <c r="C228" s="154" t="s">
        <v>2013</v>
      </c>
      <c r="D228" s="154" t="s">
        <v>234</v>
      </c>
      <c r="E228" s="155" t="s">
        <v>2014</v>
      </c>
      <c r="F228" s="156" t="s">
        <v>2015</v>
      </c>
      <c r="G228" s="157" t="s">
        <v>285</v>
      </c>
      <c r="H228" s="158">
        <v>4</v>
      </c>
      <c r="I228" s="159"/>
      <c r="J228" s="160">
        <f t="shared" si="30"/>
        <v>0</v>
      </c>
      <c r="K228" s="161"/>
      <c r="L228" s="162"/>
      <c r="M228" s="163" t="s">
        <v>1</v>
      </c>
      <c r="N228" s="164" t="s">
        <v>39</v>
      </c>
      <c r="P228" s="150">
        <f t="shared" si="31"/>
        <v>0</v>
      </c>
      <c r="Q228" s="150">
        <v>3.3E-4</v>
      </c>
      <c r="R228" s="150">
        <f t="shared" si="32"/>
        <v>1.32E-3</v>
      </c>
      <c r="S228" s="150">
        <v>0</v>
      </c>
      <c r="T228" s="151">
        <f t="shared" si="33"/>
        <v>0</v>
      </c>
      <c r="AR228" s="152" t="s">
        <v>1100</v>
      </c>
      <c r="AT228" s="152" t="s">
        <v>234</v>
      </c>
      <c r="AU228" s="152" t="s">
        <v>86</v>
      </c>
      <c r="AY228" s="13" t="s">
        <v>176</v>
      </c>
      <c r="BE228" s="153">
        <f t="shared" si="34"/>
        <v>0</v>
      </c>
      <c r="BF228" s="153">
        <f t="shared" si="35"/>
        <v>0</v>
      </c>
      <c r="BG228" s="153">
        <f t="shared" si="36"/>
        <v>0</v>
      </c>
      <c r="BH228" s="153">
        <f t="shared" si="37"/>
        <v>0</v>
      </c>
      <c r="BI228" s="153">
        <f t="shared" si="38"/>
        <v>0</v>
      </c>
      <c r="BJ228" s="13" t="s">
        <v>86</v>
      </c>
      <c r="BK228" s="153">
        <f t="shared" si="39"/>
        <v>0</v>
      </c>
      <c r="BL228" s="13" t="s">
        <v>1100</v>
      </c>
      <c r="BM228" s="152" t="s">
        <v>2016</v>
      </c>
    </row>
    <row r="229" spans="2:65" s="1" customFormat="1" ht="37.75" customHeight="1">
      <c r="B229" s="139"/>
      <c r="C229" s="154" t="s">
        <v>2017</v>
      </c>
      <c r="D229" s="154" t="s">
        <v>234</v>
      </c>
      <c r="E229" s="155" t="s">
        <v>2018</v>
      </c>
      <c r="F229" s="156" t="s">
        <v>2019</v>
      </c>
      <c r="G229" s="157" t="s">
        <v>285</v>
      </c>
      <c r="H229" s="158">
        <v>2</v>
      </c>
      <c r="I229" s="159"/>
      <c r="J229" s="160">
        <f t="shared" si="30"/>
        <v>0</v>
      </c>
      <c r="K229" s="161"/>
      <c r="L229" s="162"/>
      <c r="M229" s="163" t="s">
        <v>1</v>
      </c>
      <c r="N229" s="164" t="s">
        <v>39</v>
      </c>
      <c r="P229" s="150">
        <f t="shared" si="31"/>
        <v>0</v>
      </c>
      <c r="Q229" s="150">
        <v>2.9E-4</v>
      </c>
      <c r="R229" s="150">
        <f t="shared" si="32"/>
        <v>5.8E-4</v>
      </c>
      <c r="S229" s="150">
        <v>0</v>
      </c>
      <c r="T229" s="151">
        <f t="shared" si="33"/>
        <v>0</v>
      </c>
      <c r="AR229" s="152" t="s">
        <v>1100</v>
      </c>
      <c r="AT229" s="152" t="s">
        <v>234</v>
      </c>
      <c r="AU229" s="152" t="s">
        <v>86</v>
      </c>
      <c r="AY229" s="13" t="s">
        <v>176</v>
      </c>
      <c r="BE229" s="153">
        <f t="shared" si="34"/>
        <v>0</v>
      </c>
      <c r="BF229" s="153">
        <f t="shared" si="35"/>
        <v>0</v>
      </c>
      <c r="BG229" s="153">
        <f t="shared" si="36"/>
        <v>0</v>
      </c>
      <c r="BH229" s="153">
        <f t="shared" si="37"/>
        <v>0</v>
      </c>
      <c r="BI229" s="153">
        <f t="shared" si="38"/>
        <v>0</v>
      </c>
      <c r="BJ229" s="13" t="s">
        <v>86</v>
      </c>
      <c r="BK229" s="153">
        <f t="shared" si="39"/>
        <v>0</v>
      </c>
      <c r="BL229" s="13" t="s">
        <v>1100</v>
      </c>
      <c r="BM229" s="152" t="s">
        <v>2020</v>
      </c>
    </row>
    <row r="230" spans="2:65" s="1" customFormat="1" ht="24.15" customHeight="1">
      <c r="B230" s="139"/>
      <c r="C230" s="140" t="s">
        <v>671</v>
      </c>
      <c r="D230" s="140" t="s">
        <v>178</v>
      </c>
      <c r="E230" s="141" t="s">
        <v>2021</v>
      </c>
      <c r="F230" s="142" t="s">
        <v>2022</v>
      </c>
      <c r="G230" s="143" t="s">
        <v>285</v>
      </c>
      <c r="H230" s="144">
        <v>2</v>
      </c>
      <c r="I230" s="145"/>
      <c r="J230" s="146">
        <f t="shared" si="30"/>
        <v>0</v>
      </c>
      <c r="K230" s="147"/>
      <c r="L230" s="28"/>
      <c r="M230" s="148" t="s">
        <v>1</v>
      </c>
      <c r="N230" s="149" t="s">
        <v>39</v>
      </c>
      <c r="P230" s="150">
        <f t="shared" si="31"/>
        <v>0</v>
      </c>
      <c r="Q230" s="150">
        <v>1.136E-5</v>
      </c>
      <c r="R230" s="150">
        <f t="shared" si="32"/>
        <v>2.2719999999999999E-5</v>
      </c>
      <c r="S230" s="150">
        <v>0</v>
      </c>
      <c r="T230" s="151">
        <f t="shared" si="33"/>
        <v>0</v>
      </c>
      <c r="AR230" s="152" t="s">
        <v>255</v>
      </c>
      <c r="AT230" s="152" t="s">
        <v>178</v>
      </c>
      <c r="AU230" s="152" t="s">
        <v>86</v>
      </c>
      <c r="AY230" s="13" t="s">
        <v>176</v>
      </c>
      <c r="BE230" s="153">
        <f t="shared" si="34"/>
        <v>0</v>
      </c>
      <c r="BF230" s="153">
        <f t="shared" si="35"/>
        <v>0</v>
      </c>
      <c r="BG230" s="153">
        <f t="shared" si="36"/>
        <v>0</v>
      </c>
      <c r="BH230" s="153">
        <f t="shared" si="37"/>
        <v>0</v>
      </c>
      <c r="BI230" s="153">
        <f t="shared" si="38"/>
        <v>0</v>
      </c>
      <c r="BJ230" s="13" t="s">
        <v>86</v>
      </c>
      <c r="BK230" s="153">
        <f t="shared" si="39"/>
        <v>0</v>
      </c>
      <c r="BL230" s="13" t="s">
        <v>255</v>
      </c>
      <c r="BM230" s="152" t="s">
        <v>2023</v>
      </c>
    </row>
    <row r="231" spans="2:65" s="1" customFormat="1" ht="44.25" customHeight="1">
      <c r="B231" s="139"/>
      <c r="C231" s="154" t="s">
        <v>1278</v>
      </c>
      <c r="D231" s="154" t="s">
        <v>234</v>
      </c>
      <c r="E231" s="155" t="s">
        <v>2024</v>
      </c>
      <c r="F231" s="156" t="s">
        <v>2025</v>
      </c>
      <c r="G231" s="157" t="s">
        <v>285</v>
      </c>
      <c r="H231" s="158">
        <v>2</v>
      </c>
      <c r="I231" s="159"/>
      <c r="J231" s="160">
        <f t="shared" si="30"/>
        <v>0</v>
      </c>
      <c r="K231" s="161"/>
      <c r="L231" s="162"/>
      <c r="M231" s="163" t="s">
        <v>1</v>
      </c>
      <c r="N231" s="164" t="s">
        <v>39</v>
      </c>
      <c r="P231" s="150">
        <f t="shared" si="31"/>
        <v>0</v>
      </c>
      <c r="Q231" s="150">
        <v>2.5999999999999998E-4</v>
      </c>
      <c r="R231" s="150">
        <f t="shared" si="32"/>
        <v>5.1999999999999995E-4</v>
      </c>
      <c r="S231" s="150">
        <v>0</v>
      </c>
      <c r="T231" s="151">
        <f t="shared" si="33"/>
        <v>0</v>
      </c>
      <c r="AR231" s="152" t="s">
        <v>320</v>
      </c>
      <c r="AT231" s="152" t="s">
        <v>234</v>
      </c>
      <c r="AU231" s="152" t="s">
        <v>86</v>
      </c>
      <c r="AY231" s="13" t="s">
        <v>176</v>
      </c>
      <c r="BE231" s="153">
        <f t="shared" si="34"/>
        <v>0</v>
      </c>
      <c r="BF231" s="153">
        <f t="shared" si="35"/>
        <v>0</v>
      </c>
      <c r="BG231" s="153">
        <f t="shared" si="36"/>
        <v>0</v>
      </c>
      <c r="BH231" s="153">
        <f t="shared" si="37"/>
        <v>0</v>
      </c>
      <c r="BI231" s="153">
        <f t="shared" si="38"/>
        <v>0</v>
      </c>
      <c r="BJ231" s="13" t="s">
        <v>86</v>
      </c>
      <c r="BK231" s="153">
        <f t="shared" si="39"/>
        <v>0</v>
      </c>
      <c r="BL231" s="13" t="s">
        <v>255</v>
      </c>
      <c r="BM231" s="152" t="s">
        <v>2026</v>
      </c>
    </row>
    <row r="232" spans="2:65" s="1" customFormat="1" ht="24.15" customHeight="1">
      <c r="B232" s="139"/>
      <c r="C232" s="140" t="s">
        <v>1434</v>
      </c>
      <c r="D232" s="140" t="s">
        <v>178</v>
      </c>
      <c r="E232" s="141" t="s">
        <v>2027</v>
      </c>
      <c r="F232" s="142" t="s">
        <v>2028</v>
      </c>
      <c r="G232" s="143" t="s">
        <v>285</v>
      </c>
      <c r="H232" s="144">
        <v>2</v>
      </c>
      <c r="I232" s="145"/>
      <c r="J232" s="146">
        <f t="shared" si="30"/>
        <v>0</v>
      </c>
      <c r="K232" s="147"/>
      <c r="L232" s="28"/>
      <c r="M232" s="148" t="s">
        <v>1</v>
      </c>
      <c r="N232" s="149" t="s">
        <v>39</v>
      </c>
      <c r="P232" s="150">
        <f t="shared" si="31"/>
        <v>0</v>
      </c>
      <c r="Q232" s="150">
        <v>0</v>
      </c>
      <c r="R232" s="150">
        <f t="shared" si="32"/>
        <v>0</v>
      </c>
      <c r="S232" s="150">
        <v>0</v>
      </c>
      <c r="T232" s="151">
        <f t="shared" si="33"/>
        <v>0</v>
      </c>
      <c r="AR232" s="152" t="s">
        <v>255</v>
      </c>
      <c r="AT232" s="152" t="s">
        <v>178</v>
      </c>
      <c r="AU232" s="152" t="s">
        <v>86</v>
      </c>
      <c r="AY232" s="13" t="s">
        <v>176</v>
      </c>
      <c r="BE232" s="153">
        <f t="shared" si="34"/>
        <v>0</v>
      </c>
      <c r="BF232" s="153">
        <f t="shared" si="35"/>
        <v>0</v>
      </c>
      <c r="BG232" s="153">
        <f t="shared" si="36"/>
        <v>0</v>
      </c>
      <c r="BH232" s="153">
        <f t="shared" si="37"/>
        <v>0</v>
      </c>
      <c r="BI232" s="153">
        <f t="shared" si="38"/>
        <v>0</v>
      </c>
      <c r="BJ232" s="13" t="s">
        <v>86</v>
      </c>
      <c r="BK232" s="153">
        <f t="shared" si="39"/>
        <v>0</v>
      </c>
      <c r="BL232" s="13" t="s">
        <v>255</v>
      </c>
      <c r="BM232" s="152" t="s">
        <v>2029</v>
      </c>
    </row>
    <row r="233" spans="2:65" s="1" customFormat="1" ht="49" customHeight="1">
      <c r="B233" s="139"/>
      <c r="C233" s="154" t="s">
        <v>2030</v>
      </c>
      <c r="D233" s="154" t="s">
        <v>234</v>
      </c>
      <c r="E233" s="155" t="s">
        <v>2031</v>
      </c>
      <c r="F233" s="156" t="s">
        <v>2032</v>
      </c>
      <c r="G233" s="157" t="s">
        <v>285</v>
      </c>
      <c r="H233" s="158">
        <v>2</v>
      </c>
      <c r="I233" s="159"/>
      <c r="J233" s="160">
        <f t="shared" si="30"/>
        <v>0</v>
      </c>
      <c r="K233" s="161"/>
      <c r="L233" s="162"/>
      <c r="M233" s="163" t="s">
        <v>1</v>
      </c>
      <c r="N233" s="164" t="s">
        <v>39</v>
      </c>
      <c r="P233" s="150">
        <f t="shared" si="31"/>
        <v>0</v>
      </c>
      <c r="Q233" s="150">
        <v>7.2999999999999996E-4</v>
      </c>
      <c r="R233" s="150">
        <f t="shared" si="32"/>
        <v>1.4599999999999999E-3</v>
      </c>
      <c r="S233" s="150">
        <v>0</v>
      </c>
      <c r="T233" s="151">
        <f t="shared" si="33"/>
        <v>0</v>
      </c>
      <c r="AR233" s="152" t="s">
        <v>320</v>
      </c>
      <c r="AT233" s="152" t="s">
        <v>234</v>
      </c>
      <c r="AU233" s="152" t="s">
        <v>86</v>
      </c>
      <c r="AY233" s="13" t="s">
        <v>176</v>
      </c>
      <c r="BE233" s="153">
        <f t="shared" si="34"/>
        <v>0</v>
      </c>
      <c r="BF233" s="153">
        <f t="shared" si="35"/>
        <v>0</v>
      </c>
      <c r="BG233" s="153">
        <f t="shared" si="36"/>
        <v>0</v>
      </c>
      <c r="BH233" s="153">
        <f t="shared" si="37"/>
        <v>0</v>
      </c>
      <c r="BI233" s="153">
        <f t="shared" si="38"/>
        <v>0</v>
      </c>
      <c r="BJ233" s="13" t="s">
        <v>86</v>
      </c>
      <c r="BK233" s="153">
        <f t="shared" si="39"/>
        <v>0</v>
      </c>
      <c r="BL233" s="13" t="s">
        <v>255</v>
      </c>
      <c r="BM233" s="152" t="s">
        <v>2033</v>
      </c>
    </row>
    <row r="234" spans="2:65" s="1" customFormat="1" ht="24.15" customHeight="1">
      <c r="B234" s="139"/>
      <c r="C234" s="140" t="s">
        <v>1504</v>
      </c>
      <c r="D234" s="140" t="s">
        <v>178</v>
      </c>
      <c r="E234" s="141" t="s">
        <v>2034</v>
      </c>
      <c r="F234" s="142" t="s">
        <v>2035</v>
      </c>
      <c r="G234" s="143" t="s">
        <v>647</v>
      </c>
      <c r="H234" s="165"/>
      <c r="I234" s="145"/>
      <c r="J234" s="146">
        <f t="shared" si="30"/>
        <v>0</v>
      </c>
      <c r="K234" s="147"/>
      <c r="L234" s="28"/>
      <c r="M234" s="148" t="s">
        <v>1</v>
      </c>
      <c r="N234" s="149" t="s">
        <v>39</v>
      </c>
      <c r="P234" s="150">
        <f t="shared" si="31"/>
        <v>0</v>
      </c>
      <c r="Q234" s="150">
        <v>0</v>
      </c>
      <c r="R234" s="150">
        <f t="shared" si="32"/>
        <v>0</v>
      </c>
      <c r="S234" s="150">
        <v>0</v>
      </c>
      <c r="T234" s="151">
        <f t="shared" si="33"/>
        <v>0</v>
      </c>
      <c r="AR234" s="152" t="s">
        <v>255</v>
      </c>
      <c r="AT234" s="152" t="s">
        <v>178</v>
      </c>
      <c r="AU234" s="152" t="s">
        <v>86</v>
      </c>
      <c r="AY234" s="13" t="s">
        <v>176</v>
      </c>
      <c r="BE234" s="153">
        <f t="shared" si="34"/>
        <v>0</v>
      </c>
      <c r="BF234" s="153">
        <f t="shared" si="35"/>
        <v>0</v>
      </c>
      <c r="BG234" s="153">
        <f t="shared" si="36"/>
        <v>0</v>
      </c>
      <c r="BH234" s="153">
        <f t="shared" si="37"/>
        <v>0</v>
      </c>
      <c r="BI234" s="153">
        <f t="shared" si="38"/>
        <v>0</v>
      </c>
      <c r="BJ234" s="13" t="s">
        <v>86</v>
      </c>
      <c r="BK234" s="153">
        <f t="shared" si="39"/>
        <v>0</v>
      </c>
      <c r="BL234" s="13" t="s">
        <v>255</v>
      </c>
      <c r="BM234" s="152" t="s">
        <v>2036</v>
      </c>
    </row>
    <row r="235" spans="2:65" s="1" customFormat="1" ht="24.15" customHeight="1">
      <c r="B235" s="139"/>
      <c r="C235" s="140" t="s">
        <v>2037</v>
      </c>
      <c r="D235" s="140" t="s">
        <v>178</v>
      </c>
      <c r="E235" s="141" t="s">
        <v>2038</v>
      </c>
      <c r="F235" s="142" t="s">
        <v>2039</v>
      </c>
      <c r="G235" s="143" t="s">
        <v>647</v>
      </c>
      <c r="H235" s="165"/>
      <c r="I235" s="145"/>
      <c r="J235" s="146">
        <f t="shared" si="30"/>
        <v>0</v>
      </c>
      <c r="K235" s="147"/>
      <c r="L235" s="28"/>
      <c r="M235" s="148" t="s">
        <v>1</v>
      </c>
      <c r="N235" s="149" t="s">
        <v>39</v>
      </c>
      <c r="P235" s="150">
        <f t="shared" si="31"/>
        <v>0</v>
      </c>
      <c r="Q235" s="150">
        <v>0</v>
      </c>
      <c r="R235" s="150">
        <f t="shared" si="32"/>
        <v>0</v>
      </c>
      <c r="S235" s="150">
        <v>0</v>
      </c>
      <c r="T235" s="151">
        <f t="shared" si="33"/>
        <v>0</v>
      </c>
      <c r="AR235" s="152" t="s">
        <v>255</v>
      </c>
      <c r="AT235" s="152" t="s">
        <v>178</v>
      </c>
      <c r="AU235" s="152" t="s">
        <v>86</v>
      </c>
      <c r="AY235" s="13" t="s">
        <v>176</v>
      </c>
      <c r="BE235" s="153">
        <f t="shared" si="34"/>
        <v>0</v>
      </c>
      <c r="BF235" s="153">
        <f t="shared" si="35"/>
        <v>0</v>
      </c>
      <c r="BG235" s="153">
        <f t="shared" si="36"/>
        <v>0</v>
      </c>
      <c r="BH235" s="153">
        <f t="shared" si="37"/>
        <v>0</v>
      </c>
      <c r="BI235" s="153">
        <f t="shared" si="38"/>
        <v>0</v>
      </c>
      <c r="BJ235" s="13" t="s">
        <v>86</v>
      </c>
      <c r="BK235" s="153">
        <f t="shared" si="39"/>
        <v>0</v>
      </c>
      <c r="BL235" s="13" t="s">
        <v>255</v>
      </c>
      <c r="BM235" s="152" t="s">
        <v>2040</v>
      </c>
    </row>
    <row r="236" spans="2:65" s="1" customFormat="1" ht="33" customHeight="1">
      <c r="B236" s="139"/>
      <c r="C236" s="140" t="s">
        <v>2041</v>
      </c>
      <c r="D236" s="140" t="s">
        <v>178</v>
      </c>
      <c r="E236" s="141" t="s">
        <v>2042</v>
      </c>
      <c r="F236" s="142" t="s">
        <v>2043</v>
      </c>
      <c r="G236" s="143" t="s">
        <v>647</v>
      </c>
      <c r="H236" s="165"/>
      <c r="I236" s="145"/>
      <c r="J236" s="146">
        <f t="shared" si="30"/>
        <v>0</v>
      </c>
      <c r="K236" s="147"/>
      <c r="L236" s="28"/>
      <c r="M236" s="148" t="s">
        <v>1</v>
      </c>
      <c r="N236" s="149" t="s">
        <v>39</v>
      </c>
      <c r="P236" s="150">
        <f t="shared" si="31"/>
        <v>0</v>
      </c>
      <c r="Q236" s="150">
        <v>0</v>
      </c>
      <c r="R236" s="150">
        <f t="shared" si="32"/>
        <v>0</v>
      </c>
      <c r="S236" s="150">
        <v>0</v>
      </c>
      <c r="T236" s="151">
        <f t="shared" si="33"/>
        <v>0</v>
      </c>
      <c r="AR236" s="152" t="s">
        <v>255</v>
      </c>
      <c r="AT236" s="152" t="s">
        <v>178</v>
      </c>
      <c r="AU236" s="152" t="s">
        <v>86</v>
      </c>
      <c r="AY236" s="13" t="s">
        <v>176</v>
      </c>
      <c r="BE236" s="153">
        <f t="shared" si="34"/>
        <v>0</v>
      </c>
      <c r="BF236" s="153">
        <f t="shared" si="35"/>
        <v>0</v>
      </c>
      <c r="BG236" s="153">
        <f t="shared" si="36"/>
        <v>0</v>
      </c>
      <c r="BH236" s="153">
        <f t="shared" si="37"/>
        <v>0</v>
      </c>
      <c r="BI236" s="153">
        <f t="shared" si="38"/>
        <v>0</v>
      </c>
      <c r="BJ236" s="13" t="s">
        <v>86</v>
      </c>
      <c r="BK236" s="153">
        <f t="shared" si="39"/>
        <v>0</v>
      </c>
      <c r="BL236" s="13" t="s">
        <v>255</v>
      </c>
      <c r="BM236" s="152" t="s">
        <v>2044</v>
      </c>
    </row>
    <row r="237" spans="2:65" s="1" customFormat="1" ht="24.15" customHeight="1">
      <c r="B237" s="139"/>
      <c r="C237" s="140" t="s">
        <v>2045</v>
      </c>
      <c r="D237" s="140" t="s">
        <v>178</v>
      </c>
      <c r="E237" s="141" t="s">
        <v>2046</v>
      </c>
      <c r="F237" s="142" t="s">
        <v>2047</v>
      </c>
      <c r="G237" s="143" t="s">
        <v>647</v>
      </c>
      <c r="H237" s="165"/>
      <c r="I237" s="145"/>
      <c r="J237" s="146">
        <f t="shared" si="30"/>
        <v>0</v>
      </c>
      <c r="K237" s="147"/>
      <c r="L237" s="28"/>
      <c r="M237" s="148" t="s">
        <v>1</v>
      </c>
      <c r="N237" s="149" t="s">
        <v>39</v>
      </c>
      <c r="P237" s="150">
        <f t="shared" si="31"/>
        <v>0</v>
      </c>
      <c r="Q237" s="150">
        <v>0</v>
      </c>
      <c r="R237" s="150">
        <f t="shared" si="32"/>
        <v>0</v>
      </c>
      <c r="S237" s="150">
        <v>0</v>
      </c>
      <c r="T237" s="151">
        <f t="shared" si="33"/>
        <v>0</v>
      </c>
      <c r="AR237" s="152" t="s">
        <v>255</v>
      </c>
      <c r="AT237" s="152" t="s">
        <v>178</v>
      </c>
      <c r="AU237" s="152" t="s">
        <v>86</v>
      </c>
      <c r="AY237" s="13" t="s">
        <v>176</v>
      </c>
      <c r="BE237" s="153">
        <f t="shared" si="34"/>
        <v>0</v>
      </c>
      <c r="BF237" s="153">
        <f t="shared" si="35"/>
        <v>0</v>
      </c>
      <c r="BG237" s="153">
        <f t="shared" si="36"/>
        <v>0</v>
      </c>
      <c r="BH237" s="153">
        <f t="shared" si="37"/>
        <v>0</v>
      </c>
      <c r="BI237" s="153">
        <f t="shared" si="38"/>
        <v>0</v>
      </c>
      <c r="BJ237" s="13" t="s">
        <v>86</v>
      </c>
      <c r="BK237" s="153">
        <f t="shared" si="39"/>
        <v>0</v>
      </c>
      <c r="BL237" s="13" t="s">
        <v>255</v>
      </c>
      <c r="BM237" s="152" t="s">
        <v>2048</v>
      </c>
    </row>
    <row r="238" spans="2:65" s="11" customFormat="1" ht="25.9" customHeight="1">
      <c r="B238" s="127"/>
      <c r="D238" s="128" t="s">
        <v>72</v>
      </c>
      <c r="E238" s="129" t="s">
        <v>1502</v>
      </c>
      <c r="F238" s="129" t="s">
        <v>1503</v>
      </c>
      <c r="I238" s="130"/>
      <c r="J238" s="131">
        <f>BK238</f>
        <v>0</v>
      </c>
      <c r="L238" s="127"/>
      <c r="M238" s="132"/>
      <c r="P238" s="133">
        <f>SUM(P239:P240)</f>
        <v>0</v>
      </c>
      <c r="R238" s="133">
        <f>SUM(R239:R240)</f>
        <v>0</v>
      </c>
      <c r="T238" s="134">
        <f>SUM(T239:T240)</f>
        <v>0</v>
      </c>
      <c r="AR238" s="128" t="s">
        <v>182</v>
      </c>
      <c r="AT238" s="135" t="s">
        <v>72</v>
      </c>
      <c r="AU238" s="135" t="s">
        <v>73</v>
      </c>
      <c r="AY238" s="128" t="s">
        <v>176</v>
      </c>
      <c r="BK238" s="136">
        <f>SUM(BK239:BK240)</f>
        <v>0</v>
      </c>
    </row>
    <row r="239" spans="2:65" s="1" customFormat="1" ht="33" customHeight="1">
      <c r="B239" s="139"/>
      <c r="C239" s="140" t="s">
        <v>2049</v>
      </c>
      <c r="D239" s="140" t="s">
        <v>178</v>
      </c>
      <c r="E239" s="141" t="s">
        <v>2050</v>
      </c>
      <c r="F239" s="142" t="s">
        <v>2051</v>
      </c>
      <c r="G239" s="143" t="s">
        <v>1507</v>
      </c>
      <c r="H239" s="144">
        <v>20</v>
      </c>
      <c r="I239" s="145"/>
      <c r="J239" s="146">
        <f>ROUND(I239*H239,2)</f>
        <v>0</v>
      </c>
      <c r="K239" s="147"/>
      <c r="L239" s="28"/>
      <c r="M239" s="148" t="s">
        <v>1</v>
      </c>
      <c r="N239" s="149" t="s">
        <v>39</v>
      </c>
      <c r="P239" s="150">
        <f>O239*H239</f>
        <v>0</v>
      </c>
      <c r="Q239" s="150">
        <v>0</v>
      </c>
      <c r="R239" s="150">
        <f>Q239*H239</f>
        <v>0</v>
      </c>
      <c r="S239" s="150">
        <v>0</v>
      </c>
      <c r="T239" s="151">
        <f>S239*H239</f>
        <v>0</v>
      </c>
      <c r="AR239" s="152" t="s">
        <v>1508</v>
      </c>
      <c r="AT239" s="152" t="s">
        <v>178</v>
      </c>
      <c r="AU239" s="152" t="s">
        <v>80</v>
      </c>
      <c r="AY239" s="13" t="s">
        <v>176</v>
      </c>
      <c r="BE239" s="153">
        <f>IF(N239="základná",J239,0)</f>
        <v>0</v>
      </c>
      <c r="BF239" s="153">
        <f>IF(N239="znížená",J239,0)</f>
        <v>0</v>
      </c>
      <c r="BG239" s="153">
        <f>IF(N239="zákl. prenesená",J239,0)</f>
        <v>0</v>
      </c>
      <c r="BH239" s="153">
        <f>IF(N239="zníž. prenesená",J239,0)</f>
        <v>0</v>
      </c>
      <c r="BI239" s="153">
        <f>IF(N239="nulová",J239,0)</f>
        <v>0</v>
      </c>
      <c r="BJ239" s="13" t="s">
        <v>86</v>
      </c>
      <c r="BK239" s="153">
        <f>ROUND(I239*H239,2)</f>
        <v>0</v>
      </c>
      <c r="BL239" s="13" t="s">
        <v>1508</v>
      </c>
      <c r="BM239" s="152" t="s">
        <v>2052</v>
      </c>
    </row>
    <row r="240" spans="2:65" s="1" customFormat="1" ht="37.75" customHeight="1">
      <c r="B240" s="139"/>
      <c r="C240" s="140" t="s">
        <v>713</v>
      </c>
      <c r="D240" s="140" t="s">
        <v>178</v>
      </c>
      <c r="E240" s="141" t="s">
        <v>2053</v>
      </c>
      <c r="F240" s="142" t="s">
        <v>2054</v>
      </c>
      <c r="G240" s="143" t="s">
        <v>1507</v>
      </c>
      <c r="H240" s="144">
        <v>32</v>
      </c>
      <c r="I240" s="145"/>
      <c r="J240" s="146">
        <f>ROUND(I240*H240,2)</f>
        <v>0</v>
      </c>
      <c r="K240" s="147"/>
      <c r="L240" s="28"/>
      <c r="M240" s="166" t="s">
        <v>1</v>
      </c>
      <c r="N240" s="167" t="s">
        <v>39</v>
      </c>
      <c r="O240" s="168"/>
      <c r="P240" s="169">
        <f>O240*H240</f>
        <v>0</v>
      </c>
      <c r="Q240" s="169">
        <v>0</v>
      </c>
      <c r="R240" s="169">
        <f>Q240*H240</f>
        <v>0</v>
      </c>
      <c r="S240" s="169">
        <v>0</v>
      </c>
      <c r="T240" s="170">
        <f>S240*H240</f>
        <v>0</v>
      </c>
      <c r="AR240" s="152" t="s">
        <v>255</v>
      </c>
      <c r="AT240" s="152" t="s">
        <v>178</v>
      </c>
      <c r="AU240" s="152" t="s">
        <v>80</v>
      </c>
      <c r="AY240" s="13" t="s">
        <v>176</v>
      </c>
      <c r="BE240" s="153">
        <f>IF(N240="základná",J240,0)</f>
        <v>0</v>
      </c>
      <c r="BF240" s="153">
        <f>IF(N240="znížená",J240,0)</f>
        <v>0</v>
      </c>
      <c r="BG240" s="153">
        <f>IF(N240="zákl. prenesená",J240,0)</f>
        <v>0</v>
      </c>
      <c r="BH240" s="153">
        <f>IF(N240="zníž. prenesená",J240,0)</f>
        <v>0</v>
      </c>
      <c r="BI240" s="153">
        <f>IF(N240="nulová",J240,0)</f>
        <v>0</v>
      </c>
      <c r="BJ240" s="13" t="s">
        <v>86</v>
      </c>
      <c r="BK240" s="153">
        <f>ROUND(I240*H240,2)</f>
        <v>0</v>
      </c>
      <c r="BL240" s="13" t="s">
        <v>255</v>
      </c>
      <c r="BM240" s="152" t="s">
        <v>2055</v>
      </c>
    </row>
    <row r="241" spans="2:12" s="1" customFormat="1" ht="7" customHeight="1">
      <c r="B241" s="43"/>
      <c r="C241" s="44"/>
      <c r="D241" s="44"/>
      <c r="E241" s="44"/>
      <c r="F241" s="44"/>
      <c r="G241" s="44"/>
      <c r="H241" s="44"/>
      <c r="I241" s="44"/>
      <c r="J241" s="44"/>
      <c r="K241" s="44"/>
      <c r="L241" s="28"/>
    </row>
  </sheetData>
  <autoFilter ref="C127:K240" xr:uid="{00000000-0009-0000-0000-000003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77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1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96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5" customHeight="1">
      <c r="B4" s="16"/>
      <c r="D4" s="17" t="s">
        <v>124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DSS Červená Skala - výstavba nového objektu sociálnych služieb (podporované bývanie)</v>
      </c>
      <c r="F7" s="218"/>
      <c r="G7" s="218"/>
      <c r="H7" s="218"/>
      <c r="L7" s="16"/>
    </row>
    <row r="8" spans="2:46" ht="12" customHeight="1">
      <c r="B8" s="16"/>
      <c r="D8" s="23" t="s">
        <v>125</v>
      </c>
      <c r="L8" s="16"/>
    </row>
    <row r="9" spans="2:46" s="1" customFormat="1" ht="16.5" customHeight="1">
      <c r="B9" s="28"/>
      <c r="E9" s="217" t="s">
        <v>126</v>
      </c>
      <c r="F9" s="219"/>
      <c r="G9" s="219"/>
      <c r="H9" s="219"/>
      <c r="L9" s="28"/>
    </row>
    <row r="10" spans="2:46" s="1" customFormat="1" ht="12" customHeight="1">
      <c r="B10" s="28"/>
      <c r="D10" s="23" t="s">
        <v>127</v>
      </c>
      <c r="L10" s="28"/>
    </row>
    <row r="11" spans="2:46" s="1" customFormat="1" ht="16.5" customHeight="1">
      <c r="B11" s="28"/>
      <c r="E11" s="176" t="s">
        <v>2056</v>
      </c>
      <c r="F11" s="219"/>
      <c r="G11" s="219"/>
      <c r="H11" s="219"/>
      <c r="L11" s="28"/>
    </row>
    <row r="12" spans="2:46" s="1" customFormat="1" ht="10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29</v>
      </c>
      <c r="I14" s="23" t="s">
        <v>21</v>
      </c>
      <c r="J14" s="51">
        <f>'Rekapitulácia stavby'!AN8</f>
        <v>45345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1515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0" t="str">
        <f>'Rekapitulácia stavby'!E14</f>
        <v>Vyplň údaj</v>
      </c>
      <c r="F20" s="182"/>
      <c r="G20" s="182"/>
      <c r="H20" s="182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1516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1516</v>
      </c>
      <c r="I26" s="23" t="s">
        <v>25</v>
      </c>
      <c r="J26" s="21" t="s">
        <v>1</v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93"/>
      <c r="E29" s="187" t="s">
        <v>1</v>
      </c>
      <c r="F29" s="187"/>
      <c r="G29" s="187"/>
      <c r="H29" s="187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33</v>
      </c>
      <c r="J32" s="65">
        <f>ROUND(J129,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>
      <c r="B34" s="28"/>
      <c r="F34" s="31" t="s">
        <v>35</v>
      </c>
      <c r="I34" s="31" t="s">
        <v>34</v>
      </c>
      <c r="J34" s="31" t="s">
        <v>36</v>
      </c>
      <c r="L34" s="28"/>
    </row>
    <row r="35" spans="2:12" s="1" customFormat="1" ht="14.4" customHeight="1">
      <c r="B35" s="28"/>
      <c r="D35" s="54" t="s">
        <v>37</v>
      </c>
      <c r="E35" s="33" t="s">
        <v>38</v>
      </c>
      <c r="F35" s="95">
        <f>ROUND((SUM(BE129:BE176)),  2)</f>
        <v>0</v>
      </c>
      <c r="G35" s="96"/>
      <c r="H35" s="96"/>
      <c r="I35" s="97">
        <v>0.2</v>
      </c>
      <c r="J35" s="95">
        <f>ROUND(((SUM(BE129:BE176))*I35),  2)</f>
        <v>0</v>
      </c>
      <c r="L35" s="28"/>
    </row>
    <row r="36" spans="2:12" s="1" customFormat="1" ht="14.4" customHeight="1">
      <c r="B36" s="28"/>
      <c r="E36" s="33" t="s">
        <v>39</v>
      </c>
      <c r="F36" s="95">
        <f>ROUND((SUM(BF129:BF176)),  2)</f>
        <v>0</v>
      </c>
      <c r="G36" s="96"/>
      <c r="H36" s="96"/>
      <c r="I36" s="97">
        <v>0.2</v>
      </c>
      <c r="J36" s="95">
        <f>ROUND(((SUM(BF129:BF176))*I36),  2)</f>
        <v>0</v>
      </c>
      <c r="L36" s="28"/>
    </row>
    <row r="37" spans="2:12" s="1" customFormat="1" ht="14.4" hidden="1" customHeight="1">
      <c r="B37" s="28"/>
      <c r="E37" s="23" t="s">
        <v>40</v>
      </c>
      <c r="F37" s="85">
        <f>ROUND((SUM(BG129:BG176)),  2)</f>
        <v>0</v>
      </c>
      <c r="I37" s="98">
        <v>0.2</v>
      </c>
      <c r="J37" s="85">
        <f>0</f>
        <v>0</v>
      </c>
      <c r="L37" s="28"/>
    </row>
    <row r="38" spans="2:12" s="1" customFormat="1" ht="14.4" hidden="1" customHeight="1">
      <c r="B38" s="28"/>
      <c r="E38" s="23" t="s">
        <v>41</v>
      </c>
      <c r="F38" s="85">
        <f>ROUND((SUM(BH129:BH176)),  2)</f>
        <v>0</v>
      </c>
      <c r="I38" s="98">
        <v>0.2</v>
      </c>
      <c r="J38" s="85">
        <f>0</f>
        <v>0</v>
      </c>
      <c r="L38" s="28"/>
    </row>
    <row r="39" spans="2:12" s="1" customFormat="1" ht="14.4" hidden="1" customHeight="1">
      <c r="B39" s="28"/>
      <c r="E39" s="33" t="s">
        <v>42</v>
      </c>
      <c r="F39" s="95">
        <f>ROUND((SUM(BI129:BI176)),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43</v>
      </c>
      <c r="E41" s="56"/>
      <c r="F41" s="56"/>
      <c r="G41" s="101" t="s">
        <v>44</v>
      </c>
      <c r="H41" s="102" t="s">
        <v>45</v>
      </c>
      <c r="I41" s="56"/>
      <c r="J41" s="103">
        <f>SUM(J32:J39)</f>
        <v>0</v>
      </c>
      <c r="K41" s="104"/>
      <c r="L41" s="28"/>
    </row>
    <row r="42" spans="2:12" s="1" customFormat="1" ht="14.4" customHeight="1">
      <c r="B42" s="28"/>
      <c r="L42" s="28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0">
      <c r="B51" s="16"/>
      <c r="L51" s="16"/>
    </row>
    <row r="52" spans="2:12" ht="10">
      <c r="B52" s="16"/>
      <c r="L52" s="16"/>
    </row>
    <row r="53" spans="2:12" ht="10">
      <c r="B53" s="16"/>
      <c r="L53" s="16"/>
    </row>
    <row r="54" spans="2:12" ht="10">
      <c r="B54" s="16"/>
      <c r="L54" s="16"/>
    </row>
    <row r="55" spans="2:12" ht="10">
      <c r="B55" s="16"/>
      <c r="L55" s="16"/>
    </row>
    <row r="56" spans="2:12" ht="10">
      <c r="B56" s="16"/>
      <c r="L56" s="16"/>
    </row>
    <row r="57" spans="2:12" ht="10">
      <c r="B57" s="16"/>
      <c r="L57" s="16"/>
    </row>
    <row r="58" spans="2:12" ht="10">
      <c r="B58" s="16"/>
      <c r="L58" s="16"/>
    </row>
    <row r="59" spans="2:12" ht="10">
      <c r="B59" s="16"/>
      <c r="L59" s="16"/>
    </row>
    <row r="60" spans="2:12" ht="10">
      <c r="B60" s="16"/>
      <c r="L60" s="16"/>
    </row>
    <row r="61" spans="2:12" s="1" customFormat="1" ht="12.5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ht="10">
      <c r="B62" s="16"/>
      <c r="L62" s="16"/>
    </row>
    <row r="63" spans="2:12" ht="10">
      <c r="B63" s="16"/>
      <c r="L63" s="16"/>
    </row>
    <row r="64" spans="2:12" ht="10">
      <c r="B64" s="16"/>
      <c r="L64" s="16"/>
    </row>
    <row r="65" spans="2:12" s="1" customFormat="1" ht="13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0">
      <c r="B66" s="16"/>
      <c r="L66" s="16"/>
    </row>
    <row r="67" spans="2:12" ht="10">
      <c r="B67" s="16"/>
      <c r="L67" s="16"/>
    </row>
    <row r="68" spans="2:12" ht="10">
      <c r="B68" s="16"/>
      <c r="L68" s="16"/>
    </row>
    <row r="69" spans="2:12" ht="10">
      <c r="B69" s="16"/>
      <c r="L69" s="16"/>
    </row>
    <row r="70" spans="2:12" ht="10">
      <c r="B70" s="16"/>
      <c r="L70" s="16"/>
    </row>
    <row r="71" spans="2:12" ht="10">
      <c r="B71" s="16"/>
      <c r="L71" s="16"/>
    </row>
    <row r="72" spans="2:12" ht="10">
      <c r="B72" s="16"/>
      <c r="L72" s="16"/>
    </row>
    <row r="73" spans="2:12" ht="10">
      <c r="B73" s="16"/>
      <c r="L73" s="16"/>
    </row>
    <row r="74" spans="2:12" ht="10">
      <c r="B74" s="16"/>
      <c r="L74" s="16"/>
    </row>
    <row r="75" spans="2:12" ht="10">
      <c r="B75" s="16"/>
      <c r="L75" s="16"/>
    </row>
    <row r="76" spans="2:12" s="1" customFormat="1" ht="12.5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129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7" t="str">
        <f>E7</f>
        <v>DSS Červená Skala - výstavba nového objektu sociálnych služieb (podporované bývanie)</v>
      </c>
      <c r="F85" s="218"/>
      <c r="G85" s="218"/>
      <c r="H85" s="218"/>
      <c r="L85" s="28"/>
    </row>
    <row r="86" spans="2:12" ht="12" customHeight="1">
      <c r="B86" s="16"/>
      <c r="C86" s="23" t="s">
        <v>125</v>
      </c>
      <c r="L86" s="16"/>
    </row>
    <row r="87" spans="2:12" s="1" customFormat="1" ht="16.5" customHeight="1">
      <c r="B87" s="28"/>
      <c r="E87" s="217" t="s">
        <v>126</v>
      </c>
      <c r="F87" s="219"/>
      <c r="G87" s="219"/>
      <c r="H87" s="219"/>
      <c r="L87" s="28"/>
    </row>
    <row r="88" spans="2:12" s="1" customFormat="1" ht="12" customHeight="1">
      <c r="B88" s="28"/>
      <c r="C88" s="23" t="s">
        <v>127</v>
      </c>
      <c r="L88" s="28"/>
    </row>
    <row r="89" spans="2:12" s="1" customFormat="1" ht="16.5" customHeight="1">
      <c r="B89" s="28"/>
      <c r="E89" s="176" t="str">
        <f>E11</f>
        <v xml:space="preserve">01.4 - Rozvody vody, kanal v základoch </v>
      </c>
      <c r="F89" s="219"/>
      <c r="G89" s="219"/>
      <c r="H89" s="219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 xml:space="preserve"> </v>
      </c>
      <c r="I91" s="23" t="s">
        <v>21</v>
      </c>
      <c r="J91" s="51">
        <f>IF(J14="","",J14)</f>
        <v>45345</v>
      </c>
      <c r="L91" s="28"/>
    </row>
    <row r="92" spans="2:12" s="1" customFormat="1" ht="7" customHeight="1">
      <c r="B92" s="28"/>
      <c r="L92" s="28"/>
    </row>
    <row r="93" spans="2:12" s="1" customFormat="1" ht="25.65" customHeight="1">
      <c r="B93" s="28"/>
      <c r="C93" s="23" t="s">
        <v>22</v>
      </c>
      <c r="F93" s="21" t="str">
        <f>E17</f>
        <v>Domov sociálnych služieb, Pohorelská Maša 57/72</v>
      </c>
      <c r="I93" s="23" t="s">
        <v>28</v>
      </c>
      <c r="J93" s="26" t="str">
        <f>E23</f>
        <v>Ing. Pavol Fedorčák, PhD.</v>
      </c>
      <c r="L93" s="28"/>
    </row>
    <row r="94" spans="2:12" s="1" customFormat="1" ht="25.6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>Ing. Pavol Fedorčák, PhD.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7" t="s">
        <v>130</v>
      </c>
      <c r="D96" s="99"/>
      <c r="E96" s="99"/>
      <c r="F96" s="99"/>
      <c r="G96" s="99"/>
      <c r="H96" s="99"/>
      <c r="I96" s="99"/>
      <c r="J96" s="108" t="s">
        <v>131</v>
      </c>
      <c r="K96" s="99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9" t="s">
        <v>132</v>
      </c>
      <c r="J98" s="65">
        <f>J129</f>
        <v>0</v>
      </c>
      <c r="L98" s="28"/>
      <c r="AU98" s="13" t="s">
        <v>133</v>
      </c>
    </row>
    <row r="99" spans="2:47" s="8" customFormat="1" ht="25" customHeight="1">
      <c r="B99" s="110"/>
      <c r="D99" s="111" t="s">
        <v>2057</v>
      </c>
      <c r="E99" s="112"/>
      <c r="F99" s="112"/>
      <c r="G99" s="112"/>
      <c r="H99" s="112"/>
      <c r="I99" s="112"/>
      <c r="J99" s="113">
        <f>J130</f>
        <v>0</v>
      </c>
      <c r="L99" s="110"/>
    </row>
    <row r="100" spans="2:47" s="8" customFormat="1" ht="25" customHeight="1">
      <c r="B100" s="110"/>
      <c r="D100" s="111" t="s">
        <v>134</v>
      </c>
      <c r="E100" s="112"/>
      <c r="F100" s="112"/>
      <c r="G100" s="112"/>
      <c r="H100" s="112"/>
      <c r="I100" s="112"/>
      <c r="J100" s="113">
        <f>J133</f>
        <v>0</v>
      </c>
      <c r="L100" s="110"/>
    </row>
    <row r="101" spans="2:47" s="9" customFormat="1" ht="19.899999999999999" customHeight="1">
      <c r="B101" s="114"/>
      <c r="D101" s="115" t="s">
        <v>135</v>
      </c>
      <c r="E101" s="116"/>
      <c r="F101" s="116"/>
      <c r="G101" s="116"/>
      <c r="H101" s="116"/>
      <c r="I101" s="116"/>
      <c r="J101" s="117">
        <f>J134</f>
        <v>0</v>
      </c>
      <c r="L101" s="114"/>
    </row>
    <row r="102" spans="2:47" s="9" customFormat="1" ht="19.899999999999999" customHeight="1">
      <c r="B102" s="114"/>
      <c r="D102" s="115" t="s">
        <v>2058</v>
      </c>
      <c r="E102" s="116"/>
      <c r="F102" s="116"/>
      <c r="G102" s="116"/>
      <c r="H102" s="116"/>
      <c r="I102" s="116"/>
      <c r="J102" s="117">
        <f>J140</f>
        <v>0</v>
      </c>
      <c r="L102" s="114"/>
    </row>
    <row r="103" spans="2:47" s="8" customFormat="1" ht="25" customHeight="1">
      <c r="B103" s="110"/>
      <c r="D103" s="111" t="s">
        <v>2059</v>
      </c>
      <c r="E103" s="112"/>
      <c r="F103" s="112"/>
      <c r="G103" s="112"/>
      <c r="H103" s="112"/>
      <c r="I103" s="112"/>
      <c r="J103" s="113">
        <f>J144</f>
        <v>0</v>
      </c>
      <c r="L103" s="110"/>
    </row>
    <row r="104" spans="2:47" s="8" customFormat="1" ht="25" customHeight="1">
      <c r="B104" s="110"/>
      <c r="D104" s="111" t="s">
        <v>143</v>
      </c>
      <c r="E104" s="112"/>
      <c r="F104" s="112"/>
      <c r="G104" s="112"/>
      <c r="H104" s="112"/>
      <c r="I104" s="112"/>
      <c r="J104" s="113">
        <f>J146</f>
        <v>0</v>
      </c>
      <c r="L104" s="110"/>
    </row>
    <row r="105" spans="2:47" s="9" customFormat="1" ht="19.899999999999999" customHeight="1">
      <c r="B105" s="114"/>
      <c r="D105" s="115" t="s">
        <v>1669</v>
      </c>
      <c r="E105" s="116"/>
      <c r="F105" s="116"/>
      <c r="G105" s="116"/>
      <c r="H105" s="116"/>
      <c r="I105" s="116"/>
      <c r="J105" s="117">
        <f>J147</f>
        <v>0</v>
      </c>
      <c r="L105" s="114"/>
    </row>
    <row r="106" spans="2:47" s="8" customFormat="1" ht="25" customHeight="1">
      <c r="B106" s="110"/>
      <c r="D106" s="111" t="s">
        <v>157</v>
      </c>
      <c r="E106" s="112"/>
      <c r="F106" s="112"/>
      <c r="G106" s="112"/>
      <c r="H106" s="112"/>
      <c r="I106" s="112"/>
      <c r="J106" s="113">
        <f>J170</f>
        <v>0</v>
      </c>
      <c r="L106" s="110"/>
    </row>
    <row r="107" spans="2:47" s="9" customFormat="1" ht="19.899999999999999" customHeight="1">
      <c r="B107" s="114"/>
      <c r="D107" s="115" t="s">
        <v>2060</v>
      </c>
      <c r="E107" s="116"/>
      <c r="F107" s="116"/>
      <c r="G107" s="116"/>
      <c r="H107" s="116"/>
      <c r="I107" s="116"/>
      <c r="J107" s="117">
        <f>J171</f>
        <v>0</v>
      </c>
      <c r="L107" s="114"/>
    </row>
    <row r="108" spans="2:47" s="1" customFormat="1" ht="21.75" customHeight="1">
      <c r="B108" s="28"/>
      <c r="L108" s="28"/>
    </row>
    <row r="109" spans="2:47" s="1" customFormat="1" ht="7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20" s="1" customFormat="1" ht="7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20" s="1" customFormat="1" ht="25" customHeight="1">
      <c r="B114" s="28"/>
      <c r="C114" s="17" t="s">
        <v>162</v>
      </c>
      <c r="L114" s="28"/>
    </row>
    <row r="115" spans="2:20" s="1" customFormat="1" ht="7" customHeight="1">
      <c r="B115" s="28"/>
      <c r="L115" s="28"/>
    </row>
    <row r="116" spans="2:20" s="1" customFormat="1" ht="12" customHeight="1">
      <c r="B116" s="28"/>
      <c r="C116" s="23" t="s">
        <v>15</v>
      </c>
      <c r="L116" s="28"/>
    </row>
    <row r="117" spans="2:20" s="1" customFormat="1" ht="26.25" customHeight="1">
      <c r="B117" s="28"/>
      <c r="E117" s="217" t="str">
        <f>E7</f>
        <v>DSS Červená Skala - výstavba nového objektu sociálnych služieb (podporované bývanie)</v>
      </c>
      <c r="F117" s="218"/>
      <c r="G117" s="218"/>
      <c r="H117" s="218"/>
      <c r="L117" s="28"/>
    </row>
    <row r="118" spans="2:20" ht="12" customHeight="1">
      <c r="B118" s="16"/>
      <c r="C118" s="23" t="s">
        <v>125</v>
      </c>
      <c r="L118" s="16"/>
    </row>
    <row r="119" spans="2:20" s="1" customFormat="1" ht="16.5" customHeight="1">
      <c r="B119" s="28"/>
      <c r="E119" s="217" t="s">
        <v>126</v>
      </c>
      <c r="F119" s="219"/>
      <c r="G119" s="219"/>
      <c r="H119" s="219"/>
      <c r="L119" s="28"/>
    </row>
    <row r="120" spans="2:20" s="1" customFormat="1" ht="12" customHeight="1">
      <c r="B120" s="28"/>
      <c r="C120" s="23" t="s">
        <v>127</v>
      </c>
      <c r="L120" s="28"/>
    </row>
    <row r="121" spans="2:20" s="1" customFormat="1" ht="16.5" customHeight="1">
      <c r="B121" s="28"/>
      <c r="E121" s="176" t="str">
        <f>E11</f>
        <v xml:space="preserve">01.4 - Rozvody vody, kanal v základoch </v>
      </c>
      <c r="F121" s="219"/>
      <c r="G121" s="219"/>
      <c r="H121" s="219"/>
      <c r="L121" s="28"/>
    </row>
    <row r="122" spans="2:20" s="1" customFormat="1" ht="7" customHeight="1">
      <c r="B122" s="28"/>
      <c r="L122" s="28"/>
    </row>
    <row r="123" spans="2:20" s="1" customFormat="1" ht="12" customHeight="1">
      <c r="B123" s="28"/>
      <c r="C123" s="23" t="s">
        <v>19</v>
      </c>
      <c r="F123" s="21" t="str">
        <f>F14</f>
        <v xml:space="preserve"> </v>
      </c>
      <c r="I123" s="23" t="s">
        <v>21</v>
      </c>
      <c r="J123" s="51">
        <f>IF(J14="","",J14)</f>
        <v>45345</v>
      </c>
      <c r="L123" s="28"/>
    </row>
    <row r="124" spans="2:20" s="1" customFormat="1" ht="7" customHeight="1">
      <c r="B124" s="28"/>
      <c r="L124" s="28"/>
    </row>
    <row r="125" spans="2:20" s="1" customFormat="1" ht="25.65" customHeight="1">
      <c r="B125" s="28"/>
      <c r="C125" s="23" t="s">
        <v>22</v>
      </c>
      <c r="F125" s="21" t="str">
        <f>E17</f>
        <v>Domov sociálnych služieb, Pohorelská Maša 57/72</v>
      </c>
      <c r="I125" s="23" t="s">
        <v>28</v>
      </c>
      <c r="J125" s="26" t="str">
        <f>E23</f>
        <v>Ing. Pavol Fedorčák, PhD.</v>
      </c>
      <c r="L125" s="28"/>
    </row>
    <row r="126" spans="2:20" s="1" customFormat="1" ht="25.65" customHeight="1">
      <c r="B126" s="28"/>
      <c r="C126" s="23" t="s">
        <v>26</v>
      </c>
      <c r="F126" s="21" t="str">
        <f>IF(E20="","",E20)</f>
        <v>Vyplň údaj</v>
      </c>
      <c r="I126" s="23" t="s">
        <v>31</v>
      </c>
      <c r="J126" s="26" t="str">
        <f>E26</f>
        <v>Ing. Pavol Fedorčák, PhD.</v>
      </c>
      <c r="L126" s="28"/>
    </row>
    <row r="127" spans="2:20" s="1" customFormat="1" ht="10.25" customHeight="1">
      <c r="B127" s="28"/>
      <c r="L127" s="28"/>
    </row>
    <row r="128" spans="2:20" s="10" customFormat="1" ht="29.25" customHeight="1">
      <c r="B128" s="118"/>
      <c r="C128" s="119" t="s">
        <v>163</v>
      </c>
      <c r="D128" s="120" t="s">
        <v>58</v>
      </c>
      <c r="E128" s="120" t="s">
        <v>54</v>
      </c>
      <c r="F128" s="120" t="s">
        <v>55</v>
      </c>
      <c r="G128" s="120" t="s">
        <v>164</v>
      </c>
      <c r="H128" s="120" t="s">
        <v>165</v>
      </c>
      <c r="I128" s="120" t="s">
        <v>166</v>
      </c>
      <c r="J128" s="121" t="s">
        <v>131</v>
      </c>
      <c r="K128" s="122" t="s">
        <v>167</v>
      </c>
      <c r="L128" s="118"/>
      <c r="M128" s="58" t="s">
        <v>1</v>
      </c>
      <c r="N128" s="59" t="s">
        <v>37</v>
      </c>
      <c r="O128" s="59" t="s">
        <v>168</v>
      </c>
      <c r="P128" s="59" t="s">
        <v>169</v>
      </c>
      <c r="Q128" s="59" t="s">
        <v>170</v>
      </c>
      <c r="R128" s="59" t="s">
        <v>171</v>
      </c>
      <c r="S128" s="59" t="s">
        <v>172</v>
      </c>
      <c r="T128" s="60" t="s">
        <v>173</v>
      </c>
    </row>
    <row r="129" spans="2:65" s="1" customFormat="1" ht="22.75" customHeight="1">
      <c r="B129" s="28"/>
      <c r="C129" s="63" t="s">
        <v>132</v>
      </c>
      <c r="J129" s="123">
        <f>BK129</f>
        <v>0</v>
      </c>
      <c r="L129" s="28"/>
      <c r="M129" s="61"/>
      <c r="N129" s="52"/>
      <c r="O129" s="52"/>
      <c r="P129" s="124">
        <f>P130+P133+P144+P146+P170</f>
        <v>0</v>
      </c>
      <c r="Q129" s="52"/>
      <c r="R129" s="124">
        <f>R130+R133+R144+R146+R170</f>
        <v>3.4057548</v>
      </c>
      <c r="S129" s="52"/>
      <c r="T129" s="125">
        <f>T130+T133+T144+T146+T170</f>
        <v>0</v>
      </c>
      <c r="AT129" s="13" t="s">
        <v>72</v>
      </c>
      <c r="AU129" s="13" t="s">
        <v>133</v>
      </c>
      <c r="BK129" s="126">
        <f>BK130+BK133+BK144+BK146+BK170</f>
        <v>0</v>
      </c>
    </row>
    <row r="130" spans="2:65" s="11" customFormat="1" ht="25.9" customHeight="1">
      <c r="B130" s="127"/>
      <c r="D130" s="128" t="s">
        <v>72</v>
      </c>
      <c r="E130" s="129" t="s">
        <v>86</v>
      </c>
      <c r="F130" s="129" t="s">
        <v>224</v>
      </c>
      <c r="I130" s="130"/>
      <c r="J130" s="131">
        <f>BK130</f>
        <v>0</v>
      </c>
      <c r="L130" s="127"/>
      <c r="M130" s="132"/>
      <c r="P130" s="133">
        <f>SUM(P131:P132)</f>
        <v>0</v>
      </c>
      <c r="R130" s="133">
        <f>SUM(R131:R132)</f>
        <v>0</v>
      </c>
      <c r="T130" s="134">
        <f>SUM(T131:T132)</f>
        <v>0</v>
      </c>
      <c r="AR130" s="128" t="s">
        <v>80</v>
      </c>
      <c r="AT130" s="135" t="s">
        <v>72</v>
      </c>
      <c r="AU130" s="135" t="s">
        <v>73</v>
      </c>
      <c r="AY130" s="128" t="s">
        <v>176</v>
      </c>
      <c r="BK130" s="136">
        <f>SUM(BK131:BK132)</f>
        <v>0</v>
      </c>
    </row>
    <row r="131" spans="2:65" s="1" customFormat="1" ht="33" customHeight="1">
      <c r="B131" s="139"/>
      <c r="C131" s="140" t="s">
        <v>2061</v>
      </c>
      <c r="D131" s="140" t="s">
        <v>178</v>
      </c>
      <c r="E131" s="141" t="s">
        <v>2062</v>
      </c>
      <c r="F131" s="142" t="s">
        <v>2063</v>
      </c>
      <c r="G131" s="143" t="s">
        <v>285</v>
      </c>
      <c r="H131" s="144">
        <v>8</v>
      </c>
      <c r="I131" s="145"/>
      <c r="J131" s="146">
        <f>ROUND(I131*H131,2)</f>
        <v>0</v>
      </c>
      <c r="K131" s="147"/>
      <c r="L131" s="28"/>
      <c r="M131" s="148" t="s">
        <v>1</v>
      </c>
      <c r="N131" s="149" t="s">
        <v>39</v>
      </c>
      <c r="P131" s="150">
        <f>O131*H131</f>
        <v>0</v>
      </c>
      <c r="Q131" s="150">
        <v>0</v>
      </c>
      <c r="R131" s="150">
        <f>Q131*H131</f>
        <v>0</v>
      </c>
      <c r="S131" s="150">
        <v>0</v>
      </c>
      <c r="T131" s="151">
        <f>S131*H131</f>
        <v>0</v>
      </c>
      <c r="AR131" s="152" t="s">
        <v>182</v>
      </c>
      <c r="AT131" s="152" t="s">
        <v>178</v>
      </c>
      <c r="AU131" s="152" t="s">
        <v>80</v>
      </c>
      <c r="AY131" s="13" t="s">
        <v>176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3" t="s">
        <v>86</v>
      </c>
      <c r="BK131" s="153">
        <f>ROUND(I131*H131,2)</f>
        <v>0</v>
      </c>
      <c r="BL131" s="13" t="s">
        <v>182</v>
      </c>
      <c r="BM131" s="152" t="s">
        <v>2064</v>
      </c>
    </row>
    <row r="132" spans="2:65" s="1" customFormat="1" ht="37.75" customHeight="1">
      <c r="B132" s="139"/>
      <c r="C132" s="140" t="s">
        <v>2065</v>
      </c>
      <c r="D132" s="140" t="s">
        <v>178</v>
      </c>
      <c r="E132" s="141" t="s">
        <v>2066</v>
      </c>
      <c r="F132" s="142" t="s">
        <v>2067</v>
      </c>
      <c r="G132" s="143" t="s">
        <v>285</v>
      </c>
      <c r="H132" s="144">
        <v>1</v>
      </c>
      <c r="I132" s="145"/>
      <c r="J132" s="146">
        <f>ROUND(I132*H132,2)</f>
        <v>0</v>
      </c>
      <c r="K132" s="147"/>
      <c r="L132" s="28"/>
      <c r="M132" s="148" t="s">
        <v>1</v>
      </c>
      <c r="N132" s="149" t="s">
        <v>39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AR132" s="152" t="s">
        <v>182</v>
      </c>
      <c r="AT132" s="152" t="s">
        <v>178</v>
      </c>
      <c r="AU132" s="152" t="s">
        <v>80</v>
      </c>
      <c r="AY132" s="13" t="s">
        <v>176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3" t="s">
        <v>86</v>
      </c>
      <c r="BK132" s="153">
        <f>ROUND(I132*H132,2)</f>
        <v>0</v>
      </c>
      <c r="BL132" s="13" t="s">
        <v>182</v>
      </c>
      <c r="BM132" s="152" t="s">
        <v>2068</v>
      </c>
    </row>
    <row r="133" spans="2:65" s="11" customFormat="1" ht="25.9" customHeight="1">
      <c r="B133" s="127"/>
      <c r="D133" s="128" t="s">
        <v>72</v>
      </c>
      <c r="E133" s="129" t="s">
        <v>174</v>
      </c>
      <c r="F133" s="129" t="s">
        <v>175</v>
      </c>
      <c r="I133" s="130"/>
      <c r="J133" s="131">
        <f>BK133</f>
        <v>0</v>
      </c>
      <c r="L133" s="127"/>
      <c r="M133" s="132"/>
      <c r="P133" s="133">
        <f>P134+P140</f>
        <v>0</v>
      </c>
      <c r="R133" s="133">
        <f>R134+R140</f>
        <v>3.3350000000000003E-3</v>
      </c>
      <c r="T133" s="134">
        <f>T134+T140</f>
        <v>0</v>
      </c>
      <c r="AR133" s="128" t="s">
        <v>80</v>
      </c>
      <c r="AT133" s="135" t="s">
        <v>72</v>
      </c>
      <c r="AU133" s="135" t="s">
        <v>73</v>
      </c>
      <c r="AY133" s="128" t="s">
        <v>176</v>
      </c>
      <c r="BK133" s="136">
        <f>BK134+BK140</f>
        <v>0</v>
      </c>
    </row>
    <row r="134" spans="2:65" s="11" customFormat="1" ht="22.75" customHeight="1">
      <c r="B134" s="127"/>
      <c r="D134" s="128" t="s">
        <v>72</v>
      </c>
      <c r="E134" s="137" t="s">
        <v>80</v>
      </c>
      <c r="F134" s="137" t="s">
        <v>177</v>
      </c>
      <c r="I134" s="130"/>
      <c r="J134" s="138">
        <f>BK134</f>
        <v>0</v>
      </c>
      <c r="L134" s="127"/>
      <c r="M134" s="132"/>
      <c r="P134" s="133">
        <f>SUM(P135:P139)</f>
        <v>0</v>
      </c>
      <c r="R134" s="133">
        <f>SUM(R135:R139)</f>
        <v>0</v>
      </c>
      <c r="T134" s="134">
        <f>SUM(T135:T139)</f>
        <v>0</v>
      </c>
      <c r="AR134" s="128" t="s">
        <v>80</v>
      </c>
      <c r="AT134" s="135" t="s">
        <v>72</v>
      </c>
      <c r="AU134" s="135" t="s">
        <v>80</v>
      </c>
      <c r="AY134" s="128" t="s">
        <v>176</v>
      </c>
      <c r="BK134" s="136">
        <f>SUM(BK135:BK139)</f>
        <v>0</v>
      </c>
    </row>
    <row r="135" spans="2:65" s="1" customFormat="1" ht="24.15" customHeight="1">
      <c r="B135" s="139"/>
      <c r="C135" s="140" t="s">
        <v>80</v>
      </c>
      <c r="D135" s="140" t="s">
        <v>178</v>
      </c>
      <c r="E135" s="141" t="s">
        <v>2069</v>
      </c>
      <c r="F135" s="142" t="s">
        <v>2070</v>
      </c>
      <c r="G135" s="143" t="s">
        <v>181</v>
      </c>
      <c r="H135" s="144">
        <v>10.44</v>
      </c>
      <c r="I135" s="145"/>
      <c r="J135" s="146">
        <f>ROUND(I135*H135,2)</f>
        <v>0</v>
      </c>
      <c r="K135" s="147"/>
      <c r="L135" s="28"/>
      <c r="M135" s="148" t="s">
        <v>1</v>
      </c>
      <c r="N135" s="149" t="s">
        <v>39</v>
      </c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AR135" s="152" t="s">
        <v>182</v>
      </c>
      <c r="AT135" s="152" t="s">
        <v>178</v>
      </c>
      <c r="AU135" s="152" t="s">
        <v>86</v>
      </c>
      <c r="AY135" s="13" t="s">
        <v>176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3" t="s">
        <v>86</v>
      </c>
      <c r="BK135" s="153">
        <f>ROUND(I135*H135,2)</f>
        <v>0</v>
      </c>
      <c r="BL135" s="13" t="s">
        <v>182</v>
      </c>
      <c r="BM135" s="152" t="s">
        <v>2071</v>
      </c>
    </row>
    <row r="136" spans="2:65" s="1" customFormat="1" ht="37.75" customHeight="1">
      <c r="B136" s="139"/>
      <c r="C136" s="140" t="s">
        <v>349</v>
      </c>
      <c r="D136" s="140" t="s">
        <v>178</v>
      </c>
      <c r="E136" s="141" t="s">
        <v>2072</v>
      </c>
      <c r="F136" s="142" t="s">
        <v>2073</v>
      </c>
      <c r="G136" s="143" t="s">
        <v>181</v>
      </c>
      <c r="H136" s="144">
        <v>10.44</v>
      </c>
      <c r="I136" s="145"/>
      <c r="J136" s="146">
        <f>ROUND(I136*H136,2)</f>
        <v>0</v>
      </c>
      <c r="K136" s="147"/>
      <c r="L136" s="28"/>
      <c r="M136" s="148" t="s">
        <v>1</v>
      </c>
      <c r="N136" s="149" t="s">
        <v>39</v>
      </c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AR136" s="152" t="s">
        <v>182</v>
      </c>
      <c r="AT136" s="152" t="s">
        <v>178</v>
      </c>
      <c r="AU136" s="152" t="s">
        <v>86</v>
      </c>
      <c r="AY136" s="13" t="s">
        <v>176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3" t="s">
        <v>86</v>
      </c>
      <c r="BK136" s="153">
        <f>ROUND(I136*H136,2)</f>
        <v>0</v>
      </c>
      <c r="BL136" s="13" t="s">
        <v>182</v>
      </c>
      <c r="BM136" s="152" t="s">
        <v>2074</v>
      </c>
    </row>
    <row r="137" spans="2:65" s="1" customFormat="1" ht="33" customHeight="1">
      <c r="B137" s="139"/>
      <c r="C137" s="140" t="s">
        <v>187</v>
      </c>
      <c r="D137" s="140" t="s">
        <v>178</v>
      </c>
      <c r="E137" s="141" t="s">
        <v>2075</v>
      </c>
      <c r="F137" s="142" t="s">
        <v>2076</v>
      </c>
      <c r="G137" s="143" t="s">
        <v>181</v>
      </c>
      <c r="H137" s="144">
        <v>4.3499999999999996</v>
      </c>
      <c r="I137" s="145"/>
      <c r="J137" s="146">
        <f>ROUND(I137*H137,2)</f>
        <v>0</v>
      </c>
      <c r="K137" s="147"/>
      <c r="L137" s="28"/>
      <c r="M137" s="148" t="s">
        <v>1</v>
      </c>
      <c r="N137" s="149" t="s">
        <v>39</v>
      </c>
      <c r="P137" s="150">
        <f>O137*H137</f>
        <v>0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AR137" s="152" t="s">
        <v>182</v>
      </c>
      <c r="AT137" s="152" t="s">
        <v>178</v>
      </c>
      <c r="AU137" s="152" t="s">
        <v>86</v>
      </c>
      <c r="AY137" s="13" t="s">
        <v>176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3" t="s">
        <v>86</v>
      </c>
      <c r="BK137" s="153">
        <f>ROUND(I137*H137,2)</f>
        <v>0</v>
      </c>
      <c r="BL137" s="13" t="s">
        <v>182</v>
      </c>
      <c r="BM137" s="152" t="s">
        <v>2077</v>
      </c>
    </row>
    <row r="138" spans="2:65" s="1" customFormat="1" ht="24.15" customHeight="1">
      <c r="B138" s="139"/>
      <c r="C138" s="140" t="s">
        <v>182</v>
      </c>
      <c r="D138" s="140" t="s">
        <v>178</v>
      </c>
      <c r="E138" s="141" t="s">
        <v>2078</v>
      </c>
      <c r="F138" s="142" t="s">
        <v>2079</v>
      </c>
      <c r="G138" s="143" t="s">
        <v>181</v>
      </c>
      <c r="H138" s="144">
        <v>6.09</v>
      </c>
      <c r="I138" s="145"/>
      <c r="J138" s="146">
        <f>ROUND(I138*H138,2)</f>
        <v>0</v>
      </c>
      <c r="K138" s="147"/>
      <c r="L138" s="28"/>
      <c r="M138" s="148" t="s">
        <v>1</v>
      </c>
      <c r="N138" s="149" t="s">
        <v>39</v>
      </c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AR138" s="152" t="s">
        <v>182</v>
      </c>
      <c r="AT138" s="152" t="s">
        <v>178</v>
      </c>
      <c r="AU138" s="152" t="s">
        <v>86</v>
      </c>
      <c r="AY138" s="13" t="s">
        <v>176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3" t="s">
        <v>86</v>
      </c>
      <c r="BK138" s="153">
        <f>ROUND(I138*H138,2)</f>
        <v>0</v>
      </c>
      <c r="BL138" s="13" t="s">
        <v>182</v>
      </c>
      <c r="BM138" s="152" t="s">
        <v>2080</v>
      </c>
    </row>
    <row r="139" spans="2:65" s="1" customFormat="1" ht="24.15" customHeight="1">
      <c r="B139" s="139"/>
      <c r="C139" s="140" t="s">
        <v>194</v>
      </c>
      <c r="D139" s="140" t="s">
        <v>178</v>
      </c>
      <c r="E139" s="141" t="s">
        <v>2081</v>
      </c>
      <c r="F139" s="142" t="s">
        <v>2082</v>
      </c>
      <c r="G139" s="143" t="s">
        <v>181</v>
      </c>
      <c r="H139" s="144">
        <v>2.61</v>
      </c>
      <c r="I139" s="145"/>
      <c r="J139" s="146">
        <f>ROUND(I139*H139,2)</f>
        <v>0</v>
      </c>
      <c r="K139" s="147"/>
      <c r="L139" s="28"/>
      <c r="M139" s="148" t="s">
        <v>1</v>
      </c>
      <c r="N139" s="149" t="s">
        <v>39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52" t="s">
        <v>182</v>
      </c>
      <c r="AT139" s="152" t="s">
        <v>178</v>
      </c>
      <c r="AU139" s="152" t="s">
        <v>86</v>
      </c>
      <c r="AY139" s="13" t="s">
        <v>176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3" t="s">
        <v>86</v>
      </c>
      <c r="BK139" s="153">
        <f>ROUND(I139*H139,2)</f>
        <v>0</v>
      </c>
      <c r="BL139" s="13" t="s">
        <v>182</v>
      </c>
      <c r="BM139" s="152" t="s">
        <v>2083</v>
      </c>
    </row>
    <row r="140" spans="2:65" s="11" customFormat="1" ht="22.75" customHeight="1">
      <c r="B140" s="127"/>
      <c r="D140" s="128" t="s">
        <v>72</v>
      </c>
      <c r="E140" s="137" t="s">
        <v>219</v>
      </c>
      <c r="F140" s="137" t="s">
        <v>2084</v>
      </c>
      <c r="I140" s="130"/>
      <c r="J140" s="138">
        <f>BK140</f>
        <v>0</v>
      </c>
      <c r="L140" s="127"/>
      <c r="M140" s="132"/>
      <c r="P140" s="133">
        <f>SUM(P141:P143)</f>
        <v>0</v>
      </c>
      <c r="R140" s="133">
        <f>SUM(R141:R143)</f>
        <v>3.3350000000000003E-3</v>
      </c>
      <c r="T140" s="134">
        <f>SUM(T141:T143)</f>
        <v>0</v>
      </c>
      <c r="AR140" s="128" t="s">
        <v>80</v>
      </c>
      <c r="AT140" s="135" t="s">
        <v>72</v>
      </c>
      <c r="AU140" s="135" t="s">
        <v>80</v>
      </c>
      <c r="AY140" s="128" t="s">
        <v>176</v>
      </c>
      <c r="BK140" s="136">
        <f>SUM(BK141:BK143)</f>
        <v>0</v>
      </c>
    </row>
    <row r="141" spans="2:65" s="1" customFormat="1" ht="33" customHeight="1">
      <c r="B141" s="139"/>
      <c r="C141" s="140" t="s">
        <v>557</v>
      </c>
      <c r="D141" s="140" t="s">
        <v>178</v>
      </c>
      <c r="E141" s="141" t="s">
        <v>2085</v>
      </c>
      <c r="F141" s="142" t="s">
        <v>2086</v>
      </c>
      <c r="G141" s="143" t="s">
        <v>241</v>
      </c>
      <c r="H141" s="144">
        <v>4.5</v>
      </c>
      <c r="I141" s="145"/>
      <c r="J141" s="146">
        <f>ROUND(I141*H141,2)</f>
        <v>0</v>
      </c>
      <c r="K141" s="147"/>
      <c r="L141" s="28"/>
      <c r="M141" s="148" t="s">
        <v>1</v>
      </c>
      <c r="N141" s="149" t="s">
        <v>39</v>
      </c>
      <c r="P141" s="150">
        <f>O141*H141</f>
        <v>0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AR141" s="152" t="s">
        <v>182</v>
      </c>
      <c r="AT141" s="152" t="s">
        <v>178</v>
      </c>
      <c r="AU141" s="152" t="s">
        <v>86</v>
      </c>
      <c r="AY141" s="13" t="s">
        <v>176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3" t="s">
        <v>86</v>
      </c>
      <c r="BK141" s="153">
        <f>ROUND(I141*H141,2)</f>
        <v>0</v>
      </c>
      <c r="BL141" s="13" t="s">
        <v>182</v>
      </c>
      <c r="BM141" s="152" t="s">
        <v>2087</v>
      </c>
    </row>
    <row r="142" spans="2:65" s="1" customFormat="1" ht="24.15" customHeight="1">
      <c r="B142" s="139"/>
      <c r="C142" s="154" t="s">
        <v>561</v>
      </c>
      <c r="D142" s="154" t="s">
        <v>234</v>
      </c>
      <c r="E142" s="155" t="s">
        <v>2088</v>
      </c>
      <c r="F142" s="156" t="s">
        <v>2089</v>
      </c>
      <c r="G142" s="157" t="s">
        <v>241</v>
      </c>
      <c r="H142" s="158">
        <v>4.5</v>
      </c>
      <c r="I142" s="159"/>
      <c r="J142" s="160">
        <f>ROUND(I142*H142,2)</f>
        <v>0</v>
      </c>
      <c r="K142" s="161"/>
      <c r="L142" s="162"/>
      <c r="M142" s="163" t="s">
        <v>1</v>
      </c>
      <c r="N142" s="164" t="s">
        <v>39</v>
      </c>
      <c r="P142" s="150">
        <f>O142*H142</f>
        <v>0</v>
      </c>
      <c r="Q142" s="150">
        <v>6.7000000000000002E-4</v>
      </c>
      <c r="R142" s="150">
        <f>Q142*H142</f>
        <v>3.0150000000000003E-3</v>
      </c>
      <c r="S142" s="150">
        <v>0</v>
      </c>
      <c r="T142" s="151">
        <f>S142*H142</f>
        <v>0</v>
      </c>
      <c r="AR142" s="152" t="s">
        <v>219</v>
      </c>
      <c r="AT142" s="152" t="s">
        <v>234</v>
      </c>
      <c r="AU142" s="152" t="s">
        <v>86</v>
      </c>
      <c r="AY142" s="13" t="s">
        <v>176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3" t="s">
        <v>86</v>
      </c>
      <c r="BK142" s="153">
        <f>ROUND(I142*H142,2)</f>
        <v>0</v>
      </c>
      <c r="BL142" s="13" t="s">
        <v>182</v>
      </c>
      <c r="BM142" s="152" t="s">
        <v>2090</v>
      </c>
    </row>
    <row r="143" spans="2:65" s="1" customFormat="1" ht="24.15" customHeight="1">
      <c r="B143" s="139"/>
      <c r="C143" s="154" t="s">
        <v>565</v>
      </c>
      <c r="D143" s="154" t="s">
        <v>234</v>
      </c>
      <c r="E143" s="155" t="s">
        <v>2091</v>
      </c>
      <c r="F143" s="156" t="s">
        <v>2092</v>
      </c>
      <c r="G143" s="157" t="s">
        <v>285</v>
      </c>
      <c r="H143" s="158">
        <v>2</v>
      </c>
      <c r="I143" s="159"/>
      <c r="J143" s="160">
        <f>ROUND(I143*H143,2)</f>
        <v>0</v>
      </c>
      <c r="K143" s="161"/>
      <c r="L143" s="162"/>
      <c r="M143" s="163" t="s">
        <v>1</v>
      </c>
      <c r="N143" s="164" t="s">
        <v>39</v>
      </c>
      <c r="P143" s="150">
        <f>O143*H143</f>
        <v>0</v>
      </c>
      <c r="Q143" s="150">
        <v>1.6000000000000001E-4</v>
      </c>
      <c r="R143" s="150">
        <f>Q143*H143</f>
        <v>3.2000000000000003E-4</v>
      </c>
      <c r="S143" s="150">
        <v>0</v>
      </c>
      <c r="T143" s="151">
        <f>S143*H143</f>
        <v>0</v>
      </c>
      <c r="AR143" s="152" t="s">
        <v>219</v>
      </c>
      <c r="AT143" s="152" t="s">
        <v>234</v>
      </c>
      <c r="AU143" s="152" t="s">
        <v>86</v>
      </c>
      <c r="AY143" s="13" t="s">
        <v>176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3" t="s">
        <v>86</v>
      </c>
      <c r="BK143" s="153">
        <f>ROUND(I143*H143,2)</f>
        <v>0</v>
      </c>
      <c r="BL143" s="13" t="s">
        <v>182</v>
      </c>
      <c r="BM143" s="152" t="s">
        <v>2093</v>
      </c>
    </row>
    <row r="144" spans="2:65" s="11" customFormat="1" ht="25.9" customHeight="1">
      <c r="B144" s="127"/>
      <c r="D144" s="128" t="s">
        <v>72</v>
      </c>
      <c r="E144" s="129" t="s">
        <v>182</v>
      </c>
      <c r="F144" s="129" t="s">
        <v>344</v>
      </c>
      <c r="I144" s="130"/>
      <c r="J144" s="131">
        <f>BK144</f>
        <v>0</v>
      </c>
      <c r="L144" s="127"/>
      <c r="M144" s="132"/>
      <c r="P144" s="133">
        <f>P145</f>
        <v>0</v>
      </c>
      <c r="R144" s="133">
        <f>R145</f>
        <v>3.2899398</v>
      </c>
      <c r="T144" s="134">
        <f>T145</f>
        <v>0</v>
      </c>
      <c r="AR144" s="128" t="s">
        <v>80</v>
      </c>
      <c r="AT144" s="135" t="s">
        <v>72</v>
      </c>
      <c r="AU144" s="135" t="s">
        <v>73</v>
      </c>
      <c r="AY144" s="128" t="s">
        <v>176</v>
      </c>
      <c r="BK144" s="136">
        <f>BK145</f>
        <v>0</v>
      </c>
    </row>
    <row r="145" spans="2:65" s="1" customFormat="1" ht="37.75" customHeight="1">
      <c r="B145" s="139"/>
      <c r="C145" s="140" t="s">
        <v>369</v>
      </c>
      <c r="D145" s="140" t="s">
        <v>178</v>
      </c>
      <c r="E145" s="141" t="s">
        <v>2094</v>
      </c>
      <c r="F145" s="142" t="s">
        <v>2095</v>
      </c>
      <c r="G145" s="143" t="s">
        <v>181</v>
      </c>
      <c r="H145" s="144">
        <v>1.74</v>
      </c>
      <c r="I145" s="145"/>
      <c r="J145" s="146">
        <f>ROUND(I145*H145,2)</f>
        <v>0</v>
      </c>
      <c r="K145" s="147"/>
      <c r="L145" s="28"/>
      <c r="M145" s="148" t="s">
        <v>1</v>
      </c>
      <c r="N145" s="149" t="s">
        <v>39</v>
      </c>
      <c r="P145" s="150">
        <f>O145*H145</f>
        <v>0</v>
      </c>
      <c r="Q145" s="150">
        <v>1.8907700000000001</v>
      </c>
      <c r="R145" s="150">
        <f>Q145*H145</f>
        <v>3.2899398</v>
      </c>
      <c r="S145" s="150">
        <v>0</v>
      </c>
      <c r="T145" s="151">
        <f>S145*H145</f>
        <v>0</v>
      </c>
      <c r="AR145" s="152" t="s">
        <v>182</v>
      </c>
      <c r="AT145" s="152" t="s">
        <v>178</v>
      </c>
      <c r="AU145" s="152" t="s">
        <v>80</v>
      </c>
      <c r="AY145" s="13" t="s">
        <v>176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3" t="s">
        <v>86</v>
      </c>
      <c r="BK145" s="153">
        <f>ROUND(I145*H145,2)</f>
        <v>0</v>
      </c>
      <c r="BL145" s="13" t="s">
        <v>182</v>
      </c>
      <c r="BM145" s="152" t="s">
        <v>2096</v>
      </c>
    </row>
    <row r="146" spans="2:65" s="11" customFormat="1" ht="25.9" customHeight="1">
      <c r="B146" s="127"/>
      <c r="D146" s="128" t="s">
        <v>72</v>
      </c>
      <c r="E146" s="129" t="s">
        <v>594</v>
      </c>
      <c r="F146" s="129" t="s">
        <v>595</v>
      </c>
      <c r="I146" s="130"/>
      <c r="J146" s="131">
        <f>BK146</f>
        <v>0</v>
      </c>
      <c r="L146" s="127"/>
      <c r="M146" s="132"/>
      <c r="P146" s="133">
        <f>P147</f>
        <v>0</v>
      </c>
      <c r="R146" s="133">
        <f>R147</f>
        <v>0.11178</v>
      </c>
      <c r="T146" s="134">
        <f>T147</f>
        <v>0</v>
      </c>
      <c r="AR146" s="128" t="s">
        <v>86</v>
      </c>
      <c r="AT146" s="135" t="s">
        <v>72</v>
      </c>
      <c r="AU146" s="135" t="s">
        <v>73</v>
      </c>
      <c r="AY146" s="128" t="s">
        <v>176</v>
      </c>
      <c r="BK146" s="136">
        <f>BK147</f>
        <v>0</v>
      </c>
    </row>
    <row r="147" spans="2:65" s="11" customFormat="1" ht="22.75" customHeight="1">
      <c r="B147" s="127"/>
      <c r="D147" s="128" t="s">
        <v>72</v>
      </c>
      <c r="E147" s="137" t="s">
        <v>1715</v>
      </c>
      <c r="F147" s="137" t="s">
        <v>1716</v>
      </c>
      <c r="I147" s="130"/>
      <c r="J147" s="138">
        <f>BK147</f>
        <v>0</v>
      </c>
      <c r="L147" s="127"/>
      <c r="M147" s="132"/>
      <c r="P147" s="133">
        <f>SUM(P148:P169)</f>
        <v>0</v>
      </c>
      <c r="R147" s="133">
        <f>SUM(R148:R169)</f>
        <v>0.11178</v>
      </c>
      <c r="T147" s="134">
        <f>SUM(T148:T169)</f>
        <v>0</v>
      </c>
      <c r="AR147" s="128" t="s">
        <v>86</v>
      </c>
      <c r="AT147" s="135" t="s">
        <v>72</v>
      </c>
      <c r="AU147" s="135" t="s">
        <v>80</v>
      </c>
      <c r="AY147" s="128" t="s">
        <v>176</v>
      </c>
      <c r="BK147" s="136">
        <f>SUM(BK148:BK169)</f>
        <v>0</v>
      </c>
    </row>
    <row r="148" spans="2:65" s="1" customFormat="1" ht="16.5" customHeight="1">
      <c r="B148" s="139"/>
      <c r="C148" s="140" t="s">
        <v>2097</v>
      </c>
      <c r="D148" s="140" t="s">
        <v>178</v>
      </c>
      <c r="E148" s="141" t="s">
        <v>2098</v>
      </c>
      <c r="F148" s="142" t="s">
        <v>2099</v>
      </c>
      <c r="G148" s="143" t="s">
        <v>241</v>
      </c>
      <c r="H148" s="144">
        <v>3</v>
      </c>
      <c r="I148" s="145"/>
      <c r="J148" s="146">
        <f t="shared" ref="J148:J169" si="0">ROUND(I148*H148,2)</f>
        <v>0</v>
      </c>
      <c r="K148" s="147"/>
      <c r="L148" s="28"/>
      <c r="M148" s="148" t="s">
        <v>1</v>
      </c>
      <c r="N148" s="149" t="s">
        <v>39</v>
      </c>
      <c r="P148" s="150">
        <f t="shared" ref="P148:P169" si="1">O148*H148</f>
        <v>0</v>
      </c>
      <c r="Q148" s="150">
        <v>1.5200000000000001E-3</v>
      </c>
      <c r="R148" s="150">
        <f t="shared" ref="R148:R169" si="2">Q148*H148</f>
        <v>4.5599999999999998E-3</v>
      </c>
      <c r="S148" s="150">
        <v>0</v>
      </c>
      <c r="T148" s="151">
        <f t="shared" ref="T148:T169" si="3">S148*H148</f>
        <v>0</v>
      </c>
      <c r="AR148" s="152" t="s">
        <v>255</v>
      </c>
      <c r="AT148" s="152" t="s">
        <v>178</v>
      </c>
      <c r="AU148" s="152" t="s">
        <v>86</v>
      </c>
      <c r="AY148" s="13" t="s">
        <v>176</v>
      </c>
      <c r="BE148" s="153">
        <f t="shared" ref="BE148:BE169" si="4">IF(N148="základná",J148,0)</f>
        <v>0</v>
      </c>
      <c r="BF148" s="153">
        <f t="shared" ref="BF148:BF169" si="5">IF(N148="znížená",J148,0)</f>
        <v>0</v>
      </c>
      <c r="BG148" s="153">
        <f t="shared" ref="BG148:BG169" si="6">IF(N148="zákl. prenesená",J148,0)</f>
        <v>0</v>
      </c>
      <c r="BH148" s="153">
        <f t="shared" ref="BH148:BH169" si="7">IF(N148="zníž. prenesená",J148,0)</f>
        <v>0</v>
      </c>
      <c r="BI148" s="153">
        <f t="shared" ref="BI148:BI169" si="8">IF(N148="nulová",J148,0)</f>
        <v>0</v>
      </c>
      <c r="BJ148" s="13" t="s">
        <v>86</v>
      </c>
      <c r="BK148" s="153">
        <f t="shared" ref="BK148:BK169" si="9">ROUND(I148*H148,2)</f>
        <v>0</v>
      </c>
      <c r="BL148" s="13" t="s">
        <v>255</v>
      </c>
      <c r="BM148" s="152" t="s">
        <v>2100</v>
      </c>
    </row>
    <row r="149" spans="2:65" s="1" customFormat="1" ht="16.5" customHeight="1">
      <c r="B149" s="139"/>
      <c r="C149" s="140" t="s">
        <v>378</v>
      </c>
      <c r="D149" s="140" t="s">
        <v>178</v>
      </c>
      <c r="E149" s="141" t="s">
        <v>2101</v>
      </c>
      <c r="F149" s="142" t="s">
        <v>2102</v>
      </c>
      <c r="G149" s="143" t="s">
        <v>241</v>
      </c>
      <c r="H149" s="144">
        <v>36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39</v>
      </c>
      <c r="P149" s="150">
        <f t="shared" si="1"/>
        <v>0</v>
      </c>
      <c r="Q149" s="150">
        <v>1.98E-3</v>
      </c>
      <c r="R149" s="150">
        <f t="shared" si="2"/>
        <v>7.1279999999999996E-2</v>
      </c>
      <c r="S149" s="150">
        <v>0</v>
      </c>
      <c r="T149" s="151">
        <f t="shared" si="3"/>
        <v>0</v>
      </c>
      <c r="AR149" s="152" t="s">
        <v>255</v>
      </c>
      <c r="AT149" s="152" t="s">
        <v>178</v>
      </c>
      <c r="AU149" s="152" t="s">
        <v>86</v>
      </c>
      <c r="AY149" s="13" t="s">
        <v>176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86</v>
      </c>
      <c r="BK149" s="153">
        <f t="shared" si="9"/>
        <v>0</v>
      </c>
      <c r="BL149" s="13" t="s">
        <v>255</v>
      </c>
      <c r="BM149" s="152" t="s">
        <v>2103</v>
      </c>
    </row>
    <row r="150" spans="2:65" s="1" customFormat="1" ht="16.5" customHeight="1">
      <c r="B150" s="139"/>
      <c r="C150" s="140" t="s">
        <v>675</v>
      </c>
      <c r="D150" s="140" t="s">
        <v>178</v>
      </c>
      <c r="E150" s="141" t="s">
        <v>2104</v>
      </c>
      <c r="F150" s="142" t="s">
        <v>2105</v>
      </c>
      <c r="G150" s="143" t="s">
        <v>241</v>
      </c>
      <c r="H150" s="144">
        <v>1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39</v>
      </c>
      <c r="P150" s="150">
        <f t="shared" si="1"/>
        <v>0</v>
      </c>
      <c r="Q150" s="150">
        <v>3.2499999999999999E-3</v>
      </c>
      <c r="R150" s="150">
        <f t="shared" si="2"/>
        <v>3.2499999999999999E-3</v>
      </c>
      <c r="S150" s="150">
        <v>0</v>
      </c>
      <c r="T150" s="151">
        <f t="shared" si="3"/>
        <v>0</v>
      </c>
      <c r="AR150" s="152" t="s">
        <v>255</v>
      </c>
      <c r="AT150" s="152" t="s">
        <v>178</v>
      </c>
      <c r="AU150" s="152" t="s">
        <v>86</v>
      </c>
      <c r="AY150" s="13" t="s">
        <v>176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86</v>
      </c>
      <c r="BK150" s="153">
        <f t="shared" si="9"/>
        <v>0</v>
      </c>
      <c r="BL150" s="13" t="s">
        <v>255</v>
      </c>
      <c r="BM150" s="152" t="s">
        <v>2106</v>
      </c>
    </row>
    <row r="151" spans="2:65" s="1" customFormat="1" ht="16.5" customHeight="1">
      <c r="B151" s="139"/>
      <c r="C151" s="140" t="s">
        <v>585</v>
      </c>
      <c r="D151" s="140" t="s">
        <v>178</v>
      </c>
      <c r="E151" s="141" t="s">
        <v>2107</v>
      </c>
      <c r="F151" s="142" t="s">
        <v>2108</v>
      </c>
      <c r="G151" s="143" t="s">
        <v>285</v>
      </c>
      <c r="H151" s="144">
        <v>9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39</v>
      </c>
      <c r="P151" s="150">
        <f t="shared" si="1"/>
        <v>0</v>
      </c>
      <c r="Q151" s="150">
        <v>1.9000000000000001E-4</v>
      </c>
      <c r="R151" s="150">
        <f t="shared" si="2"/>
        <v>1.7100000000000001E-3</v>
      </c>
      <c r="S151" s="150">
        <v>0</v>
      </c>
      <c r="T151" s="151">
        <f t="shared" si="3"/>
        <v>0</v>
      </c>
      <c r="AR151" s="152" t="s">
        <v>255</v>
      </c>
      <c r="AT151" s="152" t="s">
        <v>178</v>
      </c>
      <c r="AU151" s="152" t="s">
        <v>86</v>
      </c>
      <c r="AY151" s="13" t="s">
        <v>176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86</v>
      </c>
      <c r="BK151" s="153">
        <f t="shared" si="9"/>
        <v>0</v>
      </c>
      <c r="BL151" s="13" t="s">
        <v>255</v>
      </c>
      <c r="BM151" s="152" t="s">
        <v>2109</v>
      </c>
    </row>
    <row r="152" spans="2:65" s="1" customFormat="1" ht="16.5" customHeight="1">
      <c r="B152" s="139"/>
      <c r="C152" s="154" t="s">
        <v>679</v>
      </c>
      <c r="D152" s="154" t="s">
        <v>234</v>
      </c>
      <c r="E152" s="155" t="s">
        <v>2110</v>
      </c>
      <c r="F152" s="156" t="s">
        <v>2111</v>
      </c>
      <c r="G152" s="157" t="s">
        <v>285</v>
      </c>
      <c r="H152" s="158">
        <v>9</v>
      </c>
      <c r="I152" s="159"/>
      <c r="J152" s="160">
        <f t="shared" si="0"/>
        <v>0</v>
      </c>
      <c r="K152" s="161"/>
      <c r="L152" s="162"/>
      <c r="M152" s="163" t="s">
        <v>1</v>
      </c>
      <c r="N152" s="164" t="s">
        <v>39</v>
      </c>
      <c r="P152" s="150">
        <f t="shared" si="1"/>
        <v>0</v>
      </c>
      <c r="Q152" s="150">
        <v>1.6000000000000001E-4</v>
      </c>
      <c r="R152" s="150">
        <f t="shared" si="2"/>
        <v>1.4400000000000001E-3</v>
      </c>
      <c r="S152" s="150">
        <v>0</v>
      </c>
      <c r="T152" s="151">
        <f t="shared" si="3"/>
        <v>0</v>
      </c>
      <c r="AR152" s="152" t="s">
        <v>320</v>
      </c>
      <c r="AT152" s="152" t="s">
        <v>234</v>
      </c>
      <c r="AU152" s="152" t="s">
        <v>86</v>
      </c>
      <c r="AY152" s="13" t="s">
        <v>176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86</v>
      </c>
      <c r="BK152" s="153">
        <f t="shared" si="9"/>
        <v>0</v>
      </c>
      <c r="BL152" s="13" t="s">
        <v>255</v>
      </c>
      <c r="BM152" s="152" t="s">
        <v>2112</v>
      </c>
    </row>
    <row r="153" spans="2:65" s="1" customFormat="1" ht="16.5" customHeight="1">
      <c r="B153" s="139"/>
      <c r="C153" s="140" t="s">
        <v>404</v>
      </c>
      <c r="D153" s="140" t="s">
        <v>178</v>
      </c>
      <c r="E153" s="141" t="s">
        <v>2113</v>
      </c>
      <c r="F153" s="142" t="s">
        <v>2114</v>
      </c>
      <c r="G153" s="143" t="s">
        <v>285</v>
      </c>
      <c r="H153" s="144">
        <v>31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39</v>
      </c>
      <c r="P153" s="150">
        <f t="shared" si="1"/>
        <v>0</v>
      </c>
      <c r="Q153" s="150">
        <v>2.5000000000000001E-4</v>
      </c>
      <c r="R153" s="150">
        <f t="shared" si="2"/>
        <v>7.7499999999999999E-3</v>
      </c>
      <c r="S153" s="150">
        <v>0</v>
      </c>
      <c r="T153" s="151">
        <f t="shared" si="3"/>
        <v>0</v>
      </c>
      <c r="AR153" s="152" t="s">
        <v>255</v>
      </c>
      <c r="AT153" s="152" t="s">
        <v>178</v>
      </c>
      <c r="AU153" s="152" t="s">
        <v>86</v>
      </c>
      <c r="AY153" s="13" t="s">
        <v>176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86</v>
      </c>
      <c r="BK153" s="153">
        <f t="shared" si="9"/>
        <v>0</v>
      </c>
      <c r="BL153" s="13" t="s">
        <v>255</v>
      </c>
      <c r="BM153" s="152" t="s">
        <v>2115</v>
      </c>
    </row>
    <row r="154" spans="2:65" s="1" customFormat="1" ht="16.5" customHeight="1">
      <c r="B154" s="139"/>
      <c r="C154" s="154" t="s">
        <v>420</v>
      </c>
      <c r="D154" s="154" t="s">
        <v>234</v>
      </c>
      <c r="E154" s="155" t="s">
        <v>2116</v>
      </c>
      <c r="F154" s="156" t="s">
        <v>2117</v>
      </c>
      <c r="G154" s="157" t="s">
        <v>285</v>
      </c>
      <c r="H154" s="158">
        <v>31</v>
      </c>
      <c r="I154" s="159"/>
      <c r="J154" s="160">
        <f t="shared" si="0"/>
        <v>0</v>
      </c>
      <c r="K154" s="161"/>
      <c r="L154" s="162"/>
      <c r="M154" s="163" t="s">
        <v>1</v>
      </c>
      <c r="N154" s="164" t="s">
        <v>39</v>
      </c>
      <c r="P154" s="150">
        <f t="shared" si="1"/>
        <v>0</v>
      </c>
      <c r="Q154" s="150">
        <v>2.4000000000000001E-4</v>
      </c>
      <c r="R154" s="150">
        <f t="shared" si="2"/>
        <v>7.4400000000000004E-3</v>
      </c>
      <c r="S154" s="150">
        <v>0</v>
      </c>
      <c r="T154" s="151">
        <f t="shared" si="3"/>
        <v>0</v>
      </c>
      <c r="AR154" s="152" t="s">
        <v>320</v>
      </c>
      <c r="AT154" s="152" t="s">
        <v>234</v>
      </c>
      <c r="AU154" s="152" t="s">
        <v>86</v>
      </c>
      <c r="AY154" s="13" t="s">
        <v>176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86</v>
      </c>
      <c r="BK154" s="153">
        <f t="shared" si="9"/>
        <v>0</v>
      </c>
      <c r="BL154" s="13" t="s">
        <v>255</v>
      </c>
      <c r="BM154" s="152" t="s">
        <v>2118</v>
      </c>
    </row>
    <row r="155" spans="2:65" s="1" customFormat="1" ht="16.5" customHeight="1">
      <c r="B155" s="139"/>
      <c r="C155" s="140" t="s">
        <v>416</v>
      </c>
      <c r="D155" s="140" t="s">
        <v>178</v>
      </c>
      <c r="E155" s="141" t="s">
        <v>2119</v>
      </c>
      <c r="F155" s="142" t="s">
        <v>2120</v>
      </c>
      <c r="G155" s="143" t="s">
        <v>285</v>
      </c>
      <c r="H155" s="144">
        <v>9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39</v>
      </c>
      <c r="P155" s="150">
        <f t="shared" si="1"/>
        <v>0</v>
      </c>
      <c r="Q155" s="150">
        <v>2.5000000000000001E-4</v>
      </c>
      <c r="R155" s="150">
        <f t="shared" si="2"/>
        <v>2.2500000000000003E-3</v>
      </c>
      <c r="S155" s="150">
        <v>0</v>
      </c>
      <c r="T155" s="151">
        <f t="shared" si="3"/>
        <v>0</v>
      </c>
      <c r="AR155" s="152" t="s">
        <v>255</v>
      </c>
      <c r="AT155" s="152" t="s">
        <v>178</v>
      </c>
      <c r="AU155" s="152" t="s">
        <v>86</v>
      </c>
      <c r="AY155" s="13" t="s">
        <v>176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86</v>
      </c>
      <c r="BK155" s="153">
        <f t="shared" si="9"/>
        <v>0</v>
      </c>
      <c r="BL155" s="13" t="s">
        <v>255</v>
      </c>
      <c r="BM155" s="152" t="s">
        <v>2121</v>
      </c>
    </row>
    <row r="156" spans="2:65" s="1" customFormat="1" ht="16.5" customHeight="1">
      <c r="B156" s="139"/>
      <c r="C156" s="154" t="s">
        <v>602</v>
      </c>
      <c r="D156" s="154" t="s">
        <v>234</v>
      </c>
      <c r="E156" s="155" t="s">
        <v>2122</v>
      </c>
      <c r="F156" s="156" t="s">
        <v>2123</v>
      </c>
      <c r="G156" s="157" t="s">
        <v>285</v>
      </c>
      <c r="H156" s="158">
        <v>8</v>
      </c>
      <c r="I156" s="159"/>
      <c r="J156" s="160">
        <f t="shared" si="0"/>
        <v>0</v>
      </c>
      <c r="K156" s="161"/>
      <c r="L156" s="162"/>
      <c r="M156" s="163" t="s">
        <v>1</v>
      </c>
      <c r="N156" s="164" t="s">
        <v>39</v>
      </c>
      <c r="P156" s="150">
        <f t="shared" si="1"/>
        <v>0</v>
      </c>
      <c r="Q156" s="150">
        <v>7.7999999999999999E-4</v>
      </c>
      <c r="R156" s="150">
        <f t="shared" si="2"/>
        <v>6.2399999999999999E-3</v>
      </c>
      <c r="S156" s="150">
        <v>0</v>
      </c>
      <c r="T156" s="151">
        <f t="shared" si="3"/>
        <v>0</v>
      </c>
      <c r="AR156" s="152" t="s">
        <v>320</v>
      </c>
      <c r="AT156" s="152" t="s">
        <v>234</v>
      </c>
      <c r="AU156" s="152" t="s">
        <v>86</v>
      </c>
      <c r="AY156" s="13" t="s">
        <v>176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86</v>
      </c>
      <c r="BK156" s="153">
        <f t="shared" si="9"/>
        <v>0</v>
      </c>
      <c r="BL156" s="13" t="s">
        <v>255</v>
      </c>
      <c r="BM156" s="152" t="s">
        <v>2124</v>
      </c>
    </row>
    <row r="157" spans="2:65" s="1" customFormat="1" ht="16.5" customHeight="1">
      <c r="B157" s="139"/>
      <c r="C157" s="154" t="s">
        <v>1555</v>
      </c>
      <c r="D157" s="154" t="s">
        <v>234</v>
      </c>
      <c r="E157" s="155" t="s">
        <v>2125</v>
      </c>
      <c r="F157" s="156" t="s">
        <v>2126</v>
      </c>
      <c r="G157" s="157" t="s">
        <v>285</v>
      </c>
      <c r="H157" s="158">
        <v>1</v>
      </c>
      <c r="I157" s="159"/>
      <c r="J157" s="160">
        <f t="shared" si="0"/>
        <v>0</v>
      </c>
      <c r="K157" s="161"/>
      <c r="L157" s="162"/>
      <c r="M157" s="163" t="s">
        <v>1</v>
      </c>
      <c r="N157" s="164" t="s">
        <v>39</v>
      </c>
      <c r="P157" s="150">
        <f t="shared" si="1"/>
        <v>0</v>
      </c>
      <c r="Q157" s="150">
        <v>5.1000000000000004E-4</v>
      </c>
      <c r="R157" s="150">
        <f t="shared" si="2"/>
        <v>5.1000000000000004E-4</v>
      </c>
      <c r="S157" s="150">
        <v>0</v>
      </c>
      <c r="T157" s="151">
        <f t="shared" si="3"/>
        <v>0</v>
      </c>
      <c r="AR157" s="152" t="s">
        <v>320</v>
      </c>
      <c r="AT157" s="152" t="s">
        <v>234</v>
      </c>
      <c r="AU157" s="152" t="s">
        <v>86</v>
      </c>
      <c r="AY157" s="13" t="s">
        <v>176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86</v>
      </c>
      <c r="BK157" s="153">
        <f t="shared" si="9"/>
        <v>0</v>
      </c>
      <c r="BL157" s="13" t="s">
        <v>255</v>
      </c>
      <c r="BM157" s="152" t="s">
        <v>2127</v>
      </c>
    </row>
    <row r="158" spans="2:65" s="1" customFormat="1" ht="16.5" customHeight="1">
      <c r="B158" s="139"/>
      <c r="C158" s="140" t="s">
        <v>626</v>
      </c>
      <c r="D158" s="140" t="s">
        <v>178</v>
      </c>
      <c r="E158" s="141" t="s">
        <v>2128</v>
      </c>
      <c r="F158" s="142" t="s">
        <v>2129</v>
      </c>
      <c r="G158" s="143" t="s">
        <v>285</v>
      </c>
      <c r="H158" s="144">
        <v>5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39</v>
      </c>
      <c r="P158" s="150">
        <f t="shared" si="1"/>
        <v>0</v>
      </c>
      <c r="Q158" s="150">
        <v>1.9000000000000001E-4</v>
      </c>
      <c r="R158" s="150">
        <f t="shared" si="2"/>
        <v>9.5000000000000011E-4</v>
      </c>
      <c r="S158" s="150">
        <v>0</v>
      </c>
      <c r="T158" s="151">
        <f t="shared" si="3"/>
        <v>0</v>
      </c>
      <c r="AR158" s="152" t="s">
        <v>255</v>
      </c>
      <c r="AT158" s="152" t="s">
        <v>178</v>
      </c>
      <c r="AU158" s="152" t="s">
        <v>86</v>
      </c>
      <c r="AY158" s="13" t="s">
        <v>176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86</v>
      </c>
      <c r="BK158" s="153">
        <f t="shared" si="9"/>
        <v>0</v>
      </c>
      <c r="BL158" s="13" t="s">
        <v>255</v>
      </c>
      <c r="BM158" s="152" t="s">
        <v>2130</v>
      </c>
    </row>
    <row r="159" spans="2:65" s="1" customFormat="1" ht="21.75" customHeight="1">
      <c r="B159" s="139"/>
      <c r="C159" s="154" t="s">
        <v>2131</v>
      </c>
      <c r="D159" s="154" t="s">
        <v>234</v>
      </c>
      <c r="E159" s="155" t="s">
        <v>2132</v>
      </c>
      <c r="F159" s="156" t="s">
        <v>2133</v>
      </c>
      <c r="G159" s="157" t="s">
        <v>285</v>
      </c>
      <c r="H159" s="158">
        <v>5</v>
      </c>
      <c r="I159" s="159"/>
      <c r="J159" s="160">
        <f t="shared" si="0"/>
        <v>0</v>
      </c>
      <c r="K159" s="161"/>
      <c r="L159" s="162"/>
      <c r="M159" s="163" t="s">
        <v>1</v>
      </c>
      <c r="N159" s="164" t="s">
        <v>39</v>
      </c>
      <c r="P159" s="150">
        <f t="shared" si="1"/>
        <v>0</v>
      </c>
      <c r="Q159" s="150">
        <v>1E-4</v>
      </c>
      <c r="R159" s="150">
        <f t="shared" si="2"/>
        <v>5.0000000000000001E-4</v>
      </c>
      <c r="S159" s="150">
        <v>0</v>
      </c>
      <c r="T159" s="151">
        <f t="shared" si="3"/>
        <v>0</v>
      </c>
      <c r="AR159" s="152" t="s">
        <v>320</v>
      </c>
      <c r="AT159" s="152" t="s">
        <v>234</v>
      </c>
      <c r="AU159" s="152" t="s">
        <v>86</v>
      </c>
      <c r="AY159" s="13" t="s">
        <v>176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86</v>
      </c>
      <c r="BK159" s="153">
        <f t="shared" si="9"/>
        <v>0</v>
      </c>
      <c r="BL159" s="13" t="s">
        <v>255</v>
      </c>
      <c r="BM159" s="152" t="s">
        <v>2134</v>
      </c>
    </row>
    <row r="160" spans="2:65" s="1" customFormat="1" ht="16.5" customHeight="1">
      <c r="B160" s="139"/>
      <c r="C160" s="140" t="s">
        <v>614</v>
      </c>
      <c r="D160" s="140" t="s">
        <v>178</v>
      </c>
      <c r="E160" s="141" t="s">
        <v>2135</v>
      </c>
      <c r="F160" s="142" t="s">
        <v>2136</v>
      </c>
      <c r="G160" s="143" t="s">
        <v>285</v>
      </c>
      <c r="H160" s="144">
        <v>7</v>
      </c>
      <c r="I160" s="145"/>
      <c r="J160" s="146">
        <f t="shared" si="0"/>
        <v>0</v>
      </c>
      <c r="K160" s="147"/>
      <c r="L160" s="28"/>
      <c r="M160" s="148" t="s">
        <v>1</v>
      </c>
      <c r="N160" s="149" t="s">
        <v>39</v>
      </c>
      <c r="P160" s="150">
        <f t="shared" si="1"/>
        <v>0</v>
      </c>
      <c r="Q160" s="150">
        <v>2.5000000000000001E-4</v>
      </c>
      <c r="R160" s="150">
        <f t="shared" si="2"/>
        <v>1.75E-3</v>
      </c>
      <c r="S160" s="150">
        <v>0</v>
      </c>
      <c r="T160" s="151">
        <f t="shared" si="3"/>
        <v>0</v>
      </c>
      <c r="AR160" s="152" t="s">
        <v>255</v>
      </c>
      <c r="AT160" s="152" t="s">
        <v>178</v>
      </c>
      <c r="AU160" s="152" t="s">
        <v>86</v>
      </c>
      <c r="AY160" s="13" t="s">
        <v>176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86</v>
      </c>
      <c r="BK160" s="153">
        <f t="shared" si="9"/>
        <v>0</v>
      </c>
      <c r="BL160" s="13" t="s">
        <v>255</v>
      </c>
      <c r="BM160" s="152" t="s">
        <v>2137</v>
      </c>
    </row>
    <row r="161" spans="2:65" s="1" customFormat="1" ht="21.75" customHeight="1">
      <c r="B161" s="139"/>
      <c r="C161" s="154" t="s">
        <v>618</v>
      </c>
      <c r="D161" s="154" t="s">
        <v>234</v>
      </c>
      <c r="E161" s="155" t="s">
        <v>2138</v>
      </c>
      <c r="F161" s="156" t="s">
        <v>2139</v>
      </c>
      <c r="G161" s="157" t="s">
        <v>285</v>
      </c>
      <c r="H161" s="158">
        <v>5</v>
      </c>
      <c r="I161" s="159"/>
      <c r="J161" s="160">
        <f t="shared" si="0"/>
        <v>0</v>
      </c>
      <c r="K161" s="161"/>
      <c r="L161" s="162"/>
      <c r="M161" s="163" t="s">
        <v>1</v>
      </c>
      <c r="N161" s="164" t="s">
        <v>39</v>
      </c>
      <c r="P161" s="150">
        <f t="shared" si="1"/>
        <v>0</v>
      </c>
      <c r="Q161" s="150">
        <v>1.3999999999999999E-4</v>
      </c>
      <c r="R161" s="150">
        <f t="shared" si="2"/>
        <v>6.9999999999999988E-4</v>
      </c>
      <c r="S161" s="150">
        <v>0</v>
      </c>
      <c r="T161" s="151">
        <f t="shared" si="3"/>
        <v>0</v>
      </c>
      <c r="AR161" s="152" t="s">
        <v>320</v>
      </c>
      <c r="AT161" s="152" t="s">
        <v>234</v>
      </c>
      <c r="AU161" s="152" t="s">
        <v>86</v>
      </c>
      <c r="AY161" s="13" t="s">
        <v>176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86</v>
      </c>
      <c r="BK161" s="153">
        <f t="shared" si="9"/>
        <v>0</v>
      </c>
      <c r="BL161" s="13" t="s">
        <v>255</v>
      </c>
      <c r="BM161" s="152" t="s">
        <v>2140</v>
      </c>
    </row>
    <row r="162" spans="2:65" s="1" customFormat="1" ht="21.75" customHeight="1">
      <c r="B162" s="139"/>
      <c r="C162" s="154" t="s">
        <v>1551</v>
      </c>
      <c r="D162" s="154" t="s">
        <v>234</v>
      </c>
      <c r="E162" s="155" t="s">
        <v>2141</v>
      </c>
      <c r="F162" s="156" t="s">
        <v>2142</v>
      </c>
      <c r="G162" s="157" t="s">
        <v>285</v>
      </c>
      <c r="H162" s="158">
        <v>2</v>
      </c>
      <c r="I162" s="159"/>
      <c r="J162" s="160">
        <f t="shared" si="0"/>
        <v>0</v>
      </c>
      <c r="K162" s="161"/>
      <c r="L162" s="162"/>
      <c r="M162" s="163" t="s">
        <v>1</v>
      </c>
      <c r="N162" s="164" t="s">
        <v>39</v>
      </c>
      <c r="P162" s="150">
        <f t="shared" si="1"/>
        <v>0</v>
      </c>
      <c r="Q162" s="150">
        <v>2.7E-4</v>
      </c>
      <c r="R162" s="150">
        <f t="shared" si="2"/>
        <v>5.4000000000000001E-4</v>
      </c>
      <c r="S162" s="150">
        <v>0</v>
      </c>
      <c r="T162" s="151">
        <f t="shared" si="3"/>
        <v>0</v>
      </c>
      <c r="AR162" s="152" t="s">
        <v>320</v>
      </c>
      <c r="AT162" s="152" t="s">
        <v>234</v>
      </c>
      <c r="AU162" s="152" t="s">
        <v>86</v>
      </c>
      <c r="AY162" s="13" t="s">
        <v>176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86</v>
      </c>
      <c r="BK162" s="153">
        <f t="shared" si="9"/>
        <v>0</v>
      </c>
      <c r="BL162" s="13" t="s">
        <v>255</v>
      </c>
      <c r="BM162" s="152" t="s">
        <v>2143</v>
      </c>
    </row>
    <row r="163" spans="2:65" s="1" customFormat="1" ht="16.5" customHeight="1">
      <c r="B163" s="139"/>
      <c r="C163" s="140" t="s">
        <v>480</v>
      </c>
      <c r="D163" s="140" t="s">
        <v>178</v>
      </c>
      <c r="E163" s="141" t="s">
        <v>2144</v>
      </c>
      <c r="F163" s="142" t="s">
        <v>2145</v>
      </c>
      <c r="G163" s="143" t="s">
        <v>285</v>
      </c>
      <c r="H163" s="144">
        <v>1</v>
      </c>
      <c r="I163" s="145"/>
      <c r="J163" s="146">
        <f t="shared" si="0"/>
        <v>0</v>
      </c>
      <c r="K163" s="147"/>
      <c r="L163" s="28"/>
      <c r="M163" s="148" t="s">
        <v>1</v>
      </c>
      <c r="N163" s="149" t="s">
        <v>39</v>
      </c>
      <c r="P163" s="150">
        <f t="shared" si="1"/>
        <v>0</v>
      </c>
      <c r="Q163" s="150">
        <v>2.7E-4</v>
      </c>
      <c r="R163" s="150">
        <f t="shared" si="2"/>
        <v>2.7E-4</v>
      </c>
      <c r="S163" s="150">
        <v>0</v>
      </c>
      <c r="T163" s="151">
        <f t="shared" si="3"/>
        <v>0</v>
      </c>
      <c r="AR163" s="152" t="s">
        <v>255</v>
      </c>
      <c r="AT163" s="152" t="s">
        <v>178</v>
      </c>
      <c r="AU163" s="152" t="s">
        <v>86</v>
      </c>
      <c r="AY163" s="13" t="s">
        <v>176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86</v>
      </c>
      <c r="BK163" s="153">
        <f t="shared" si="9"/>
        <v>0</v>
      </c>
      <c r="BL163" s="13" t="s">
        <v>255</v>
      </c>
      <c r="BM163" s="152" t="s">
        <v>2146</v>
      </c>
    </row>
    <row r="164" spans="2:65" s="1" customFormat="1" ht="21.75" customHeight="1">
      <c r="B164" s="139"/>
      <c r="C164" s="154" t="s">
        <v>484</v>
      </c>
      <c r="D164" s="154" t="s">
        <v>234</v>
      </c>
      <c r="E164" s="155" t="s">
        <v>2147</v>
      </c>
      <c r="F164" s="156" t="s">
        <v>2148</v>
      </c>
      <c r="G164" s="157" t="s">
        <v>285</v>
      </c>
      <c r="H164" s="158">
        <v>1</v>
      </c>
      <c r="I164" s="159"/>
      <c r="J164" s="160">
        <f t="shared" si="0"/>
        <v>0</v>
      </c>
      <c r="K164" s="161"/>
      <c r="L164" s="162"/>
      <c r="M164" s="163" t="s">
        <v>1</v>
      </c>
      <c r="N164" s="164" t="s">
        <v>39</v>
      </c>
      <c r="P164" s="150">
        <f t="shared" si="1"/>
        <v>0</v>
      </c>
      <c r="Q164" s="150">
        <v>6.4000000000000005E-4</v>
      </c>
      <c r="R164" s="150">
        <f t="shared" si="2"/>
        <v>6.4000000000000005E-4</v>
      </c>
      <c r="S164" s="150">
        <v>0</v>
      </c>
      <c r="T164" s="151">
        <f t="shared" si="3"/>
        <v>0</v>
      </c>
      <c r="AR164" s="152" t="s">
        <v>320</v>
      </c>
      <c r="AT164" s="152" t="s">
        <v>234</v>
      </c>
      <c r="AU164" s="152" t="s">
        <v>86</v>
      </c>
      <c r="AY164" s="13" t="s">
        <v>176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3" t="s">
        <v>86</v>
      </c>
      <c r="BK164" s="153">
        <f t="shared" si="9"/>
        <v>0</v>
      </c>
      <c r="BL164" s="13" t="s">
        <v>255</v>
      </c>
      <c r="BM164" s="152" t="s">
        <v>2149</v>
      </c>
    </row>
    <row r="165" spans="2:65" s="1" customFormat="1" ht="16.5" customHeight="1">
      <c r="B165" s="139"/>
      <c r="C165" s="140" t="s">
        <v>569</v>
      </c>
      <c r="D165" s="140" t="s">
        <v>178</v>
      </c>
      <c r="E165" s="141" t="s">
        <v>2150</v>
      </c>
      <c r="F165" s="142" t="s">
        <v>2151</v>
      </c>
      <c r="G165" s="143" t="s">
        <v>647</v>
      </c>
      <c r="H165" s="165"/>
      <c r="I165" s="145"/>
      <c r="J165" s="146">
        <f t="shared" si="0"/>
        <v>0</v>
      </c>
      <c r="K165" s="147"/>
      <c r="L165" s="28"/>
      <c r="M165" s="148" t="s">
        <v>1</v>
      </c>
      <c r="N165" s="149" t="s">
        <v>39</v>
      </c>
      <c r="P165" s="150">
        <f t="shared" si="1"/>
        <v>0</v>
      </c>
      <c r="Q165" s="150">
        <v>2.7E-4</v>
      </c>
      <c r="R165" s="150">
        <f t="shared" si="2"/>
        <v>0</v>
      </c>
      <c r="S165" s="150">
        <v>0</v>
      </c>
      <c r="T165" s="151">
        <f t="shared" si="3"/>
        <v>0</v>
      </c>
      <c r="AR165" s="152" t="s">
        <v>255</v>
      </c>
      <c r="AT165" s="152" t="s">
        <v>178</v>
      </c>
      <c r="AU165" s="152" t="s">
        <v>86</v>
      </c>
      <c r="AY165" s="13" t="s">
        <v>176</v>
      </c>
      <c r="BE165" s="153">
        <f t="shared" si="4"/>
        <v>0</v>
      </c>
      <c r="BF165" s="153">
        <f t="shared" si="5"/>
        <v>0</v>
      </c>
      <c r="BG165" s="153">
        <f t="shared" si="6"/>
        <v>0</v>
      </c>
      <c r="BH165" s="153">
        <f t="shared" si="7"/>
        <v>0</v>
      </c>
      <c r="BI165" s="153">
        <f t="shared" si="8"/>
        <v>0</v>
      </c>
      <c r="BJ165" s="13" t="s">
        <v>86</v>
      </c>
      <c r="BK165" s="153">
        <f t="shared" si="9"/>
        <v>0</v>
      </c>
      <c r="BL165" s="13" t="s">
        <v>255</v>
      </c>
      <c r="BM165" s="152" t="s">
        <v>2152</v>
      </c>
    </row>
    <row r="166" spans="2:65" s="1" customFormat="1" ht="24.15" customHeight="1">
      <c r="B166" s="139"/>
      <c r="C166" s="140" t="s">
        <v>7</v>
      </c>
      <c r="D166" s="140" t="s">
        <v>178</v>
      </c>
      <c r="E166" s="141" t="s">
        <v>1794</v>
      </c>
      <c r="F166" s="142" t="s">
        <v>1795</v>
      </c>
      <c r="G166" s="143" t="s">
        <v>241</v>
      </c>
      <c r="H166" s="144">
        <v>39</v>
      </c>
      <c r="I166" s="145"/>
      <c r="J166" s="146">
        <f t="shared" si="0"/>
        <v>0</v>
      </c>
      <c r="K166" s="147"/>
      <c r="L166" s="28"/>
      <c r="M166" s="148" t="s">
        <v>1</v>
      </c>
      <c r="N166" s="149" t="s">
        <v>39</v>
      </c>
      <c r="P166" s="150">
        <f t="shared" si="1"/>
        <v>0</v>
      </c>
      <c r="Q166" s="150">
        <v>0</v>
      </c>
      <c r="R166" s="150">
        <f t="shared" si="2"/>
        <v>0</v>
      </c>
      <c r="S166" s="150">
        <v>0</v>
      </c>
      <c r="T166" s="151">
        <f t="shared" si="3"/>
        <v>0</v>
      </c>
      <c r="AR166" s="152" t="s">
        <v>255</v>
      </c>
      <c r="AT166" s="152" t="s">
        <v>178</v>
      </c>
      <c r="AU166" s="152" t="s">
        <v>86</v>
      </c>
      <c r="AY166" s="13" t="s">
        <v>176</v>
      </c>
      <c r="BE166" s="153">
        <f t="shared" si="4"/>
        <v>0</v>
      </c>
      <c r="BF166" s="153">
        <f t="shared" si="5"/>
        <v>0</v>
      </c>
      <c r="BG166" s="153">
        <f t="shared" si="6"/>
        <v>0</v>
      </c>
      <c r="BH166" s="153">
        <f t="shared" si="7"/>
        <v>0</v>
      </c>
      <c r="BI166" s="153">
        <f t="shared" si="8"/>
        <v>0</v>
      </c>
      <c r="BJ166" s="13" t="s">
        <v>86</v>
      </c>
      <c r="BK166" s="153">
        <f t="shared" si="9"/>
        <v>0</v>
      </c>
      <c r="BL166" s="13" t="s">
        <v>255</v>
      </c>
      <c r="BM166" s="152" t="s">
        <v>2153</v>
      </c>
    </row>
    <row r="167" spans="2:65" s="1" customFormat="1" ht="24.15" customHeight="1">
      <c r="B167" s="139"/>
      <c r="C167" s="140" t="s">
        <v>2154</v>
      </c>
      <c r="D167" s="140" t="s">
        <v>178</v>
      </c>
      <c r="E167" s="141" t="s">
        <v>2155</v>
      </c>
      <c r="F167" s="142" t="s">
        <v>2156</v>
      </c>
      <c r="G167" s="143" t="s">
        <v>241</v>
      </c>
      <c r="H167" s="144">
        <v>1</v>
      </c>
      <c r="I167" s="145"/>
      <c r="J167" s="146">
        <f t="shared" si="0"/>
        <v>0</v>
      </c>
      <c r="K167" s="147"/>
      <c r="L167" s="28"/>
      <c r="M167" s="148" t="s">
        <v>1</v>
      </c>
      <c r="N167" s="149" t="s">
        <v>39</v>
      </c>
      <c r="P167" s="150">
        <f t="shared" si="1"/>
        <v>0</v>
      </c>
      <c r="Q167" s="150">
        <v>0</v>
      </c>
      <c r="R167" s="150">
        <f t="shared" si="2"/>
        <v>0</v>
      </c>
      <c r="S167" s="150">
        <v>0</v>
      </c>
      <c r="T167" s="151">
        <f t="shared" si="3"/>
        <v>0</v>
      </c>
      <c r="AR167" s="152" t="s">
        <v>255</v>
      </c>
      <c r="AT167" s="152" t="s">
        <v>178</v>
      </c>
      <c r="AU167" s="152" t="s">
        <v>86</v>
      </c>
      <c r="AY167" s="13" t="s">
        <v>176</v>
      </c>
      <c r="BE167" s="153">
        <f t="shared" si="4"/>
        <v>0</v>
      </c>
      <c r="BF167" s="153">
        <f t="shared" si="5"/>
        <v>0</v>
      </c>
      <c r="BG167" s="153">
        <f t="shared" si="6"/>
        <v>0</v>
      </c>
      <c r="BH167" s="153">
        <f t="shared" si="7"/>
        <v>0</v>
      </c>
      <c r="BI167" s="153">
        <f t="shared" si="8"/>
        <v>0</v>
      </c>
      <c r="BJ167" s="13" t="s">
        <v>86</v>
      </c>
      <c r="BK167" s="153">
        <f t="shared" si="9"/>
        <v>0</v>
      </c>
      <c r="BL167" s="13" t="s">
        <v>255</v>
      </c>
      <c r="BM167" s="152" t="s">
        <v>2157</v>
      </c>
    </row>
    <row r="168" spans="2:65" s="1" customFormat="1" ht="24.15" customHeight="1">
      <c r="B168" s="139"/>
      <c r="C168" s="140" t="s">
        <v>274</v>
      </c>
      <c r="D168" s="140" t="s">
        <v>178</v>
      </c>
      <c r="E168" s="141" t="s">
        <v>1797</v>
      </c>
      <c r="F168" s="142" t="s">
        <v>1798</v>
      </c>
      <c r="G168" s="143" t="s">
        <v>647</v>
      </c>
      <c r="H168" s="165"/>
      <c r="I168" s="145"/>
      <c r="J168" s="146">
        <f t="shared" si="0"/>
        <v>0</v>
      </c>
      <c r="K168" s="147"/>
      <c r="L168" s="28"/>
      <c r="M168" s="148" t="s">
        <v>1</v>
      </c>
      <c r="N168" s="149" t="s">
        <v>39</v>
      </c>
      <c r="P168" s="150">
        <f t="shared" si="1"/>
        <v>0</v>
      </c>
      <c r="Q168" s="150">
        <v>0</v>
      </c>
      <c r="R168" s="150">
        <f t="shared" si="2"/>
        <v>0</v>
      </c>
      <c r="S168" s="150">
        <v>0</v>
      </c>
      <c r="T168" s="151">
        <f t="shared" si="3"/>
        <v>0</v>
      </c>
      <c r="AR168" s="152" t="s">
        <v>255</v>
      </c>
      <c r="AT168" s="152" t="s">
        <v>178</v>
      </c>
      <c r="AU168" s="152" t="s">
        <v>86</v>
      </c>
      <c r="AY168" s="13" t="s">
        <v>176</v>
      </c>
      <c r="BE168" s="153">
        <f t="shared" si="4"/>
        <v>0</v>
      </c>
      <c r="BF168" s="153">
        <f t="shared" si="5"/>
        <v>0</v>
      </c>
      <c r="BG168" s="153">
        <f t="shared" si="6"/>
        <v>0</v>
      </c>
      <c r="BH168" s="153">
        <f t="shared" si="7"/>
        <v>0</v>
      </c>
      <c r="BI168" s="153">
        <f t="shared" si="8"/>
        <v>0</v>
      </c>
      <c r="BJ168" s="13" t="s">
        <v>86</v>
      </c>
      <c r="BK168" s="153">
        <f t="shared" si="9"/>
        <v>0</v>
      </c>
      <c r="BL168" s="13" t="s">
        <v>255</v>
      </c>
      <c r="BM168" s="152" t="s">
        <v>2158</v>
      </c>
    </row>
    <row r="169" spans="2:65" s="1" customFormat="1" ht="24.15" customHeight="1">
      <c r="B169" s="139"/>
      <c r="C169" s="140" t="s">
        <v>278</v>
      </c>
      <c r="D169" s="140" t="s">
        <v>178</v>
      </c>
      <c r="E169" s="141" t="s">
        <v>2159</v>
      </c>
      <c r="F169" s="142" t="s">
        <v>2160</v>
      </c>
      <c r="G169" s="143" t="s">
        <v>647</v>
      </c>
      <c r="H169" s="165"/>
      <c r="I169" s="145"/>
      <c r="J169" s="146">
        <f t="shared" si="0"/>
        <v>0</v>
      </c>
      <c r="K169" s="147"/>
      <c r="L169" s="28"/>
      <c r="M169" s="148" t="s">
        <v>1</v>
      </c>
      <c r="N169" s="149" t="s">
        <v>39</v>
      </c>
      <c r="P169" s="150">
        <f t="shared" si="1"/>
        <v>0</v>
      </c>
      <c r="Q169" s="150">
        <v>0</v>
      </c>
      <c r="R169" s="150">
        <f t="shared" si="2"/>
        <v>0</v>
      </c>
      <c r="S169" s="150">
        <v>0</v>
      </c>
      <c r="T169" s="151">
        <f t="shared" si="3"/>
        <v>0</v>
      </c>
      <c r="AR169" s="152" t="s">
        <v>255</v>
      </c>
      <c r="AT169" s="152" t="s">
        <v>178</v>
      </c>
      <c r="AU169" s="152" t="s">
        <v>86</v>
      </c>
      <c r="AY169" s="13" t="s">
        <v>176</v>
      </c>
      <c r="BE169" s="153">
        <f t="shared" si="4"/>
        <v>0</v>
      </c>
      <c r="BF169" s="153">
        <f t="shared" si="5"/>
        <v>0</v>
      </c>
      <c r="BG169" s="153">
        <f t="shared" si="6"/>
        <v>0</v>
      </c>
      <c r="BH169" s="153">
        <f t="shared" si="7"/>
        <v>0</v>
      </c>
      <c r="BI169" s="153">
        <f t="shared" si="8"/>
        <v>0</v>
      </c>
      <c r="BJ169" s="13" t="s">
        <v>86</v>
      </c>
      <c r="BK169" s="153">
        <f t="shared" si="9"/>
        <v>0</v>
      </c>
      <c r="BL169" s="13" t="s">
        <v>255</v>
      </c>
      <c r="BM169" s="152" t="s">
        <v>2161</v>
      </c>
    </row>
    <row r="170" spans="2:65" s="11" customFormat="1" ht="25.9" customHeight="1">
      <c r="B170" s="127"/>
      <c r="D170" s="128" t="s">
        <v>72</v>
      </c>
      <c r="E170" s="129" t="s">
        <v>234</v>
      </c>
      <c r="F170" s="129" t="s">
        <v>1090</v>
      </c>
      <c r="I170" s="130"/>
      <c r="J170" s="131">
        <f>BK170</f>
        <v>0</v>
      </c>
      <c r="L170" s="127"/>
      <c r="M170" s="132"/>
      <c r="P170" s="133">
        <f>P171</f>
        <v>0</v>
      </c>
      <c r="R170" s="133">
        <f>R171</f>
        <v>6.9999999999999999E-4</v>
      </c>
      <c r="T170" s="134">
        <f>T171</f>
        <v>0</v>
      </c>
      <c r="AR170" s="128" t="s">
        <v>187</v>
      </c>
      <c r="AT170" s="135" t="s">
        <v>72</v>
      </c>
      <c r="AU170" s="135" t="s">
        <v>73</v>
      </c>
      <c r="AY170" s="128" t="s">
        <v>176</v>
      </c>
      <c r="BK170" s="136">
        <f>BK171</f>
        <v>0</v>
      </c>
    </row>
    <row r="171" spans="2:65" s="11" customFormat="1" ht="22.75" customHeight="1">
      <c r="B171" s="127"/>
      <c r="D171" s="128" t="s">
        <v>72</v>
      </c>
      <c r="E171" s="137" t="s">
        <v>2162</v>
      </c>
      <c r="F171" s="137" t="s">
        <v>2163</v>
      </c>
      <c r="I171" s="130"/>
      <c r="J171" s="138">
        <f>BK171</f>
        <v>0</v>
      </c>
      <c r="L171" s="127"/>
      <c r="M171" s="132"/>
      <c r="P171" s="133">
        <f>SUM(P172:P176)</f>
        <v>0</v>
      </c>
      <c r="R171" s="133">
        <f>SUM(R172:R176)</f>
        <v>6.9999999999999999E-4</v>
      </c>
      <c r="T171" s="134">
        <f>SUM(T172:T176)</f>
        <v>0</v>
      </c>
      <c r="AR171" s="128" t="s">
        <v>187</v>
      </c>
      <c r="AT171" s="135" t="s">
        <v>72</v>
      </c>
      <c r="AU171" s="135" t="s">
        <v>80</v>
      </c>
      <c r="AY171" s="128" t="s">
        <v>176</v>
      </c>
      <c r="BK171" s="136">
        <f>SUM(BK172:BK176)</f>
        <v>0</v>
      </c>
    </row>
    <row r="172" spans="2:65" s="1" customFormat="1" ht="24.15" customHeight="1">
      <c r="B172" s="139"/>
      <c r="C172" s="140" t="s">
        <v>2164</v>
      </c>
      <c r="D172" s="140" t="s">
        <v>178</v>
      </c>
      <c r="E172" s="141" t="s">
        <v>2165</v>
      </c>
      <c r="F172" s="142" t="s">
        <v>2166</v>
      </c>
      <c r="G172" s="143" t="s">
        <v>285</v>
      </c>
      <c r="H172" s="144">
        <v>1</v>
      </c>
      <c r="I172" s="145"/>
      <c r="J172" s="146">
        <f>ROUND(I172*H172,2)</f>
        <v>0</v>
      </c>
      <c r="K172" s="147"/>
      <c r="L172" s="28"/>
      <c r="M172" s="148" t="s">
        <v>1</v>
      </c>
      <c r="N172" s="149" t="s">
        <v>39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456</v>
      </c>
      <c r="AT172" s="152" t="s">
        <v>178</v>
      </c>
      <c r="AU172" s="152" t="s">
        <v>86</v>
      </c>
      <c r="AY172" s="13" t="s">
        <v>176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3" t="s">
        <v>86</v>
      </c>
      <c r="BK172" s="153">
        <f>ROUND(I172*H172,2)</f>
        <v>0</v>
      </c>
      <c r="BL172" s="13" t="s">
        <v>456</v>
      </c>
      <c r="BM172" s="152" t="s">
        <v>2167</v>
      </c>
    </row>
    <row r="173" spans="2:65" s="1" customFormat="1" ht="24.15" customHeight="1">
      <c r="B173" s="139"/>
      <c r="C173" s="154" t="s">
        <v>2168</v>
      </c>
      <c r="D173" s="154" t="s">
        <v>234</v>
      </c>
      <c r="E173" s="155" t="s">
        <v>2169</v>
      </c>
      <c r="F173" s="156" t="s">
        <v>2170</v>
      </c>
      <c r="G173" s="157" t="s">
        <v>285</v>
      </c>
      <c r="H173" s="158">
        <v>1</v>
      </c>
      <c r="I173" s="159"/>
      <c r="J173" s="160">
        <f>ROUND(I173*H173,2)</f>
        <v>0</v>
      </c>
      <c r="K173" s="161"/>
      <c r="L173" s="162"/>
      <c r="M173" s="163" t="s">
        <v>1</v>
      </c>
      <c r="N173" s="164" t="s">
        <v>39</v>
      </c>
      <c r="P173" s="150">
        <f>O173*H173</f>
        <v>0</v>
      </c>
      <c r="Q173" s="150">
        <v>6.9999999999999999E-4</v>
      </c>
      <c r="R173" s="150">
        <f>Q173*H173</f>
        <v>6.9999999999999999E-4</v>
      </c>
      <c r="S173" s="150">
        <v>0</v>
      </c>
      <c r="T173" s="151">
        <f>S173*H173</f>
        <v>0</v>
      </c>
      <c r="AR173" s="152" t="s">
        <v>1100</v>
      </c>
      <c r="AT173" s="152" t="s">
        <v>234</v>
      </c>
      <c r="AU173" s="152" t="s">
        <v>86</v>
      </c>
      <c r="AY173" s="13" t="s">
        <v>176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3" t="s">
        <v>86</v>
      </c>
      <c r="BK173" s="153">
        <f>ROUND(I173*H173,2)</f>
        <v>0</v>
      </c>
      <c r="BL173" s="13" t="s">
        <v>1100</v>
      </c>
      <c r="BM173" s="152" t="s">
        <v>2171</v>
      </c>
    </row>
    <row r="174" spans="2:65" s="1" customFormat="1" ht="24.15" customHeight="1">
      <c r="B174" s="139"/>
      <c r="C174" s="140" t="s">
        <v>332</v>
      </c>
      <c r="D174" s="140" t="s">
        <v>178</v>
      </c>
      <c r="E174" s="141" t="s">
        <v>2172</v>
      </c>
      <c r="F174" s="142" t="s">
        <v>2173</v>
      </c>
      <c r="G174" s="143" t="s">
        <v>241</v>
      </c>
      <c r="H174" s="144">
        <v>4.5</v>
      </c>
      <c r="I174" s="145"/>
      <c r="J174" s="146">
        <f>ROUND(I174*H174,2)</f>
        <v>0</v>
      </c>
      <c r="K174" s="147"/>
      <c r="L174" s="28"/>
      <c r="M174" s="148" t="s">
        <v>1</v>
      </c>
      <c r="N174" s="149" t="s">
        <v>39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456</v>
      </c>
      <c r="AT174" s="152" t="s">
        <v>178</v>
      </c>
      <c r="AU174" s="152" t="s">
        <v>86</v>
      </c>
      <c r="AY174" s="13" t="s">
        <v>176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3" t="s">
        <v>86</v>
      </c>
      <c r="BK174" s="153">
        <f>ROUND(I174*H174,2)</f>
        <v>0</v>
      </c>
      <c r="BL174" s="13" t="s">
        <v>456</v>
      </c>
      <c r="BM174" s="152" t="s">
        <v>2174</v>
      </c>
    </row>
    <row r="175" spans="2:65" s="1" customFormat="1" ht="24.15" customHeight="1">
      <c r="B175" s="139"/>
      <c r="C175" s="140" t="s">
        <v>1100</v>
      </c>
      <c r="D175" s="140" t="s">
        <v>178</v>
      </c>
      <c r="E175" s="141" t="s">
        <v>2175</v>
      </c>
      <c r="F175" s="142" t="s">
        <v>2176</v>
      </c>
      <c r="G175" s="143" t="s">
        <v>241</v>
      </c>
      <c r="H175" s="144">
        <v>39</v>
      </c>
      <c r="I175" s="145"/>
      <c r="J175" s="146">
        <f>ROUND(I175*H175,2)</f>
        <v>0</v>
      </c>
      <c r="K175" s="147"/>
      <c r="L175" s="28"/>
      <c r="M175" s="148" t="s">
        <v>1</v>
      </c>
      <c r="N175" s="149" t="s">
        <v>39</v>
      </c>
      <c r="P175" s="150">
        <f>O175*H175</f>
        <v>0</v>
      </c>
      <c r="Q175" s="150">
        <v>0</v>
      </c>
      <c r="R175" s="150">
        <f>Q175*H175</f>
        <v>0</v>
      </c>
      <c r="S175" s="150">
        <v>0</v>
      </c>
      <c r="T175" s="151">
        <f>S175*H175</f>
        <v>0</v>
      </c>
      <c r="AR175" s="152" t="s">
        <v>456</v>
      </c>
      <c r="AT175" s="152" t="s">
        <v>178</v>
      </c>
      <c r="AU175" s="152" t="s">
        <v>86</v>
      </c>
      <c r="AY175" s="13" t="s">
        <v>176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3" t="s">
        <v>86</v>
      </c>
      <c r="BK175" s="153">
        <f>ROUND(I175*H175,2)</f>
        <v>0</v>
      </c>
      <c r="BL175" s="13" t="s">
        <v>456</v>
      </c>
      <c r="BM175" s="152" t="s">
        <v>2177</v>
      </c>
    </row>
    <row r="176" spans="2:65" s="1" customFormat="1" ht="24.15" customHeight="1">
      <c r="B176" s="139"/>
      <c r="C176" s="140" t="s">
        <v>336</v>
      </c>
      <c r="D176" s="140" t="s">
        <v>178</v>
      </c>
      <c r="E176" s="141" t="s">
        <v>2178</v>
      </c>
      <c r="F176" s="142" t="s">
        <v>2179</v>
      </c>
      <c r="G176" s="143" t="s">
        <v>2180</v>
      </c>
      <c r="H176" s="144">
        <v>2</v>
      </c>
      <c r="I176" s="145"/>
      <c r="J176" s="146">
        <f>ROUND(I176*H176,2)</f>
        <v>0</v>
      </c>
      <c r="K176" s="147"/>
      <c r="L176" s="28"/>
      <c r="M176" s="166" t="s">
        <v>1</v>
      </c>
      <c r="N176" s="167" t="s">
        <v>39</v>
      </c>
      <c r="O176" s="168"/>
      <c r="P176" s="169">
        <f>O176*H176</f>
        <v>0</v>
      </c>
      <c r="Q176" s="169">
        <v>0</v>
      </c>
      <c r="R176" s="169">
        <f>Q176*H176</f>
        <v>0</v>
      </c>
      <c r="S176" s="169">
        <v>0</v>
      </c>
      <c r="T176" s="170">
        <f>S176*H176</f>
        <v>0</v>
      </c>
      <c r="AR176" s="152" t="s">
        <v>456</v>
      </c>
      <c r="AT176" s="152" t="s">
        <v>178</v>
      </c>
      <c r="AU176" s="152" t="s">
        <v>86</v>
      </c>
      <c r="AY176" s="13" t="s">
        <v>176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3" t="s">
        <v>86</v>
      </c>
      <c r="BK176" s="153">
        <f>ROUND(I176*H176,2)</f>
        <v>0</v>
      </c>
      <c r="BL176" s="13" t="s">
        <v>456</v>
      </c>
      <c r="BM176" s="152" t="s">
        <v>2181</v>
      </c>
    </row>
    <row r="177" spans="2:12" s="1" customFormat="1" ht="7" customHeight="1">
      <c r="B177" s="43"/>
      <c r="C177" s="44"/>
      <c r="D177" s="44"/>
      <c r="E177" s="44"/>
      <c r="F177" s="44"/>
      <c r="G177" s="44"/>
      <c r="H177" s="44"/>
      <c r="I177" s="44"/>
      <c r="J177" s="44"/>
      <c r="K177" s="44"/>
      <c r="L177" s="28"/>
    </row>
  </sheetData>
  <autoFilter ref="C128:K176" xr:uid="{00000000-0009-0000-0000-000004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27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1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99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5" customHeight="1">
      <c r="B4" s="16"/>
      <c r="D4" s="17" t="s">
        <v>124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DSS Červená Skala - výstavba nového objektu sociálnych služieb (podporované bývanie)</v>
      </c>
      <c r="F7" s="218"/>
      <c r="G7" s="218"/>
      <c r="H7" s="218"/>
      <c r="L7" s="16"/>
    </row>
    <row r="8" spans="2:46" ht="12" customHeight="1">
      <c r="B8" s="16"/>
      <c r="D8" s="23" t="s">
        <v>125</v>
      </c>
      <c r="L8" s="16"/>
    </row>
    <row r="9" spans="2:46" s="1" customFormat="1" ht="16.5" customHeight="1">
      <c r="B9" s="28"/>
      <c r="E9" s="217" t="s">
        <v>126</v>
      </c>
      <c r="F9" s="219"/>
      <c r="G9" s="219"/>
      <c r="H9" s="219"/>
      <c r="L9" s="28"/>
    </row>
    <row r="10" spans="2:46" s="1" customFormat="1" ht="12" customHeight="1">
      <c r="B10" s="28"/>
      <c r="D10" s="23" t="s">
        <v>127</v>
      </c>
      <c r="L10" s="28"/>
    </row>
    <row r="11" spans="2:46" s="1" customFormat="1" ht="16.5" customHeight="1">
      <c r="B11" s="28"/>
      <c r="E11" s="176" t="s">
        <v>2182</v>
      </c>
      <c r="F11" s="219"/>
      <c r="G11" s="219"/>
      <c r="H11" s="219"/>
      <c r="L11" s="28"/>
    </row>
    <row r="12" spans="2:46" s="1" customFormat="1" ht="10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29</v>
      </c>
      <c r="I14" s="23" t="s">
        <v>21</v>
      </c>
      <c r="J14" s="51">
        <f>'Rekapitulácia stavby'!AN8</f>
        <v>45345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1515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0" t="str">
        <f>'Rekapitulácia stavby'!E14</f>
        <v>Vyplň údaj</v>
      </c>
      <c r="F20" s="182"/>
      <c r="G20" s="182"/>
      <c r="H20" s="182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1516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1516</v>
      </c>
      <c r="I26" s="23" t="s">
        <v>25</v>
      </c>
      <c r="J26" s="21" t="s">
        <v>1</v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93"/>
      <c r="E29" s="187" t="s">
        <v>1</v>
      </c>
      <c r="F29" s="187"/>
      <c r="G29" s="187"/>
      <c r="H29" s="187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33</v>
      </c>
      <c r="J32" s="65">
        <f>ROUND(J129,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>
      <c r="B34" s="28"/>
      <c r="F34" s="31" t="s">
        <v>35</v>
      </c>
      <c r="I34" s="31" t="s">
        <v>34</v>
      </c>
      <c r="J34" s="31" t="s">
        <v>36</v>
      </c>
      <c r="L34" s="28"/>
    </row>
    <row r="35" spans="2:12" s="1" customFormat="1" ht="14.4" customHeight="1">
      <c r="B35" s="28"/>
      <c r="D35" s="54" t="s">
        <v>37</v>
      </c>
      <c r="E35" s="33" t="s">
        <v>38</v>
      </c>
      <c r="F35" s="95">
        <f>ROUND((SUM(BE129:BE226)),  2)</f>
        <v>0</v>
      </c>
      <c r="G35" s="96"/>
      <c r="H35" s="96"/>
      <c r="I35" s="97">
        <v>0.2</v>
      </c>
      <c r="J35" s="95">
        <f>ROUND(((SUM(BE129:BE226))*I35),  2)</f>
        <v>0</v>
      </c>
      <c r="L35" s="28"/>
    </row>
    <row r="36" spans="2:12" s="1" customFormat="1" ht="14.4" customHeight="1">
      <c r="B36" s="28"/>
      <c r="E36" s="33" t="s">
        <v>39</v>
      </c>
      <c r="F36" s="95">
        <f>ROUND((SUM(BF129:BF226)),  2)</f>
        <v>0</v>
      </c>
      <c r="G36" s="96"/>
      <c r="H36" s="96"/>
      <c r="I36" s="97">
        <v>0.2</v>
      </c>
      <c r="J36" s="95">
        <f>ROUND(((SUM(BF129:BF226))*I36),  2)</f>
        <v>0</v>
      </c>
      <c r="L36" s="28"/>
    </row>
    <row r="37" spans="2:12" s="1" customFormat="1" ht="14.4" hidden="1" customHeight="1">
      <c r="B37" s="28"/>
      <c r="E37" s="23" t="s">
        <v>40</v>
      </c>
      <c r="F37" s="85">
        <f>ROUND((SUM(BG129:BG226)),  2)</f>
        <v>0</v>
      </c>
      <c r="I37" s="98">
        <v>0.2</v>
      </c>
      <c r="J37" s="85">
        <f>0</f>
        <v>0</v>
      </c>
      <c r="L37" s="28"/>
    </row>
    <row r="38" spans="2:12" s="1" customFormat="1" ht="14.4" hidden="1" customHeight="1">
      <c r="B38" s="28"/>
      <c r="E38" s="23" t="s">
        <v>41</v>
      </c>
      <c r="F38" s="85">
        <f>ROUND((SUM(BH129:BH226)),  2)</f>
        <v>0</v>
      </c>
      <c r="I38" s="98">
        <v>0.2</v>
      </c>
      <c r="J38" s="85">
        <f>0</f>
        <v>0</v>
      </c>
      <c r="L38" s="28"/>
    </row>
    <row r="39" spans="2:12" s="1" customFormat="1" ht="14.4" hidden="1" customHeight="1">
      <c r="B39" s="28"/>
      <c r="E39" s="33" t="s">
        <v>42</v>
      </c>
      <c r="F39" s="95">
        <f>ROUND((SUM(BI129:BI226)),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43</v>
      </c>
      <c r="E41" s="56"/>
      <c r="F41" s="56"/>
      <c r="G41" s="101" t="s">
        <v>44</v>
      </c>
      <c r="H41" s="102" t="s">
        <v>45</v>
      </c>
      <c r="I41" s="56"/>
      <c r="J41" s="103">
        <f>SUM(J32:J39)</f>
        <v>0</v>
      </c>
      <c r="K41" s="104"/>
      <c r="L41" s="28"/>
    </row>
    <row r="42" spans="2:12" s="1" customFormat="1" ht="14.4" customHeight="1">
      <c r="B42" s="28"/>
      <c r="L42" s="28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0">
      <c r="B51" s="16"/>
      <c r="L51" s="16"/>
    </row>
    <row r="52" spans="2:12" ht="10">
      <c r="B52" s="16"/>
      <c r="L52" s="16"/>
    </row>
    <row r="53" spans="2:12" ht="10">
      <c r="B53" s="16"/>
      <c r="L53" s="16"/>
    </row>
    <row r="54" spans="2:12" ht="10">
      <c r="B54" s="16"/>
      <c r="L54" s="16"/>
    </row>
    <row r="55" spans="2:12" ht="10">
      <c r="B55" s="16"/>
      <c r="L55" s="16"/>
    </row>
    <row r="56" spans="2:12" ht="10">
      <c r="B56" s="16"/>
      <c r="L56" s="16"/>
    </row>
    <row r="57" spans="2:12" ht="10">
      <c r="B57" s="16"/>
      <c r="L57" s="16"/>
    </row>
    <row r="58" spans="2:12" ht="10">
      <c r="B58" s="16"/>
      <c r="L58" s="16"/>
    </row>
    <row r="59" spans="2:12" ht="10">
      <c r="B59" s="16"/>
      <c r="L59" s="16"/>
    </row>
    <row r="60" spans="2:12" ht="10">
      <c r="B60" s="16"/>
      <c r="L60" s="16"/>
    </row>
    <row r="61" spans="2:12" s="1" customFormat="1" ht="12.5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ht="10">
      <c r="B62" s="16"/>
      <c r="L62" s="16"/>
    </row>
    <row r="63" spans="2:12" ht="10">
      <c r="B63" s="16"/>
      <c r="L63" s="16"/>
    </row>
    <row r="64" spans="2:12" ht="10">
      <c r="B64" s="16"/>
      <c r="L64" s="16"/>
    </row>
    <row r="65" spans="2:12" s="1" customFormat="1" ht="13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0">
      <c r="B66" s="16"/>
      <c r="L66" s="16"/>
    </row>
    <row r="67" spans="2:12" ht="10">
      <c r="B67" s="16"/>
      <c r="L67" s="16"/>
    </row>
    <row r="68" spans="2:12" ht="10">
      <c r="B68" s="16"/>
      <c r="L68" s="16"/>
    </row>
    <row r="69" spans="2:12" ht="10">
      <c r="B69" s="16"/>
      <c r="L69" s="16"/>
    </row>
    <row r="70" spans="2:12" ht="10">
      <c r="B70" s="16"/>
      <c r="L70" s="16"/>
    </row>
    <row r="71" spans="2:12" ht="10">
      <c r="B71" s="16"/>
      <c r="L71" s="16"/>
    </row>
    <row r="72" spans="2:12" ht="10">
      <c r="B72" s="16"/>
      <c r="L72" s="16"/>
    </row>
    <row r="73" spans="2:12" ht="10">
      <c r="B73" s="16"/>
      <c r="L73" s="16"/>
    </row>
    <row r="74" spans="2:12" ht="10">
      <c r="B74" s="16"/>
      <c r="L74" s="16"/>
    </row>
    <row r="75" spans="2:12" ht="10">
      <c r="B75" s="16"/>
      <c r="L75" s="16"/>
    </row>
    <row r="76" spans="2:12" s="1" customFormat="1" ht="12.5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129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7" t="str">
        <f>E7</f>
        <v>DSS Červená Skala - výstavba nového objektu sociálnych služieb (podporované bývanie)</v>
      </c>
      <c r="F85" s="218"/>
      <c r="G85" s="218"/>
      <c r="H85" s="218"/>
      <c r="L85" s="28"/>
    </row>
    <row r="86" spans="2:12" ht="12" customHeight="1">
      <c r="B86" s="16"/>
      <c r="C86" s="23" t="s">
        <v>125</v>
      </c>
      <c r="L86" s="16"/>
    </row>
    <row r="87" spans="2:12" s="1" customFormat="1" ht="16.5" customHeight="1">
      <c r="B87" s="28"/>
      <c r="E87" s="217" t="s">
        <v>126</v>
      </c>
      <c r="F87" s="219"/>
      <c r="G87" s="219"/>
      <c r="H87" s="219"/>
      <c r="L87" s="28"/>
    </row>
    <row r="88" spans="2:12" s="1" customFormat="1" ht="12" customHeight="1">
      <c r="B88" s="28"/>
      <c r="C88" s="23" t="s">
        <v>127</v>
      </c>
      <c r="L88" s="28"/>
    </row>
    <row r="89" spans="2:12" s="1" customFormat="1" ht="16.5" customHeight="1">
      <c r="B89" s="28"/>
      <c r="E89" s="176" t="str">
        <f>E11</f>
        <v>01.5 - Vykurovanie</v>
      </c>
      <c r="F89" s="219"/>
      <c r="G89" s="219"/>
      <c r="H89" s="219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 xml:space="preserve"> </v>
      </c>
      <c r="I91" s="23" t="s">
        <v>21</v>
      </c>
      <c r="J91" s="51">
        <f>IF(J14="","",J14)</f>
        <v>45345</v>
      </c>
      <c r="L91" s="28"/>
    </row>
    <row r="92" spans="2:12" s="1" customFormat="1" ht="7" customHeight="1">
      <c r="B92" s="28"/>
      <c r="L92" s="28"/>
    </row>
    <row r="93" spans="2:12" s="1" customFormat="1" ht="25.65" customHeight="1">
      <c r="B93" s="28"/>
      <c r="C93" s="23" t="s">
        <v>22</v>
      </c>
      <c r="F93" s="21" t="str">
        <f>E17</f>
        <v>Domov sociálnych služieb, Pohorelská Maša 57/72</v>
      </c>
      <c r="I93" s="23" t="s">
        <v>28</v>
      </c>
      <c r="J93" s="26" t="str">
        <f>E23</f>
        <v>Ing. Pavol Fedorčák, PhD.</v>
      </c>
      <c r="L93" s="28"/>
    </row>
    <row r="94" spans="2:12" s="1" customFormat="1" ht="25.6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>Ing. Pavol Fedorčák, PhD.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7" t="s">
        <v>130</v>
      </c>
      <c r="D96" s="99"/>
      <c r="E96" s="99"/>
      <c r="F96" s="99"/>
      <c r="G96" s="99"/>
      <c r="H96" s="99"/>
      <c r="I96" s="99"/>
      <c r="J96" s="108" t="s">
        <v>131</v>
      </c>
      <c r="K96" s="99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9" t="s">
        <v>132</v>
      </c>
      <c r="J98" s="65">
        <f>J129</f>
        <v>0</v>
      </c>
      <c r="L98" s="28"/>
      <c r="AU98" s="13" t="s">
        <v>133</v>
      </c>
    </row>
    <row r="99" spans="2:47" s="8" customFormat="1" ht="25" customHeight="1">
      <c r="B99" s="110"/>
      <c r="D99" s="111" t="s">
        <v>134</v>
      </c>
      <c r="E99" s="112"/>
      <c r="F99" s="112"/>
      <c r="G99" s="112"/>
      <c r="H99" s="112"/>
      <c r="I99" s="112"/>
      <c r="J99" s="113">
        <f>J130</f>
        <v>0</v>
      </c>
      <c r="L99" s="110"/>
    </row>
    <row r="100" spans="2:47" s="9" customFormat="1" ht="19.899999999999999" customHeight="1">
      <c r="B100" s="114"/>
      <c r="D100" s="115" t="s">
        <v>141</v>
      </c>
      <c r="E100" s="116"/>
      <c r="F100" s="116"/>
      <c r="G100" s="116"/>
      <c r="H100" s="116"/>
      <c r="I100" s="116"/>
      <c r="J100" s="117">
        <f>J131</f>
        <v>0</v>
      </c>
      <c r="L100" s="114"/>
    </row>
    <row r="101" spans="2:47" s="8" customFormat="1" ht="25" customHeight="1">
      <c r="B101" s="110"/>
      <c r="D101" s="111" t="s">
        <v>143</v>
      </c>
      <c r="E101" s="112"/>
      <c r="F101" s="112"/>
      <c r="G101" s="112"/>
      <c r="H101" s="112"/>
      <c r="I101" s="112"/>
      <c r="J101" s="113">
        <f>J136</f>
        <v>0</v>
      </c>
      <c r="L101" s="110"/>
    </row>
    <row r="102" spans="2:47" s="9" customFormat="1" ht="19.899999999999999" customHeight="1">
      <c r="B102" s="114"/>
      <c r="D102" s="115" t="s">
        <v>145</v>
      </c>
      <c r="E102" s="116"/>
      <c r="F102" s="116"/>
      <c r="G102" s="116"/>
      <c r="H102" s="116"/>
      <c r="I102" s="116"/>
      <c r="J102" s="117">
        <f>J137</f>
        <v>0</v>
      </c>
      <c r="L102" s="114"/>
    </row>
    <row r="103" spans="2:47" s="9" customFormat="1" ht="19.899999999999999" customHeight="1">
      <c r="B103" s="114"/>
      <c r="D103" s="115" t="s">
        <v>2183</v>
      </c>
      <c r="E103" s="116"/>
      <c r="F103" s="116"/>
      <c r="G103" s="116"/>
      <c r="H103" s="116"/>
      <c r="I103" s="116"/>
      <c r="J103" s="117">
        <f>J148</f>
        <v>0</v>
      </c>
      <c r="L103" s="114"/>
    </row>
    <row r="104" spans="2:47" s="9" customFormat="1" ht="19.899999999999999" customHeight="1">
      <c r="B104" s="114"/>
      <c r="D104" s="115" t="s">
        <v>2184</v>
      </c>
      <c r="E104" s="116"/>
      <c r="F104" s="116"/>
      <c r="G104" s="116"/>
      <c r="H104" s="116"/>
      <c r="I104" s="116"/>
      <c r="J104" s="117">
        <f>J183</f>
        <v>0</v>
      </c>
      <c r="L104" s="114"/>
    </row>
    <row r="105" spans="2:47" s="9" customFormat="1" ht="19.899999999999999" customHeight="1">
      <c r="B105" s="114"/>
      <c r="D105" s="115" t="s">
        <v>2185</v>
      </c>
      <c r="E105" s="116"/>
      <c r="F105" s="116"/>
      <c r="G105" s="116"/>
      <c r="H105" s="116"/>
      <c r="I105" s="116"/>
      <c r="J105" s="117">
        <f>J194</f>
        <v>0</v>
      </c>
      <c r="L105" s="114"/>
    </row>
    <row r="106" spans="2:47" s="8" customFormat="1" ht="25" customHeight="1">
      <c r="B106" s="110"/>
      <c r="D106" s="111" t="s">
        <v>157</v>
      </c>
      <c r="E106" s="112"/>
      <c r="F106" s="112"/>
      <c r="G106" s="112"/>
      <c r="H106" s="112"/>
      <c r="I106" s="112"/>
      <c r="J106" s="113">
        <f>J222</f>
        <v>0</v>
      </c>
      <c r="L106" s="110"/>
    </row>
    <row r="107" spans="2:47" s="8" customFormat="1" ht="25" customHeight="1">
      <c r="B107" s="110"/>
      <c r="D107" s="111" t="s">
        <v>161</v>
      </c>
      <c r="E107" s="112"/>
      <c r="F107" s="112"/>
      <c r="G107" s="112"/>
      <c r="H107" s="112"/>
      <c r="I107" s="112"/>
      <c r="J107" s="113">
        <f>J223</f>
        <v>0</v>
      </c>
      <c r="L107" s="110"/>
    </row>
    <row r="108" spans="2:47" s="1" customFormat="1" ht="21.75" customHeight="1">
      <c r="B108" s="28"/>
      <c r="L108" s="28"/>
    </row>
    <row r="109" spans="2:47" s="1" customFormat="1" ht="7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20" s="1" customFormat="1" ht="7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20" s="1" customFormat="1" ht="25" customHeight="1">
      <c r="B114" s="28"/>
      <c r="C114" s="17" t="s">
        <v>162</v>
      </c>
      <c r="L114" s="28"/>
    </row>
    <row r="115" spans="2:20" s="1" customFormat="1" ht="7" customHeight="1">
      <c r="B115" s="28"/>
      <c r="L115" s="28"/>
    </row>
    <row r="116" spans="2:20" s="1" customFormat="1" ht="12" customHeight="1">
      <c r="B116" s="28"/>
      <c r="C116" s="23" t="s">
        <v>15</v>
      </c>
      <c r="L116" s="28"/>
    </row>
    <row r="117" spans="2:20" s="1" customFormat="1" ht="26.25" customHeight="1">
      <c r="B117" s="28"/>
      <c r="E117" s="217" t="str">
        <f>E7</f>
        <v>DSS Červená Skala - výstavba nového objektu sociálnych služieb (podporované bývanie)</v>
      </c>
      <c r="F117" s="218"/>
      <c r="G117" s="218"/>
      <c r="H117" s="218"/>
      <c r="L117" s="28"/>
    </row>
    <row r="118" spans="2:20" ht="12" customHeight="1">
      <c r="B118" s="16"/>
      <c r="C118" s="23" t="s">
        <v>125</v>
      </c>
      <c r="L118" s="16"/>
    </row>
    <row r="119" spans="2:20" s="1" customFormat="1" ht="16.5" customHeight="1">
      <c r="B119" s="28"/>
      <c r="E119" s="217" t="s">
        <v>126</v>
      </c>
      <c r="F119" s="219"/>
      <c r="G119" s="219"/>
      <c r="H119" s="219"/>
      <c r="L119" s="28"/>
    </row>
    <row r="120" spans="2:20" s="1" customFormat="1" ht="12" customHeight="1">
      <c r="B120" s="28"/>
      <c r="C120" s="23" t="s">
        <v>127</v>
      </c>
      <c r="L120" s="28"/>
    </row>
    <row r="121" spans="2:20" s="1" customFormat="1" ht="16.5" customHeight="1">
      <c r="B121" s="28"/>
      <c r="E121" s="176" t="str">
        <f>E11</f>
        <v>01.5 - Vykurovanie</v>
      </c>
      <c r="F121" s="219"/>
      <c r="G121" s="219"/>
      <c r="H121" s="219"/>
      <c r="L121" s="28"/>
    </row>
    <row r="122" spans="2:20" s="1" customFormat="1" ht="7" customHeight="1">
      <c r="B122" s="28"/>
      <c r="L122" s="28"/>
    </row>
    <row r="123" spans="2:20" s="1" customFormat="1" ht="12" customHeight="1">
      <c r="B123" s="28"/>
      <c r="C123" s="23" t="s">
        <v>19</v>
      </c>
      <c r="F123" s="21" t="str">
        <f>F14</f>
        <v xml:space="preserve"> </v>
      </c>
      <c r="I123" s="23" t="s">
        <v>21</v>
      </c>
      <c r="J123" s="51">
        <f>IF(J14="","",J14)</f>
        <v>45345</v>
      </c>
      <c r="L123" s="28"/>
    </row>
    <row r="124" spans="2:20" s="1" customFormat="1" ht="7" customHeight="1">
      <c r="B124" s="28"/>
      <c r="L124" s="28"/>
    </row>
    <row r="125" spans="2:20" s="1" customFormat="1" ht="25.65" customHeight="1">
      <c r="B125" s="28"/>
      <c r="C125" s="23" t="s">
        <v>22</v>
      </c>
      <c r="F125" s="21" t="str">
        <f>E17</f>
        <v>Domov sociálnych služieb, Pohorelská Maša 57/72</v>
      </c>
      <c r="I125" s="23" t="s">
        <v>28</v>
      </c>
      <c r="J125" s="26" t="str">
        <f>E23</f>
        <v>Ing. Pavol Fedorčák, PhD.</v>
      </c>
      <c r="L125" s="28"/>
    </row>
    <row r="126" spans="2:20" s="1" customFormat="1" ht="25.65" customHeight="1">
      <c r="B126" s="28"/>
      <c r="C126" s="23" t="s">
        <v>26</v>
      </c>
      <c r="F126" s="21" t="str">
        <f>IF(E20="","",E20)</f>
        <v>Vyplň údaj</v>
      </c>
      <c r="I126" s="23" t="s">
        <v>31</v>
      </c>
      <c r="J126" s="26" t="str">
        <f>E26</f>
        <v>Ing. Pavol Fedorčák, PhD.</v>
      </c>
      <c r="L126" s="28"/>
    </row>
    <row r="127" spans="2:20" s="1" customFormat="1" ht="10.25" customHeight="1">
      <c r="B127" s="28"/>
      <c r="L127" s="28"/>
    </row>
    <row r="128" spans="2:20" s="10" customFormat="1" ht="29.25" customHeight="1">
      <c r="B128" s="118"/>
      <c r="C128" s="119" t="s">
        <v>163</v>
      </c>
      <c r="D128" s="120" t="s">
        <v>58</v>
      </c>
      <c r="E128" s="120" t="s">
        <v>54</v>
      </c>
      <c r="F128" s="120" t="s">
        <v>55</v>
      </c>
      <c r="G128" s="120" t="s">
        <v>164</v>
      </c>
      <c r="H128" s="120" t="s">
        <v>165</v>
      </c>
      <c r="I128" s="120" t="s">
        <v>166</v>
      </c>
      <c r="J128" s="121" t="s">
        <v>131</v>
      </c>
      <c r="K128" s="122" t="s">
        <v>167</v>
      </c>
      <c r="L128" s="118"/>
      <c r="M128" s="58" t="s">
        <v>1</v>
      </c>
      <c r="N128" s="59" t="s">
        <v>37</v>
      </c>
      <c r="O128" s="59" t="s">
        <v>168</v>
      </c>
      <c r="P128" s="59" t="s">
        <v>169</v>
      </c>
      <c r="Q128" s="59" t="s">
        <v>170</v>
      </c>
      <c r="R128" s="59" t="s">
        <v>171</v>
      </c>
      <c r="S128" s="59" t="s">
        <v>172</v>
      </c>
      <c r="T128" s="60" t="s">
        <v>173</v>
      </c>
    </row>
    <row r="129" spans="2:65" s="1" customFormat="1" ht="22.75" customHeight="1">
      <c r="B129" s="28"/>
      <c r="C129" s="63" t="s">
        <v>132</v>
      </c>
      <c r="J129" s="123">
        <f>BK129</f>
        <v>0</v>
      </c>
      <c r="L129" s="28"/>
      <c r="M129" s="61"/>
      <c r="N129" s="52"/>
      <c r="O129" s="52"/>
      <c r="P129" s="124">
        <f>P130+P136+P222+P223</f>
        <v>0</v>
      </c>
      <c r="Q129" s="52"/>
      <c r="R129" s="124">
        <f>R130+R136+R222+R223</f>
        <v>0.75111759999999994</v>
      </c>
      <c r="S129" s="52"/>
      <c r="T129" s="125">
        <f>T130+T136+T222+T223</f>
        <v>0</v>
      </c>
      <c r="AT129" s="13" t="s">
        <v>72</v>
      </c>
      <c r="AU129" s="13" t="s">
        <v>133</v>
      </c>
      <c r="BK129" s="126">
        <f>BK130+BK136+BK222+BK223</f>
        <v>0</v>
      </c>
    </row>
    <row r="130" spans="2:65" s="11" customFormat="1" ht="25.9" customHeight="1">
      <c r="B130" s="127"/>
      <c r="D130" s="128" t="s">
        <v>72</v>
      </c>
      <c r="E130" s="129" t="s">
        <v>174</v>
      </c>
      <c r="F130" s="129" t="s">
        <v>175</v>
      </c>
      <c r="I130" s="130"/>
      <c r="J130" s="131">
        <f>BK130</f>
        <v>0</v>
      </c>
      <c r="L130" s="127"/>
      <c r="M130" s="132"/>
      <c r="P130" s="133">
        <f>P131</f>
        <v>0</v>
      </c>
      <c r="R130" s="133">
        <f>R131</f>
        <v>0</v>
      </c>
      <c r="T130" s="134">
        <f>T131</f>
        <v>0</v>
      </c>
      <c r="AR130" s="128" t="s">
        <v>80</v>
      </c>
      <c r="AT130" s="135" t="s">
        <v>72</v>
      </c>
      <c r="AU130" s="135" t="s">
        <v>73</v>
      </c>
      <c r="AY130" s="128" t="s">
        <v>176</v>
      </c>
      <c r="BK130" s="136">
        <f>BK131</f>
        <v>0</v>
      </c>
    </row>
    <row r="131" spans="2:65" s="11" customFormat="1" ht="22.75" customHeight="1">
      <c r="B131" s="127"/>
      <c r="D131" s="128" t="s">
        <v>72</v>
      </c>
      <c r="E131" s="137" t="s">
        <v>225</v>
      </c>
      <c r="F131" s="137" t="s">
        <v>488</v>
      </c>
      <c r="I131" s="130"/>
      <c r="J131" s="138">
        <f>BK131</f>
        <v>0</v>
      </c>
      <c r="L131" s="127"/>
      <c r="M131" s="132"/>
      <c r="P131" s="133">
        <f>SUM(P132:P135)</f>
        <v>0</v>
      </c>
      <c r="R131" s="133">
        <f>SUM(R132:R135)</f>
        <v>0</v>
      </c>
      <c r="T131" s="134">
        <f>SUM(T132:T135)</f>
        <v>0</v>
      </c>
      <c r="AR131" s="128" t="s">
        <v>80</v>
      </c>
      <c r="AT131" s="135" t="s">
        <v>72</v>
      </c>
      <c r="AU131" s="135" t="s">
        <v>80</v>
      </c>
      <c r="AY131" s="128" t="s">
        <v>176</v>
      </c>
      <c r="BK131" s="136">
        <f>SUM(BK132:BK135)</f>
        <v>0</v>
      </c>
    </row>
    <row r="132" spans="2:65" s="1" customFormat="1" ht="24.15" customHeight="1">
      <c r="B132" s="139"/>
      <c r="C132" s="140" t="s">
        <v>80</v>
      </c>
      <c r="D132" s="140" t="s">
        <v>178</v>
      </c>
      <c r="E132" s="141" t="s">
        <v>2186</v>
      </c>
      <c r="F132" s="142" t="s">
        <v>2187</v>
      </c>
      <c r="G132" s="143" t="s">
        <v>285</v>
      </c>
      <c r="H132" s="144">
        <v>3</v>
      </c>
      <c r="I132" s="145"/>
      <c r="J132" s="146">
        <f>ROUND(I132*H132,2)</f>
        <v>0</v>
      </c>
      <c r="K132" s="147"/>
      <c r="L132" s="28"/>
      <c r="M132" s="148" t="s">
        <v>1</v>
      </c>
      <c r="N132" s="149" t="s">
        <v>39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AR132" s="152" t="s">
        <v>182</v>
      </c>
      <c r="AT132" s="152" t="s">
        <v>178</v>
      </c>
      <c r="AU132" s="152" t="s">
        <v>86</v>
      </c>
      <c r="AY132" s="13" t="s">
        <v>176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3" t="s">
        <v>86</v>
      </c>
      <c r="BK132" s="153">
        <f>ROUND(I132*H132,2)</f>
        <v>0</v>
      </c>
      <c r="BL132" s="13" t="s">
        <v>182</v>
      </c>
      <c r="BM132" s="152" t="s">
        <v>2188</v>
      </c>
    </row>
    <row r="133" spans="2:65" s="1" customFormat="1" ht="21.75" customHeight="1">
      <c r="B133" s="139"/>
      <c r="C133" s="140" t="s">
        <v>1170</v>
      </c>
      <c r="D133" s="140" t="s">
        <v>178</v>
      </c>
      <c r="E133" s="141" t="s">
        <v>570</v>
      </c>
      <c r="F133" s="142" t="s">
        <v>571</v>
      </c>
      <c r="G133" s="143" t="s">
        <v>213</v>
      </c>
      <c r="H133" s="144">
        <v>0.06</v>
      </c>
      <c r="I133" s="145"/>
      <c r="J133" s="146">
        <f>ROUND(I133*H133,2)</f>
        <v>0</v>
      </c>
      <c r="K133" s="147"/>
      <c r="L133" s="28"/>
      <c r="M133" s="148" t="s">
        <v>1</v>
      </c>
      <c r="N133" s="149" t="s">
        <v>39</v>
      </c>
      <c r="P133" s="150">
        <f>O133*H133</f>
        <v>0</v>
      </c>
      <c r="Q133" s="150">
        <v>0</v>
      </c>
      <c r="R133" s="150">
        <f>Q133*H133</f>
        <v>0</v>
      </c>
      <c r="S133" s="150">
        <v>0</v>
      </c>
      <c r="T133" s="151">
        <f>S133*H133</f>
        <v>0</v>
      </c>
      <c r="AR133" s="152" t="s">
        <v>182</v>
      </c>
      <c r="AT133" s="152" t="s">
        <v>178</v>
      </c>
      <c r="AU133" s="152" t="s">
        <v>86</v>
      </c>
      <c r="AY133" s="13" t="s">
        <v>176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3" t="s">
        <v>86</v>
      </c>
      <c r="BK133" s="153">
        <f>ROUND(I133*H133,2)</f>
        <v>0</v>
      </c>
      <c r="BL133" s="13" t="s">
        <v>182</v>
      </c>
      <c r="BM133" s="152" t="s">
        <v>2189</v>
      </c>
    </row>
    <row r="134" spans="2:65" s="1" customFormat="1" ht="24.15" customHeight="1">
      <c r="B134" s="139"/>
      <c r="C134" s="140" t="s">
        <v>1174</v>
      </c>
      <c r="D134" s="140" t="s">
        <v>178</v>
      </c>
      <c r="E134" s="141" t="s">
        <v>574</v>
      </c>
      <c r="F134" s="142" t="s">
        <v>575</v>
      </c>
      <c r="G134" s="143" t="s">
        <v>213</v>
      </c>
      <c r="H134" s="144">
        <v>0.06</v>
      </c>
      <c r="I134" s="145"/>
      <c r="J134" s="146">
        <f>ROUND(I134*H134,2)</f>
        <v>0</v>
      </c>
      <c r="K134" s="147"/>
      <c r="L134" s="28"/>
      <c r="M134" s="148" t="s">
        <v>1</v>
      </c>
      <c r="N134" s="149" t="s">
        <v>39</v>
      </c>
      <c r="P134" s="150">
        <f>O134*H134</f>
        <v>0</v>
      </c>
      <c r="Q134" s="150">
        <v>0</v>
      </c>
      <c r="R134" s="150">
        <f>Q134*H134</f>
        <v>0</v>
      </c>
      <c r="S134" s="150">
        <v>0</v>
      </c>
      <c r="T134" s="151">
        <f>S134*H134</f>
        <v>0</v>
      </c>
      <c r="AR134" s="152" t="s">
        <v>182</v>
      </c>
      <c r="AT134" s="152" t="s">
        <v>178</v>
      </c>
      <c r="AU134" s="152" t="s">
        <v>86</v>
      </c>
      <c r="AY134" s="13" t="s">
        <v>176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3" t="s">
        <v>86</v>
      </c>
      <c r="BK134" s="153">
        <f>ROUND(I134*H134,2)</f>
        <v>0</v>
      </c>
      <c r="BL134" s="13" t="s">
        <v>182</v>
      </c>
      <c r="BM134" s="152" t="s">
        <v>2190</v>
      </c>
    </row>
    <row r="135" spans="2:65" s="1" customFormat="1" ht="24.15" customHeight="1">
      <c r="B135" s="139"/>
      <c r="C135" s="140" t="s">
        <v>1176</v>
      </c>
      <c r="D135" s="140" t="s">
        <v>178</v>
      </c>
      <c r="E135" s="141" t="s">
        <v>578</v>
      </c>
      <c r="F135" s="142" t="s">
        <v>579</v>
      </c>
      <c r="G135" s="143" t="s">
        <v>213</v>
      </c>
      <c r="H135" s="144">
        <v>0.06</v>
      </c>
      <c r="I135" s="145"/>
      <c r="J135" s="146">
        <f>ROUND(I135*H135,2)</f>
        <v>0</v>
      </c>
      <c r="K135" s="147"/>
      <c r="L135" s="28"/>
      <c r="M135" s="148" t="s">
        <v>1</v>
      </c>
      <c r="N135" s="149" t="s">
        <v>39</v>
      </c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AR135" s="152" t="s">
        <v>182</v>
      </c>
      <c r="AT135" s="152" t="s">
        <v>178</v>
      </c>
      <c r="AU135" s="152" t="s">
        <v>86</v>
      </c>
      <c r="AY135" s="13" t="s">
        <v>176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3" t="s">
        <v>86</v>
      </c>
      <c r="BK135" s="153">
        <f>ROUND(I135*H135,2)</f>
        <v>0</v>
      </c>
      <c r="BL135" s="13" t="s">
        <v>182</v>
      </c>
      <c r="BM135" s="152" t="s">
        <v>2191</v>
      </c>
    </row>
    <row r="136" spans="2:65" s="11" customFormat="1" ht="25.9" customHeight="1">
      <c r="B136" s="127"/>
      <c r="D136" s="128" t="s">
        <v>72</v>
      </c>
      <c r="E136" s="129" t="s">
        <v>594</v>
      </c>
      <c r="F136" s="129" t="s">
        <v>595</v>
      </c>
      <c r="I136" s="130"/>
      <c r="J136" s="131">
        <f>BK136</f>
        <v>0</v>
      </c>
      <c r="L136" s="127"/>
      <c r="M136" s="132"/>
      <c r="P136" s="133">
        <f>P137+P148+P183+P194</f>
        <v>0</v>
      </c>
      <c r="R136" s="133">
        <f>R137+R148+R183+R194</f>
        <v>0.75111759999999994</v>
      </c>
      <c r="T136" s="134">
        <f>T137+T148+T183+T194</f>
        <v>0</v>
      </c>
      <c r="AR136" s="128" t="s">
        <v>86</v>
      </c>
      <c r="AT136" s="135" t="s">
        <v>72</v>
      </c>
      <c r="AU136" s="135" t="s">
        <v>73</v>
      </c>
      <c r="AY136" s="128" t="s">
        <v>176</v>
      </c>
      <c r="BK136" s="136">
        <f>BK137+BK148+BK183+BK194</f>
        <v>0</v>
      </c>
    </row>
    <row r="137" spans="2:65" s="11" customFormat="1" ht="22.75" customHeight="1">
      <c r="B137" s="127"/>
      <c r="D137" s="128" t="s">
        <v>72</v>
      </c>
      <c r="E137" s="137" t="s">
        <v>649</v>
      </c>
      <c r="F137" s="137" t="s">
        <v>650</v>
      </c>
      <c r="I137" s="130"/>
      <c r="J137" s="138">
        <f>BK137</f>
        <v>0</v>
      </c>
      <c r="L137" s="127"/>
      <c r="M137" s="132"/>
      <c r="P137" s="133">
        <f>SUM(P138:P147)</f>
        <v>0</v>
      </c>
      <c r="R137" s="133">
        <f>SUM(R138:R147)</f>
        <v>1.1050000000000001E-2</v>
      </c>
      <c r="T137" s="134">
        <f>SUM(T138:T147)</f>
        <v>0</v>
      </c>
      <c r="AR137" s="128" t="s">
        <v>86</v>
      </c>
      <c r="AT137" s="135" t="s">
        <v>72</v>
      </c>
      <c r="AU137" s="135" t="s">
        <v>80</v>
      </c>
      <c r="AY137" s="128" t="s">
        <v>176</v>
      </c>
      <c r="BK137" s="136">
        <f>SUM(BK138:BK147)</f>
        <v>0</v>
      </c>
    </row>
    <row r="138" spans="2:65" s="1" customFormat="1" ht="24.15" customHeight="1">
      <c r="B138" s="139"/>
      <c r="C138" s="140" t="s">
        <v>671</v>
      </c>
      <c r="D138" s="140" t="s">
        <v>178</v>
      </c>
      <c r="E138" s="141" t="s">
        <v>2192</v>
      </c>
      <c r="F138" s="142" t="s">
        <v>1686</v>
      </c>
      <c r="G138" s="143" t="s">
        <v>241</v>
      </c>
      <c r="H138" s="144">
        <v>35</v>
      </c>
      <c r="I138" s="145"/>
      <c r="J138" s="146">
        <f t="shared" ref="J138:J147" si="0">ROUND(I138*H138,2)</f>
        <v>0</v>
      </c>
      <c r="K138" s="147"/>
      <c r="L138" s="28"/>
      <c r="M138" s="148" t="s">
        <v>1</v>
      </c>
      <c r="N138" s="149" t="s">
        <v>39</v>
      </c>
      <c r="P138" s="150">
        <f t="shared" ref="P138:P147" si="1">O138*H138</f>
        <v>0</v>
      </c>
      <c r="Q138" s="150">
        <v>2.0000000000000002E-5</v>
      </c>
      <c r="R138" s="150">
        <f t="shared" ref="R138:R147" si="2">Q138*H138</f>
        <v>7.000000000000001E-4</v>
      </c>
      <c r="S138" s="150">
        <v>0</v>
      </c>
      <c r="T138" s="151">
        <f t="shared" ref="T138:T147" si="3">S138*H138</f>
        <v>0</v>
      </c>
      <c r="AR138" s="152" t="s">
        <v>255</v>
      </c>
      <c r="AT138" s="152" t="s">
        <v>178</v>
      </c>
      <c r="AU138" s="152" t="s">
        <v>86</v>
      </c>
      <c r="AY138" s="13" t="s">
        <v>176</v>
      </c>
      <c r="BE138" s="153">
        <f t="shared" ref="BE138:BE147" si="4">IF(N138="základná",J138,0)</f>
        <v>0</v>
      </c>
      <c r="BF138" s="153">
        <f t="shared" ref="BF138:BF147" si="5">IF(N138="znížená",J138,0)</f>
        <v>0</v>
      </c>
      <c r="BG138" s="153">
        <f t="shared" ref="BG138:BG147" si="6">IF(N138="zákl. prenesená",J138,0)</f>
        <v>0</v>
      </c>
      <c r="BH138" s="153">
        <f t="shared" ref="BH138:BH147" si="7">IF(N138="zníž. prenesená",J138,0)</f>
        <v>0</v>
      </c>
      <c r="BI138" s="153">
        <f t="shared" ref="BI138:BI147" si="8">IF(N138="nulová",J138,0)</f>
        <v>0</v>
      </c>
      <c r="BJ138" s="13" t="s">
        <v>86</v>
      </c>
      <c r="BK138" s="153">
        <f t="shared" ref="BK138:BK147" si="9">ROUND(I138*H138,2)</f>
        <v>0</v>
      </c>
      <c r="BL138" s="13" t="s">
        <v>255</v>
      </c>
      <c r="BM138" s="152" t="s">
        <v>2193</v>
      </c>
    </row>
    <row r="139" spans="2:65" s="1" customFormat="1" ht="33" customHeight="1">
      <c r="B139" s="139"/>
      <c r="C139" s="154" t="s">
        <v>1374</v>
      </c>
      <c r="D139" s="154" t="s">
        <v>234</v>
      </c>
      <c r="E139" s="155" t="s">
        <v>2194</v>
      </c>
      <c r="F139" s="156" t="s">
        <v>2195</v>
      </c>
      <c r="G139" s="157" t="s">
        <v>241</v>
      </c>
      <c r="H139" s="158">
        <v>15</v>
      </c>
      <c r="I139" s="159"/>
      <c r="J139" s="160">
        <f t="shared" si="0"/>
        <v>0</v>
      </c>
      <c r="K139" s="161"/>
      <c r="L139" s="162"/>
      <c r="M139" s="163" t="s">
        <v>1</v>
      </c>
      <c r="N139" s="164" t="s">
        <v>39</v>
      </c>
      <c r="P139" s="150">
        <f t="shared" si="1"/>
        <v>0</v>
      </c>
      <c r="Q139" s="150">
        <v>6.9999999999999994E-5</v>
      </c>
      <c r="R139" s="150">
        <f t="shared" si="2"/>
        <v>1.0499999999999999E-3</v>
      </c>
      <c r="S139" s="150">
        <v>0</v>
      </c>
      <c r="T139" s="151">
        <f t="shared" si="3"/>
        <v>0</v>
      </c>
      <c r="AR139" s="152" t="s">
        <v>320</v>
      </c>
      <c r="AT139" s="152" t="s">
        <v>234</v>
      </c>
      <c r="AU139" s="152" t="s">
        <v>86</v>
      </c>
      <c r="AY139" s="13" t="s">
        <v>176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86</v>
      </c>
      <c r="BK139" s="153">
        <f t="shared" si="9"/>
        <v>0</v>
      </c>
      <c r="BL139" s="13" t="s">
        <v>255</v>
      </c>
      <c r="BM139" s="152" t="s">
        <v>2196</v>
      </c>
    </row>
    <row r="140" spans="2:65" s="1" customFormat="1" ht="33" customHeight="1">
      <c r="B140" s="139"/>
      <c r="C140" s="154" t="s">
        <v>206</v>
      </c>
      <c r="D140" s="154" t="s">
        <v>234</v>
      </c>
      <c r="E140" s="155" t="s">
        <v>1692</v>
      </c>
      <c r="F140" s="156" t="s">
        <v>1693</v>
      </c>
      <c r="G140" s="157" t="s">
        <v>241</v>
      </c>
      <c r="H140" s="158">
        <v>7</v>
      </c>
      <c r="I140" s="159"/>
      <c r="J140" s="160">
        <f t="shared" si="0"/>
        <v>0</v>
      </c>
      <c r="K140" s="161"/>
      <c r="L140" s="162"/>
      <c r="M140" s="163" t="s">
        <v>1</v>
      </c>
      <c r="N140" s="164" t="s">
        <v>39</v>
      </c>
      <c r="P140" s="150">
        <f t="shared" si="1"/>
        <v>0</v>
      </c>
      <c r="Q140" s="150">
        <v>1.4999999999999999E-4</v>
      </c>
      <c r="R140" s="150">
        <f t="shared" si="2"/>
        <v>1.0499999999999999E-3</v>
      </c>
      <c r="S140" s="150">
        <v>0</v>
      </c>
      <c r="T140" s="151">
        <f t="shared" si="3"/>
        <v>0</v>
      </c>
      <c r="AR140" s="152" t="s">
        <v>320</v>
      </c>
      <c r="AT140" s="152" t="s">
        <v>234</v>
      </c>
      <c r="AU140" s="152" t="s">
        <v>86</v>
      </c>
      <c r="AY140" s="13" t="s">
        <v>176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86</v>
      </c>
      <c r="BK140" s="153">
        <f t="shared" si="9"/>
        <v>0</v>
      </c>
      <c r="BL140" s="13" t="s">
        <v>255</v>
      </c>
      <c r="BM140" s="152" t="s">
        <v>2197</v>
      </c>
    </row>
    <row r="141" spans="2:65" s="1" customFormat="1" ht="33" customHeight="1">
      <c r="B141" s="139"/>
      <c r="C141" s="154" t="s">
        <v>210</v>
      </c>
      <c r="D141" s="154" t="s">
        <v>234</v>
      </c>
      <c r="E141" s="155" t="s">
        <v>1696</v>
      </c>
      <c r="F141" s="156" t="s">
        <v>1697</v>
      </c>
      <c r="G141" s="157" t="s">
        <v>241</v>
      </c>
      <c r="H141" s="158">
        <v>13</v>
      </c>
      <c r="I141" s="159"/>
      <c r="J141" s="160">
        <f t="shared" si="0"/>
        <v>0</v>
      </c>
      <c r="K141" s="161"/>
      <c r="L141" s="162"/>
      <c r="M141" s="163" t="s">
        <v>1</v>
      </c>
      <c r="N141" s="164" t="s">
        <v>39</v>
      </c>
      <c r="P141" s="150">
        <f t="shared" si="1"/>
        <v>0</v>
      </c>
      <c r="Q141" s="150">
        <v>1E-4</v>
      </c>
      <c r="R141" s="150">
        <f t="shared" si="2"/>
        <v>1.3000000000000002E-3</v>
      </c>
      <c r="S141" s="150">
        <v>0</v>
      </c>
      <c r="T141" s="151">
        <f t="shared" si="3"/>
        <v>0</v>
      </c>
      <c r="AR141" s="152" t="s">
        <v>320</v>
      </c>
      <c r="AT141" s="152" t="s">
        <v>234</v>
      </c>
      <c r="AU141" s="152" t="s">
        <v>86</v>
      </c>
      <c r="AY141" s="13" t="s">
        <v>176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86</v>
      </c>
      <c r="BK141" s="153">
        <f t="shared" si="9"/>
        <v>0</v>
      </c>
      <c r="BL141" s="13" t="s">
        <v>255</v>
      </c>
      <c r="BM141" s="152" t="s">
        <v>2198</v>
      </c>
    </row>
    <row r="142" spans="2:65" s="1" customFormat="1" ht="24.15" customHeight="1">
      <c r="B142" s="139"/>
      <c r="C142" s="140" t="s">
        <v>1362</v>
      </c>
      <c r="D142" s="140" t="s">
        <v>178</v>
      </c>
      <c r="E142" s="141" t="s">
        <v>1703</v>
      </c>
      <c r="F142" s="142" t="s">
        <v>1704</v>
      </c>
      <c r="G142" s="143" t="s">
        <v>241</v>
      </c>
      <c r="H142" s="144">
        <v>90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39</v>
      </c>
      <c r="P142" s="150">
        <f t="shared" si="1"/>
        <v>0</v>
      </c>
      <c r="Q142" s="150">
        <v>2.0000000000000002E-5</v>
      </c>
      <c r="R142" s="150">
        <f t="shared" si="2"/>
        <v>1.8000000000000002E-3</v>
      </c>
      <c r="S142" s="150">
        <v>0</v>
      </c>
      <c r="T142" s="151">
        <f t="shared" si="3"/>
        <v>0</v>
      </c>
      <c r="AR142" s="152" t="s">
        <v>255</v>
      </c>
      <c r="AT142" s="152" t="s">
        <v>178</v>
      </c>
      <c r="AU142" s="152" t="s">
        <v>86</v>
      </c>
      <c r="AY142" s="13" t="s">
        <v>176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86</v>
      </c>
      <c r="BK142" s="153">
        <f t="shared" si="9"/>
        <v>0</v>
      </c>
      <c r="BL142" s="13" t="s">
        <v>255</v>
      </c>
      <c r="BM142" s="152" t="s">
        <v>2199</v>
      </c>
    </row>
    <row r="143" spans="2:65" s="1" customFormat="1" ht="33" customHeight="1">
      <c r="B143" s="139"/>
      <c r="C143" s="154" t="s">
        <v>1366</v>
      </c>
      <c r="D143" s="154" t="s">
        <v>234</v>
      </c>
      <c r="E143" s="155" t="s">
        <v>1707</v>
      </c>
      <c r="F143" s="156" t="s">
        <v>1708</v>
      </c>
      <c r="G143" s="157" t="s">
        <v>241</v>
      </c>
      <c r="H143" s="158">
        <v>65</v>
      </c>
      <c r="I143" s="159"/>
      <c r="J143" s="160">
        <f t="shared" si="0"/>
        <v>0</v>
      </c>
      <c r="K143" s="161"/>
      <c r="L143" s="162"/>
      <c r="M143" s="163" t="s">
        <v>1</v>
      </c>
      <c r="N143" s="164" t="s">
        <v>39</v>
      </c>
      <c r="P143" s="150">
        <f t="shared" si="1"/>
        <v>0</v>
      </c>
      <c r="Q143" s="150">
        <v>4.0000000000000003E-5</v>
      </c>
      <c r="R143" s="150">
        <f t="shared" si="2"/>
        <v>2.6000000000000003E-3</v>
      </c>
      <c r="S143" s="150">
        <v>0</v>
      </c>
      <c r="T143" s="151">
        <f t="shared" si="3"/>
        <v>0</v>
      </c>
      <c r="AR143" s="152" t="s">
        <v>320</v>
      </c>
      <c r="AT143" s="152" t="s">
        <v>234</v>
      </c>
      <c r="AU143" s="152" t="s">
        <v>86</v>
      </c>
      <c r="AY143" s="13" t="s">
        <v>176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86</v>
      </c>
      <c r="BK143" s="153">
        <f t="shared" si="9"/>
        <v>0</v>
      </c>
      <c r="BL143" s="13" t="s">
        <v>255</v>
      </c>
      <c r="BM143" s="152" t="s">
        <v>2200</v>
      </c>
    </row>
    <row r="144" spans="2:65" s="1" customFormat="1" ht="33" customHeight="1">
      <c r="B144" s="139"/>
      <c r="C144" s="154" t="s">
        <v>1370</v>
      </c>
      <c r="D144" s="154" t="s">
        <v>234</v>
      </c>
      <c r="E144" s="155" t="s">
        <v>2201</v>
      </c>
      <c r="F144" s="156" t="s">
        <v>2202</v>
      </c>
      <c r="G144" s="157" t="s">
        <v>241</v>
      </c>
      <c r="H144" s="158">
        <v>25.5</v>
      </c>
      <c r="I144" s="159"/>
      <c r="J144" s="160">
        <f t="shared" si="0"/>
        <v>0</v>
      </c>
      <c r="K144" s="161"/>
      <c r="L144" s="162"/>
      <c r="M144" s="163" t="s">
        <v>1</v>
      </c>
      <c r="N144" s="164" t="s">
        <v>39</v>
      </c>
      <c r="P144" s="150">
        <f t="shared" si="1"/>
        <v>0</v>
      </c>
      <c r="Q144" s="150">
        <v>1E-4</v>
      </c>
      <c r="R144" s="150">
        <f t="shared" si="2"/>
        <v>2.5500000000000002E-3</v>
      </c>
      <c r="S144" s="150">
        <v>0</v>
      </c>
      <c r="T144" s="151">
        <f t="shared" si="3"/>
        <v>0</v>
      </c>
      <c r="AR144" s="152" t="s">
        <v>320</v>
      </c>
      <c r="AT144" s="152" t="s">
        <v>234</v>
      </c>
      <c r="AU144" s="152" t="s">
        <v>86</v>
      </c>
      <c r="AY144" s="13" t="s">
        <v>176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86</v>
      </c>
      <c r="BK144" s="153">
        <f t="shared" si="9"/>
        <v>0</v>
      </c>
      <c r="BL144" s="13" t="s">
        <v>255</v>
      </c>
      <c r="BM144" s="152" t="s">
        <v>2203</v>
      </c>
    </row>
    <row r="145" spans="2:65" s="1" customFormat="1" ht="24.15" customHeight="1">
      <c r="B145" s="139"/>
      <c r="C145" s="140" t="s">
        <v>263</v>
      </c>
      <c r="D145" s="140" t="s">
        <v>178</v>
      </c>
      <c r="E145" s="141" t="s">
        <v>1710</v>
      </c>
      <c r="F145" s="142" t="s">
        <v>689</v>
      </c>
      <c r="G145" s="143" t="s">
        <v>647</v>
      </c>
      <c r="H145" s="165"/>
      <c r="I145" s="145"/>
      <c r="J145" s="146">
        <f t="shared" si="0"/>
        <v>0</v>
      </c>
      <c r="K145" s="147"/>
      <c r="L145" s="28"/>
      <c r="M145" s="148" t="s">
        <v>1</v>
      </c>
      <c r="N145" s="149" t="s">
        <v>39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255</v>
      </c>
      <c r="AT145" s="152" t="s">
        <v>178</v>
      </c>
      <c r="AU145" s="152" t="s">
        <v>86</v>
      </c>
      <c r="AY145" s="13" t="s">
        <v>176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86</v>
      </c>
      <c r="BK145" s="153">
        <f t="shared" si="9"/>
        <v>0</v>
      </c>
      <c r="BL145" s="13" t="s">
        <v>255</v>
      </c>
      <c r="BM145" s="152" t="s">
        <v>2204</v>
      </c>
    </row>
    <row r="146" spans="2:65" s="1" customFormat="1" ht="24.15" customHeight="1">
      <c r="B146" s="139"/>
      <c r="C146" s="140" t="s">
        <v>267</v>
      </c>
      <c r="D146" s="140" t="s">
        <v>178</v>
      </c>
      <c r="E146" s="141" t="s">
        <v>1712</v>
      </c>
      <c r="F146" s="142" t="s">
        <v>1713</v>
      </c>
      <c r="G146" s="143" t="s">
        <v>647</v>
      </c>
      <c r="H146" s="165"/>
      <c r="I146" s="145"/>
      <c r="J146" s="146">
        <f t="shared" si="0"/>
        <v>0</v>
      </c>
      <c r="K146" s="147"/>
      <c r="L146" s="28"/>
      <c r="M146" s="148" t="s">
        <v>1</v>
      </c>
      <c r="N146" s="149" t="s">
        <v>39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255</v>
      </c>
      <c r="AT146" s="152" t="s">
        <v>178</v>
      </c>
      <c r="AU146" s="152" t="s">
        <v>86</v>
      </c>
      <c r="AY146" s="13" t="s">
        <v>176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86</v>
      </c>
      <c r="BK146" s="153">
        <f t="shared" si="9"/>
        <v>0</v>
      </c>
      <c r="BL146" s="13" t="s">
        <v>255</v>
      </c>
      <c r="BM146" s="152" t="s">
        <v>2205</v>
      </c>
    </row>
    <row r="147" spans="2:65" s="1" customFormat="1" ht="24.15" customHeight="1">
      <c r="B147" s="139"/>
      <c r="C147" s="140" t="s">
        <v>1118</v>
      </c>
      <c r="D147" s="140" t="s">
        <v>178</v>
      </c>
      <c r="E147" s="141" t="s">
        <v>2206</v>
      </c>
      <c r="F147" s="142" t="s">
        <v>2207</v>
      </c>
      <c r="G147" s="143" t="s">
        <v>647</v>
      </c>
      <c r="H147" s="165"/>
      <c r="I147" s="145"/>
      <c r="J147" s="146">
        <f t="shared" si="0"/>
        <v>0</v>
      </c>
      <c r="K147" s="147"/>
      <c r="L147" s="28"/>
      <c r="M147" s="148" t="s">
        <v>1</v>
      </c>
      <c r="N147" s="149" t="s">
        <v>39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255</v>
      </c>
      <c r="AT147" s="152" t="s">
        <v>178</v>
      </c>
      <c r="AU147" s="152" t="s">
        <v>86</v>
      </c>
      <c r="AY147" s="13" t="s">
        <v>176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86</v>
      </c>
      <c r="BK147" s="153">
        <f t="shared" si="9"/>
        <v>0</v>
      </c>
      <c r="BL147" s="13" t="s">
        <v>255</v>
      </c>
      <c r="BM147" s="152" t="s">
        <v>2208</v>
      </c>
    </row>
    <row r="148" spans="2:65" s="11" customFormat="1" ht="22.75" customHeight="1">
      <c r="B148" s="127"/>
      <c r="D148" s="128" t="s">
        <v>72</v>
      </c>
      <c r="E148" s="137" t="s">
        <v>2209</v>
      </c>
      <c r="F148" s="137" t="s">
        <v>2210</v>
      </c>
      <c r="I148" s="130"/>
      <c r="J148" s="138">
        <f>BK148</f>
        <v>0</v>
      </c>
      <c r="L148" s="127"/>
      <c r="M148" s="132"/>
      <c r="P148" s="133">
        <f>SUM(P149:P182)</f>
        <v>0</v>
      </c>
      <c r="R148" s="133">
        <f>SUM(R149:R182)</f>
        <v>0.12294999999999999</v>
      </c>
      <c r="T148" s="134">
        <f>SUM(T149:T182)</f>
        <v>0</v>
      </c>
      <c r="AR148" s="128" t="s">
        <v>86</v>
      </c>
      <c r="AT148" s="135" t="s">
        <v>72</v>
      </c>
      <c r="AU148" s="135" t="s">
        <v>80</v>
      </c>
      <c r="AY148" s="128" t="s">
        <v>176</v>
      </c>
      <c r="BK148" s="136">
        <f>SUM(BK149:BK182)</f>
        <v>0</v>
      </c>
    </row>
    <row r="149" spans="2:65" s="1" customFormat="1" ht="24.15" customHeight="1">
      <c r="B149" s="139"/>
      <c r="C149" s="140" t="s">
        <v>1490</v>
      </c>
      <c r="D149" s="140" t="s">
        <v>178</v>
      </c>
      <c r="E149" s="141" t="s">
        <v>2211</v>
      </c>
      <c r="F149" s="142" t="s">
        <v>2212</v>
      </c>
      <c r="G149" s="143" t="s">
        <v>241</v>
      </c>
      <c r="H149" s="144">
        <v>7</v>
      </c>
      <c r="I149" s="145"/>
      <c r="J149" s="146">
        <f t="shared" ref="J149:J182" si="10">ROUND(I149*H149,2)</f>
        <v>0</v>
      </c>
      <c r="K149" s="147"/>
      <c r="L149" s="28"/>
      <c r="M149" s="148" t="s">
        <v>1</v>
      </c>
      <c r="N149" s="149" t="s">
        <v>39</v>
      </c>
      <c r="P149" s="150">
        <f t="shared" ref="P149:P182" si="11">O149*H149</f>
        <v>0</v>
      </c>
      <c r="Q149" s="150">
        <v>8.0000000000000007E-5</v>
      </c>
      <c r="R149" s="150">
        <f t="shared" ref="R149:R182" si="12">Q149*H149</f>
        <v>5.6000000000000006E-4</v>
      </c>
      <c r="S149" s="150">
        <v>0</v>
      </c>
      <c r="T149" s="151">
        <f t="shared" ref="T149:T182" si="13">S149*H149</f>
        <v>0</v>
      </c>
      <c r="AR149" s="152" t="s">
        <v>255</v>
      </c>
      <c r="AT149" s="152" t="s">
        <v>178</v>
      </c>
      <c r="AU149" s="152" t="s">
        <v>86</v>
      </c>
      <c r="AY149" s="13" t="s">
        <v>176</v>
      </c>
      <c r="BE149" s="153">
        <f t="shared" ref="BE149:BE182" si="14">IF(N149="základná",J149,0)</f>
        <v>0</v>
      </c>
      <c r="BF149" s="153">
        <f t="shared" ref="BF149:BF182" si="15">IF(N149="znížená",J149,0)</f>
        <v>0</v>
      </c>
      <c r="BG149" s="153">
        <f t="shared" ref="BG149:BG182" si="16">IF(N149="zákl. prenesená",J149,0)</f>
        <v>0</v>
      </c>
      <c r="BH149" s="153">
        <f t="shared" ref="BH149:BH182" si="17">IF(N149="zníž. prenesená",J149,0)</f>
        <v>0</v>
      </c>
      <c r="BI149" s="153">
        <f t="shared" ref="BI149:BI182" si="18">IF(N149="nulová",J149,0)</f>
        <v>0</v>
      </c>
      <c r="BJ149" s="13" t="s">
        <v>86</v>
      </c>
      <c r="BK149" s="153">
        <f t="shared" ref="BK149:BK182" si="19">ROUND(I149*H149,2)</f>
        <v>0</v>
      </c>
      <c r="BL149" s="13" t="s">
        <v>255</v>
      </c>
      <c r="BM149" s="152" t="s">
        <v>2213</v>
      </c>
    </row>
    <row r="150" spans="2:65" s="1" customFormat="1" ht="24.15" customHeight="1">
      <c r="B150" s="139"/>
      <c r="C150" s="154" t="s">
        <v>1494</v>
      </c>
      <c r="D150" s="154" t="s">
        <v>234</v>
      </c>
      <c r="E150" s="155" t="s">
        <v>2214</v>
      </c>
      <c r="F150" s="156" t="s">
        <v>2215</v>
      </c>
      <c r="G150" s="157" t="s">
        <v>241</v>
      </c>
      <c r="H150" s="158">
        <v>7</v>
      </c>
      <c r="I150" s="159"/>
      <c r="J150" s="160">
        <f t="shared" si="10"/>
        <v>0</v>
      </c>
      <c r="K150" s="161"/>
      <c r="L150" s="162"/>
      <c r="M150" s="163" t="s">
        <v>1</v>
      </c>
      <c r="N150" s="164" t="s">
        <v>39</v>
      </c>
      <c r="P150" s="150">
        <f t="shared" si="11"/>
        <v>0</v>
      </c>
      <c r="Q150" s="150">
        <v>2.5000000000000001E-4</v>
      </c>
      <c r="R150" s="150">
        <f t="shared" si="12"/>
        <v>1.75E-3</v>
      </c>
      <c r="S150" s="150">
        <v>0</v>
      </c>
      <c r="T150" s="151">
        <f t="shared" si="13"/>
        <v>0</v>
      </c>
      <c r="AR150" s="152" t="s">
        <v>1100</v>
      </c>
      <c r="AT150" s="152" t="s">
        <v>234</v>
      </c>
      <c r="AU150" s="152" t="s">
        <v>86</v>
      </c>
      <c r="AY150" s="13" t="s">
        <v>176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86</v>
      </c>
      <c r="BK150" s="153">
        <f t="shared" si="19"/>
        <v>0</v>
      </c>
      <c r="BL150" s="13" t="s">
        <v>1100</v>
      </c>
      <c r="BM150" s="152" t="s">
        <v>2216</v>
      </c>
    </row>
    <row r="151" spans="2:65" s="1" customFormat="1" ht="24.15" customHeight="1">
      <c r="B151" s="139"/>
      <c r="C151" s="140" t="s">
        <v>2217</v>
      </c>
      <c r="D151" s="140" t="s">
        <v>178</v>
      </c>
      <c r="E151" s="141" t="s">
        <v>2218</v>
      </c>
      <c r="F151" s="142" t="s">
        <v>2219</v>
      </c>
      <c r="G151" s="143" t="s">
        <v>241</v>
      </c>
      <c r="H151" s="144">
        <v>13</v>
      </c>
      <c r="I151" s="145"/>
      <c r="J151" s="146">
        <f t="shared" si="10"/>
        <v>0</v>
      </c>
      <c r="K151" s="147"/>
      <c r="L151" s="28"/>
      <c r="M151" s="148" t="s">
        <v>1</v>
      </c>
      <c r="N151" s="149" t="s">
        <v>39</v>
      </c>
      <c r="P151" s="150">
        <f t="shared" si="11"/>
        <v>0</v>
      </c>
      <c r="Q151" s="150">
        <v>1.3999999999999999E-4</v>
      </c>
      <c r="R151" s="150">
        <f t="shared" si="12"/>
        <v>1.8199999999999998E-3</v>
      </c>
      <c r="S151" s="150">
        <v>0</v>
      </c>
      <c r="T151" s="151">
        <f t="shared" si="13"/>
        <v>0</v>
      </c>
      <c r="AR151" s="152" t="s">
        <v>255</v>
      </c>
      <c r="AT151" s="152" t="s">
        <v>178</v>
      </c>
      <c r="AU151" s="152" t="s">
        <v>86</v>
      </c>
      <c r="AY151" s="13" t="s">
        <v>176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86</v>
      </c>
      <c r="BK151" s="153">
        <f t="shared" si="19"/>
        <v>0</v>
      </c>
      <c r="BL151" s="13" t="s">
        <v>255</v>
      </c>
      <c r="BM151" s="152" t="s">
        <v>2220</v>
      </c>
    </row>
    <row r="152" spans="2:65" s="1" customFormat="1" ht="24.15" customHeight="1">
      <c r="B152" s="139"/>
      <c r="C152" s="154" t="s">
        <v>2221</v>
      </c>
      <c r="D152" s="154" t="s">
        <v>234</v>
      </c>
      <c r="E152" s="155" t="s">
        <v>2222</v>
      </c>
      <c r="F152" s="156" t="s">
        <v>2223</v>
      </c>
      <c r="G152" s="157" t="s">
        <v>241</v>
      </c>
      <c r="H152" s="158">
        <v>13</v>
      </c>
      <c r="I152" s="159"/>
      <c r="J152" s="160">
        <f t="shared" si="10"/>
        <v>0</v>
      </c>
      <c r="K152" s="161"/>
      <c r="L152" s="162"/>
      <c r="M152" s="163" t="s">
        <v>1</v>
      </c>
      <c r="N152" s="164" t="s">
        <v>39</v>
      </c>
      <c r="P152" s="150">
        <f t="shared" si="11"/>
        <v>0</v>
      </c>
      <c r="Q152" s="150">
        <v>5.0000000000000001E-4</v>
      </c>
      <c r="R152" s="150">
        <f t="shared" si="12"/>
        <v>6.5000000000000006E-3</v>
      </c>
      <c r="S152" s="150">
        <v>0</v>
      </c>
      <c r="T152" s="151">
        <f t="shared" si="13"/>
        <v>0</v>
      </c>
      <c r="AR152" s="152" t="s">
        <v>320</v>
      </c>
      <c r="AT152" s="152" t="s">
        <v>234</v>
      </c>
      <c r="AU152" s="152" t="s">
        <v>86</v>
      </c>
      <c r="AY152" s="13" t="s">
        <v>176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86</v>
      </c>
      <c r="BK152" s="153">
        <f t="shared" si="19"/>
        <v>0</v>
      </c>
      <c r="BL152" s="13" t="s">
        <v>255</v>
      </c>
      <c r="BM152" s="152" t="s">
        <v>2224</v>
      </c>
    </row>
    <row r="153" spans="2:65" s="1" customFormat="1" ht="24.15" customHeight="1">
      <c r="B153" s="139"/>
      <c r="C153" s="140" t="s">
        <v>1346</v>
      </c>
      <c r="D153" s="140" t="s">
        <v>178</v>
      </c>
      <c r="E153" s="141" t="s">
        <v>2225</v>
      </c>
      <c r="F153" s="142" t="s">
        <v>2226</v>
      </c>
      <c r="G153" s="143" t="s">
        <v>241</v>
      </c>
      <c r="H153" s="144">
        <v>65</v>
      </c>
      <c r="I153" s="145"/>
      <c r="J153" s="146">
        <f t="shared" si="10"/>
        <v>0</v>
      </c>
      <c r="K153" s="147"/>
      <c r="L153" s="28"/>
      <c r="M153" s="148" t="s">
        <v>1</v>
      </c>
      <c r="N153" s="149" t="s">
        <v>39</v>
      </c>
      <c r="P153" s="150">
        <f t="shared" si="11"/>
        <v>0</v>
      </c>
      <c r="Q153" s="150">
        <v>1.4999999999999999E-4</v>
      </c>
      <c r="R153" s="150">
        <f t="shared" si="12"/>
        <v>9.75E-3</v>
      </c>
      <c r="S153" s="150">
        <v>0</v>
      </c>
      <c r="T153" s="151">
        <f t="shared" si="13"/>
        <v>0</v>
      </c>
      <c r="AR153" s="152" t="s">
        <v>255</v>
      </c>
      <c r="AT153" s="152" t="s">
        <v>178</v>
      </c>
      <c r="AU153" s="152" t="s">
        <v>86</v>
      </c>
      <c r="AY153" s="13" t="s">
        <v>176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86</v>
      </c>
      <c r="BK153" s="153">
        <f t="shared" si="19"/>
        <v>0</v>
      </c>
      <c r="BL153" s="13" t="s">
        <v>255</v>
      </c>
      <c r="BM153" s="152" t="s">
        <v>2227</v>
      </c>
    </row>
    <row r="154" spans="2:65" s="1" customFormat="1" ht="24.15" customHeight="1">
      <c r="B154" s="139"/>
      <c r="C154" s="154" t="s">
        <v>1350</v>
      </c>
      <c r="D154" s="154" t="s">
        <v>234</v>
      </c>
      <c r="E154" s="155" t="s">
        <v>2228</v>
      </c>
      <c r="F154" s="156" t="s">
        <v>2229</v>
      </c>
      <c r="G154" s="157" t="s">
        <v>241</v>
      </c>
      <c r="H154" s="158">
        <v>65</v>
      </c>
      <c r="I154" s="159"/>
      <c r="J154" s="160">
        <f t="shared" si="10"/>
        <v>0</v>
      </c>
      <c r="K154" s="161"/>
      <c r="L154" s="162"/>
      <c r="M154" s="163" t="s">
        <v>1</v>
      </c>
      <c r="N154" s="164" t="s">
        <v>39</v>
      </c>
      <c r="P154" s="150">
        <f t="shared" si="11"/>
        <v>0</v>
      </c>
      <c r="Q154" s="150">
        <v>5.9999999999999995E-4</v>
      </c>
      <c r="R154" s="150">
        <f t="shared" si="12"/>
        <v>3.9E-2</v>
      </c>
      <c r="S154" s="150">
        <v>0</v>
      </c>
      <c r="T154" s="151">
        <f t="shared" si="13"/>
        <v>0</v>
      </c>
      <c r="AR154" s="152" t="s">
        <v>320</v>
      </c>
      <c r="AT154" s="152" t="s">
        <v>234</v>
      </c>
      <c r="AU154" s="152" t="s">
        <v>86</v>
      </c>
      <c r="AY154" s="13" t="s">
        <v>176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86</v>
      </c>
      <c r="BK154" s="153">
        <f t="shared" si="19"/>
        <v>0</v>
      </c>
      <c r="BL154" s="13" t="s">
        <v>255</v>
      </c>
      <c r="BM154" s="152" t="s">
        <v>2230</v>
      </c>
    </row>
    <row r="155" spans="2:65" s="1" customFormat="1" ht="24.15" customHeight="1">
      <c r="B155" s="139"/>
      <c r="C155" s="140" t="s">
        <v>1354</v>
      </c>
      <c r="D155" s="140" t="s">
        <v>178</v>
      </c>
      <c r="E155" s="141" t="s">
        <v>2231</v>
      </c>
      <c r="F155" s="142" t="s">
        <v>2232</v>
      </c>
      <c r="G155" s="143" t="s">
        <v>241</v>
      </c>
      <c r="H155" s="144">
        <v>25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39</v>
      </c>
      <c r="P155" s="150">
        <f t="shared" si="11"/>
        <v>0</v>
      </c>
      <c r="Q155" s="150">
        <v>3.5E-4</v>
      </c>
      <c r="R155" s="150">
        <f t="shared" si="12"/>
        <v>8.7499999999999991E-3</v>
      </c>
      <c r="S155" s="150">
        <v>0</v>
      </c>
      <c r="T155" s="151">
        <f t="shared" si="13"/>
        <v>0</v>
      </c>
      <c r="AR155" s="152" t="s">
        <v>255</v>
      </c>
      <c r="AT155" s="152" t="s">
        <v>178</v>
      </c>
      <c r="AU155" s="152" t="s">
        <v>86</v>
      </c>
      <c r="AY155" s="13" t="s">
        <v>176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86</v>
      </c>
      <c r="BK155" s="153">
        <f t="shared" si="19"/>
        <v>0</v>
      </c>
      <c r="BL155" s="13" t="s">
        <v>255</v>
      </c>
      <c r="BM155" s="152" t="s">
        <v>2233</v>
      </c>
    </row>
    <row r="156" spans="2:65" s="1" customFormat="1" ht="24.15" customHeight="1">
      <c r="B156" s="139"/>
      <c r="C156" s="154" t="s">
        <v>1358</v>
      </c>
      <c r="D156" s="154" t="s">
        <v>234</v>
      </c>
      <c r="E156" s="155" t="s">
        <v>2234</v>
      </c>
      <c r="F156" s="156" t="s">
        <v>2235</v>
      </c>
      <c r="G156" s="157" t="s">
        <v>241</v>
      </c>
      <c r="H156" s="158">
        <v>25</v>
      </c>
      <c r="I156" s="159"/>
      <c r="J156" s="160">
        <f t="shared" si="10"/>
        <v>0</v>
      </c>
      <c r="K156" s="161"/>
      <c r="L156" s="162"/>
      <c r="M156" s="163" t="s">
        <v>1</v>
      </c>
      <c r="N156" s="164" t="s">
        <v>39</v>
      </c>
      <c r="P156" s="150">
        <f t="shared" si="11"/>
        <v>0</v>
      </c>
      <c r="Q156" s="150">
        <v>1E-3</v>
      </c>
      <c r="R156" s="150">
        <f t="shared" si="12"/>
        <v>2.5000000000000001E-2</v>
      </c>
      <c r="S156" s="150">
        <v>0</v>
      </c>
      <c r="T156" s="151">
        <f t="shared" si="13"/>
        <v>0</v>
      </c>
      <c r="AR156" s="152" t="s">
        <v>320</v>
      </c>
      <c r="AT156" s="152" t="s">
        <v>234</v>
      </c>
      <c r="AU156" s="152" t="s">
        <v>86</v>
      </c>
      <c r="AY156" s="13" t="s">
        <v>176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86</v>
      </c>
      <c r="BK156" s="153">
        <f t="shared" si="19"/>
        <v>0</v>
      </c>
      <c r="BL156" s="13" t="s">
        <v>255</v>
      </c>
      <c r="BM156" s="152" t="s">
        <v>2236</v>
      </c>
    </row>
    <row r="157" spans="2:65" s="1" customFormat="1" ht="21.75" customHeight="1">
      <c r="B157" s="139"/>
      <c r="C157" s="140" t="s">
        <v>2237</v>
      </c>
      <c r="D157" s="140" t="s">
        <v>178</v>
      </c>
      <c r="E157" s="141" t="s">
        <v>2238</v>
      </c>
      <c r="F157" s="142" t="s">
        <v>2239</v>
      </c>
      <c r="G157" s="143" t="s">
        <v>285</v>
      </c>
      <c r="H157" s="144">
        <v>74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39</v>
      </c>
      <c r="P157" s="150">
        <f t="shared" si="11"/>
        <v>0</v>
      </c>
      <c r="Q157" s="150">
        <v>3.0000000000000001E-5</v>
      </c>
      <c r="R157" s="150">
        <f t="shared" si="12"/>
        <v>2.2200000000000002E-3</v>
      </c>
      <c r="S157" s="150">
        <v>0</v>
      </c>
      <c r="T157" s="151">
        <f t="shared" si="13"/>
        <v>0</v>
      </c>
      <c r="AR157" s="152" t="s">
        <v>255</v>
      </c>
      <c r="AT157" s="152" t="s">
        <v>178</v>
      </c>
      <c r="AU157" s="152" t="s">
        <v>86</v>
      </c>
      <c r="AY157" s="13" t="s">
        <v>176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86</v>
      </c>
      <c r="BK157" s="153">
        <f t="shared" si="19"/>
        <v>0</v>
      </c>
      <c r="BL157" s="13" t="s">
        <v>255</v>
      </c>
      <c r="BM157" s="152" t="s">
        <v>2240</v>
      </c>
    </row>
    <row r="158" spans="2:65" s="1" customFormat="1" ht="16.5" customHeight="1">
      <c r="B158" s="139"/>
      <c r="C158" s="154" t="s">
        <v>733</v>
      </c>
      <c r="D158" s="154" t="s">
        <v>234</v>
      </c>
      <c r="E158" s="155" t="s">
        <v>2241</v>
      </c>
      <c r="F158" s="156" t="s">
        <v>2242</v>
      </c>
      <c r="G158" s="157" t="s">
        <v>285</v>
      </c>
      <c r="H158" s="158">
        <v>74</v>
      </c>
      <c r="I158" s="159"/>
      <c r="J158" s="160">
        <f t="shared" si="10"/>
        <v>0</v>
      </c>
      <c r="K158" s="161"/>
      <c r="L158" s="162"/>
      <c r="M158" s="163" t="s">
        <v>1</v>
      </c>
      <c r="N158" s="164" t="s">
        <v>39</v>
      </c>
      <c r="P158" s="150">
        <f t="shared" si="11"/>
        <v>0</v>
      </c>
      <c r="Q158" s="150">
        <v>6.9999999999999994E-5</v>
      </c>
      <c r="R158" s="150">
        <f t="shared" si="12"/>
        <v>5.1799999999999997E-3</v>
      </c>
      <c r="S158" s="150">
        <v>0</v>
      </c>
      <c r="T158" s="151">
        <f t="shared" si="13"/>
        <v>0</v>
      </c>
      <c r="AR158" s="152" t="s">
        <v>320</v>
      </c>
      <c r="AT158" s="152" t="s">
        <v>234</v>
      </c>
      <c r="AU158" s="152" t="s">
        <v>86</v>
      </c>
      <c r="AY158" s="13" t="s">
        <v>176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86</v>
      </c>
      <c r="BK158" s="153">
        <f t="shared" si="19"/>
        <v>0</v>
      </c>
      <c r="BL158" s="13" t="s">
        <v>255</v>
      </c>
      <c r="BM158" s="152" t="s">
        <v>2243</v>
      </c>
    </row>
    <row r="159" spans="2:65" s="1" customFormat="1" ht="21.75" customHeight="1">
      <c r="B159" s="139"/>
      <c r="C159" s="140" t="s">
        <v>725</v>
      </c>
      <c r="D159" s="140" t="s">
        <v>178</v>
      </c>
      <c r="E159" s="141" t="s">
        <v>2244</v>
      </c>
      <c r="F159" s="142" t="s">
        <v>2245</v>
      </c>
      <c r="G159" s="143" t="s">
        <v>285</v>
      </c>
      <c r="H159" s="144">
        <v>4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39</v>
      </c>
      <c r="P159" s="150">
        <f t="shared" si="11"/>
        <v>0</v>
      </c>
      <c r="Q159" s="150">
        <v>4.0000000000000003E-5</v>
      </c>
      <c r="R159" s="150">
        <f t="shared" si="12"/>
        <v>1.6000000000000001E-4</v>
      </c>
      <c r="S159" s="150">
        <v>0</v>
      </c>
      <c r="T159" s="151">
        <f t="shared" si="13"/>
        <v>0</v>
      </c>
      <c r="AR159" s="152" t="s">
        <v>255</v>
      </c>
      <c r="AT159" s="152" t="s">
        <v>178</v>
      </c>
      <c r="AU159" s="152" t="s">
        <v>86</v>
      </c>
      <c r="AY159" s="13" t="s">
        <v>176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86</v>
      </c>
      <c r="BK159" s="153">
        <f t="shared" si="19"/>
        <v>0</v>
      </c>
      <c r="BL159" s="13" t="s">
        <v>255</v>
      </c>
      <c r="BM159" s="152" t="s">
        <v>2246</v>
      </c>
    </row>
    <row r="160" spans="2:65" s="1" customFormat="1" ht="33" customHeight="1">
      <c r="B160" s="139"/>
      <c r="C160" s="154" t="s">
        <v>729</v>
      </c>
      <c r="D160" s="154" t="s">
        <v>234</v>
      </c>
      <c r="E160" s="155" t="s">
        <v>2247</v>
      </c>
      <c r="F160" s="156" t="s">
        <v>2248</v>
      </c>
      <c r="G160" s="157" t="s">
        <v>285</v>
      </c>
      <c r="H160" s="158">
        <v>4</v>
      </c>
      <c r="I160" s="159"/>
      <c r="J160" s="160">
        <f t="shared" si="10"/>
        <v>0</v>
      </c>
      <c r="K160" s="161"/>
      <c r="L160" s="162"/>
      <c r="M160" s="163" t="s">
        <v>1</v>
      </c>
      <c r="N160" s="164" t="s">
        <v>39</v>
      </c>
      <c r="P160" s="150">
        <f t="shared" si="11"/>
        <v>0</v>
      </c>
      <c r="Q160" s="150">
        <v>1.2E-4</v>
      </c>
      <c r="R160" s="150">
        <f t="shared" si="12"/>
        <v>4.8000000000000001E-4</v>
      </c>
      <c r="S160" s="150">
        <v>0</v>
      </c>
      <c r="T160" s="151">
        <f t="shared" si="13"/>
        <v>0</v>
      </c>
      <c r="AR160" s="152" t="s">
        <v>1100</v>
      </c>
      <c r="AT160" s="152" t="s">
        <v>234</v>
      </c>
      <c r="AU160" s="152" t="s">
        <v>86</v>
      </c>
      <c r="AY160" s="13" t="s">
        <v>176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86</v>
      </c>
      <c r="BK160" s="153">
        <f t="shared" si="19"/>
        <v>0</v>
      </c>
      <c r="BL160" s="13" t="s">
        <v>1100</v>
      </c>
      <c r="BM160" s="152" t="s">
        <v>2249</v>
      </c>
    </row>
    <row r="161" spans="2:65" s="1" customFormat="1" ht="21.75" customHeight="1">
      <c r="B161" s="139"/>
      <c r="C161" s="140" t="s">
        <v>1498</v>
      </c>
      <c r="D161" s="140" t="s">
        <v>178</v>
      </c>
      <c r="E161" s="141" t="s">
        <v>2250</v>
      </c>
      <c r="F161" s="142" t="s">
        <v>2251</v>
      </c>
      <c r="G161" s="143" t="s">
        <v>285</v>
      </c>
      <c r="H161" s="144">
        <v>6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39</v>
      </c>
      <c r="P161" s="150">
        <f t="shared" si="11"/>
        <v>0</v>
      </c>
      <c r="Q161" s="150">
        <v>1E-4</v>
      </c>
      <c r="R161" s="150">
        <f t="shared" si="12"/>
        <v>6.0000000000000006E-4</v>
      </c>
      <c r="S161" s="150">
        <v>0</v>
      </c>
      <c r="T161" s="151">
        <f t="shared" si="13"/>
        <v>0</v>
      </c>
      <c r="AR161" s="152" t="s">
        <v>255</v>
      </c>
      <c r="AT161" s="152" t="s">
        <v>178</v>
      </c>
      <c r="AU161" s="152" t="s">
        <v>86</v>
      </c>
      <c r="AY161" s="13" t="s">
        <v>176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86</v>
      </c>
      <c r="BK161" s="153">
        <f t="shared" si="19"/>
        <v>0</v>
      </c>
      <c r="BL161" s="13" t="s">
        <v>255</v>
      </c>
      <c r="BM161" s="152" t="s">
        <v>2252</v>
      </c>
    </row>
    <row r="162" spans="2:65" s="1" customFormat="1" ht="33" customHeight="1">
      <c r="B162" s="139"/>
      <c r="C162" s="154" t="s">
        <v>1430</v>
      </c>
      <c r="D162" s="154" t="s">
        <v>234</v>
      </c>
      <c r="E162" s="155" t="s">
        <v>2253</v>
      </c>
      <c r="F162" s="156" t="s">
        <v>2254</v>
      </c>
      <c r="G162" s="157" t="s">
        <v>285</v>
      </c>
      <c r="H162" s="158">
        <v>6</v>
      </c>
      <c r="I162" s="159"/>
      <c r="J162" s="160">
        <f t="shared" si="10"/>
        <v>0</v>
      </c>
      <c r="K162" s="161"/>
      <c r="L162" s="162"/>
      <c r="M162" s="163" t="s">
        <v>1</v>
      </c>
      <c r="N162" s="164" t="s">
        <v>39</v>
      </c>
      <c r="P162" s="150">
        <f t="shared" si="11"/>
        <v>0</v>
      </c>
      <c r="Q162" s="150">
        <v>1.6000000000000001E-4</v>
      </c>
      <c r="R162" s="150">
        <f t="shared" si="12"/>
        <v>9.6000000000000013E-4</v>
      </c>
      <c r="S162" s="150">
        <v>0</v>
      </c>
      <c r="T162" s="151">
        <f t="shared" si="13"/>
        <v>0</v>
      </c>
      <c r="AR162" s="152" t="s">
        <v>320</v>
      </c>
      <c r="AT162" s="152" t="s">
        <v>234</v>
      </c>
      <c r="AU162" s="152" t="s">
        <v>86</v>
      </c>
      <c r="AY162" s="13" t="s">
        <v>176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86</v>
      </c>
      <c r="BK162" s="153">
        <f t="shared" si="19"/>
        <v>0</v>
      </c>
      <c r="BL162" s="13" t="s">
        <v>255</v>
      </c>
      <c r="BM162" s="152" t="s">
        <v>2255</v>
      </c>
    </row>
    <row r="163" spans="2:65" s="1" customFormat="1" ht="21.75" customHeight="1">
      <c r="B163" s="139"/>
      <c r="C163" s="140" t="s">
        <v>1414</v>
      </c>
      <c r="D163" s="140" t="s">
        <v>178</v>
      </c>
      <c r="E163" s="141" t="s">
        <v>2256</v>
      </c>
      <c r="F163" s="142" t="s">
        <v>2257</v>
      </c>
      <c r="G163" s="143" t="s">
        <v>285</v>
      </c>
      <c r="H163" s="144">
        <v>2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39</v>
      </c>
      <c r="P163" s="150">
        <f t="shared" si="11"/>
        <v>0</v>
      </c>
      <c r="Q163" s="150">
        <v>2.9999999999999997E-4</v>
      </c>
      <c r="R163" s="150">
        <f t="shared" si="12"/>
        <v>5.9999999999999995E-4</v>
      </c>
      <c r="S163" s="150">
        <v>0</v>
      </c>
      <c r="T163" s="151">
        <f t="shared" si="13"/>
        <v>0</v>
      </c>
      <c r="AR163" s="152" t="s">
        <v>255</v>
      </c>
      <c r="AT163" s="152" t="s">
        <v>178</v>
      </c>
      <c r="AU163" s="152" t="s">
        <v>86</v>
      </c>
      <c r="AY163" s="13" t="s">
        <v>176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86</v>
      </c>
      <c r="BK163" s="153">
        <f t="shared" si="19"/>
        <v>0</v>
      </c>
      <c r="BL163" s="13" t="s">
        <v>255</v>
      </c>
      <c r="BM163" s="152" t="s">
        <v>2258</v>
      </c>
    </row>
    <row r="164" spans="2:65" s="1" customFormat="1" ht="33" customHeight="1">
      <c r="B164" s="139"/>
      <c r="C164" s="154" t="s">
        <v>1418</v>
      </c>
      <c r="D164" s="154" t="s">
        <v>234</v>
      </c>
      <c r="E164" s="155" t="s">
        <v>2259</v>
      </c>
      <c r="F164" s="156" t="s">
        <v>2260</v>
      </c>
      <c r="G164" s="157" t="s">
        <v>285</v>
      </c>
      <c r="H164" s="158">
        <v>2</v>
      </c>
      <c r="I164" s="159"/>
      <c r="J164" s="160">
        <f t="shared" si="10"/>
        <v>0</v>
      </c>
      <c r="K164" s="161"/>
      <c r="L164" s="162"/>
      <c r="M164" s="163" t="s">
        <v>1</v>
      </c>
      <c r="N164" s="164" t="s">
        <v>39</v>
      </c>
      <c r="P164" s="150">
        <f t="shared" si="11"/>
        <v>0</v>
      </c>
      <c r="Q164" s="150">
        <v>4.8999999999999998E-4</v>
      </c>
      <c r="R164" s="150">
        <f t="shared" si="12"/>
        <v>9.7999999999999997E-4</v>
      </c>
      <c r="S164" s="150">
        <v>0</v>
      </c>
      <c r="T164" s="151">
        <f t="shared" si="13"/>
        <v>0</v>
      </c>
      <c r="AR164" s="152" t="s">
        <v>320</v>
      </c>
      <c r="AT164" s="152" t="s">
        <v>234</v>
      </c>
      <c r="AU164" s="152" t="s">
        <v>86</v>
      </c>
      <c r="AY164" s="13" t="s">
        <v>176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86</v>
      </c>
      <c r="BK164" s="153">
        <f t="shared" si="19"/>
        <v>0</v>
      </c>
      <c r="BL164" s="13" t="s">
        <v>255</v>
      </c>
      <c r="BM164" s="152" t="s">
        <v>2261</v>
      </c>
    </row>
    <row r="165" spans="2:65" s="1" customFormat="1" ht="21.75" customHeight="1">
      <c r="B165" s="139"/>
      <c r="C165" s="140" t="s">
        <v>1452</v>
      </c>
      <c r="D165" s="140" t="s">
        <v>178</v>
      </c>
      <c r="E165" s="141" t="s">
        <v>2262</v>
      </c>
      <c r="F165" s="142" t="s">
        <v>2263</v>
      </c>
      <c r="G165" s="143" t="s">
        <v>285</v>
      </c>
      <c r="H165" s="144">
        <v>8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39</v>
      </c>
      <c r="P165" s="150">
        <f t="shared" si="11"/>
        <v>0</v>
      </c>
      <c r="Q165" s="150">
        <v>4.0000000000000003E-5</v>
      </c>
      <c r="R165" s="150">
        <f t="shared" si="12"/>
        <v>3.2000000000000003E-4</v>
      </c>
      <c r="S165" s="150">
        <v>0</v>
      </c>
      <c r="T165" s="151">
        <f t="shared" si="13"/>
        <v>0</v>
      </c>
      <c r="AR165" s="152" t="s">
        <v>255</v>
      </c>
      <c r="AT165" s="152" t="s">
        <v>178</v>
      </c>
      <c r="AU165" s="152" t="s">
        <v>86</v>
      </c>
      <c r="AY165" s="13" t="s">
        <v>176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86</v>
      </c>
      <c r="BK165" s="153">
        <f t="shared" si="19"/>
        <v>0</v>
      </c>
      <c r="BL165" s="13" t="s">
        <v>255</v>
      </c>
      <c r="BM165" s="152" t="s">
        <v>2264</v>
      </c>
    </row>
    <row r="166" spans="2:65" s="1" customFormat="1" ht="24.15" customHeight="1">
      <c r="B166" s="139"/>
      <c r="C166" s="154" t="s">
        <v>1484</v>
      </c>
      <c r="D166" s="154" t="s">
        <v>234</v>
      </c>
      <c r="E166" s="155" t="s">
        <v>2265</v>
      </c>
      <c r="F166" s="156" t="s">
        <v>2266</v>
      </c>
      <c r="G166" s="157" t="s">
        <v>285</v>
      </c>
      <c r="H166" s="158">
        <v>8</v>
      </c>
      <c r="I166" s="159"/>
      <c r="J166" s="160">
        <f t="shared" si="10"/>
        <v>0</v>
      </c>
      <c r="K166" s="161"/>
      <c r="L166" s="162"/>
      <c r="M166" s="163" t="s">
        <v>1</v>
      </c>
      <c r="N166" s="164" t="s">
        <v>39</v>
      </c>
      <c r="P166" s="150">
        <f t="shared" si="11"/>
        <v>0</v>
      </c>
      <c r="Q166" s="150">
        <v>3.0000000000000001E-5</v>
      </c>
      <c r="R166" s="150">
        <f t="shared" si="12"/>
        <v>2.4000000000000001E-4</v>
      </c>
      <c r="S166" s="150">
        <v>0</v>
      </c>
      <c r="T166" s="151">
        <f t="shared" si="13"/>
        <v>0</v>
      </c>
      <c r="AR166" s="152" t="s">
        <v>320</v>
      </c>
      <c r="AT166" s="152" t="s">
        <v>234</v>
      </c>
      <c r="AU166" s="152" t="s">
        <v>86</v>
      </c>
      <c r="AY166" s="13" t="s">
        <v>176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86</v>
      </c>
      <c r="BK166" s="153">
        <f t="shared" si="19"/>
        <v>0</v>
      </c>
      <c r="BL166" s="13" t="s">
        <v>255</v>
      </c>
      <c r="BM166" s="152" t="s">
        <v>2267</v>
      </c>
    </row>
    <row r="167" spans="2:65" s="1" customFormat="1" ht="21.75" customHeight="1">
      <c r="B167" s="139"/>
      <c r="C167" s="140" t="s">
        <v>1464</v>
      </c>
      <c r="D167" s="140" t="s">
        <v>178</v>
      </c>
      <c r="E167" s="141" t="s">
        <v>2268</v>
      </c>
      <c r="F167" s="142" t="s">
        <v>2269</v>
      </c>
      <c r="G167" s="143" t="s">
        <v>285</v>
      </c>
      <c r="H167" s="144">
        <v>14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39</v>
      </c>
      <c r="P167" s="150">
        <f t="shared" si="11"/>
        <v>0</v>
      </c>
      <c r="Q167" s="150">
        <v>1E-4</v>
      </c>
      <c r="R167" s="150">
        <f t="shared" si="12"/>
        <v>1.4E-3</v>
      </c>
      <c r="S167" s="150">
        <v>0</v>
      </c>
      <c r="T167" s="151">
        <f t="shared" si="13"/>
        <v>0</v>
      </c>
      <c r="AR167" s="152" t="s">
        <v>255</v>
      </c>
      <c r="AT167" s="152" t="s">
        <v>178</v>
      </c>
      <c r="AU167" s="152" t="s">
        <v>86</v>
      </c>
      <c r="AY167" s="13" t="s">
        <v>176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86</v>
      </c>
      <c r="BK167" s="153">
        <f t="shared" si="19"/>
        <v>0</v>
      </c>
      <c r="BL167" s="13" t="s">
        <v>255</v>
      </c>
      <c r="BM167" s="152" t="s">
        <v>2270</v>
      </c>
    </row>
    <row r="168" spans="2:65" s="1" customFormat="1" ht="24.15" customHeight="1">
      <c r="B168" s="139"/>
      <c r="C168" s="154" t="s">
        <v>1480</v>
      </c>
      <c r="D168" s="154" t="s">
        <v>234</v>
      </c>
      <c r="E168" s="155" t="s">
        <v>2271</v>
      </c>
      <c r="F168" s="156" t="s">
        <v>2272</v>
      </c>
      <c r="G168" s="157" t="s">
        <v>285</v>
      </c>
      <c r="H168" s="158">
        <v>14</v>
      </c>
      <c r="I168" s="159"/>
      <c r="J168" s="160">
        <f t="shared" si="10"/>
        <v>0</v>
      </c>
      <c r="K168" s="161"/>
      <c r="L168" s="162"/>
      <c r="M168" s="163" t="s">
        <v>1</v>
      </c>
      <c r="N168" s="164" t="s">
        <v>39</v>
      </c>
      <c r="P168" s="150">
        <f t="shared" si="11"/>
        <v>0</v>
      </c>
      <c r="Q168" s="150">
        <v>6.0000000000000002E-5</v>
      </c>
      <c r="R168" s="150">
        <f t="shared" si="12"/>
        <v>8.4000000000000003E-4</v>
      </c>
      <c r="S168" s="150">
        <v>0</v>
      </c>
      <c r="T168" s="151">
        <f t="shared" si="13"/>
        <v>0</v>
      </c>
      <c r="AR168" s="152" t="s">
        <v>320</v>
      </c>
      <c r="AT168" s="152" t="s">
        <v>234</v>
      </c>
      <c r="AU168" s="152" t="s">
        <v>86</v>
      </c>
      <c r="AY168" s="13" t="s">
        <v>176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86</v>
      </c>
      <c r="BK168" s="153">
        <f t="shared" si="19"/>
        <v>0</v>
      </c>
      <c r="BL168" s="13" t="s">
        <v>255</v>
      </c>
      <c r="BM168" s="152" t="s">
        <v>2273</v>
      </c>
    </row>
    <row r="169" spans="2:65" s="1" customFormat="1" ht="21.75" customHeight="1">
      <c r="B169" s="139"/>
      <c r="C169" s="140" t="s">
        <v>1406</v>
      </c>
      <c r="D169" s="140" t="s">
        <v>178</v>
      </c>
      <c r="E169" s="141" t="s">
        <v>2274</v>
      </c>
      <c r="F169" s="142" t="s">
        <v>2275</v>
      </c>
      <c r="G169" s="143" t="s">
        <v>285</v>
      </c>
      <c r="H169" s="144">
        <v>2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39</v>
      </c>
      <c r="P169" s="150">
        <f t="shared" si="11"/>
        <v>0</v>
      </c>
      <c r="Q169" s="150">
        <v>1E-4</v>
      </c>
      <c r="R169" s="150">
        <f t="shared" si="12"/>
        <v>2.0000000000000001E-4</v>
      </c>
      <c r="S169" s="150">
        <v>0</v>
      </c>
      <c r="T169" s="151">
        <f t="shared" si="13"/>
        <v>0</v>
      </c>
      <c r="AR169" s="152" t="s">
        <v>255</v>
      </c>
      <c r="AT169" s="152" t="s">
        <v>178</v>
      </c>
      <c r="AU169" s="152" t="s">
        <v>86</v>
      </c>
      <c r="AY169" s="13" t="s">
        <v>176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86</v>
      </c>
      <c r="BK169" s="153">
        <f t="shared" si="19"/>
        <v>0</v>
      </c>
      <c r="BL169" s="13" t="s">
        <v>255</v>
      </c>
      <c r="BM169" s="152" t="s">
        <v>2276</v>
      </c>
    </row>
    <row r="170" spans="2:65" s="1" customFormat="1" ht="24.15" customHeight="1">
      <c r="B170" s="139"/>
      <c r="C170" s="154" t="s">
        <v>1410</v>
      </c>
      <c r="D170" s="154" t="s">
        <v>234</v>
      </c>
      <c r="E170" s="155" t="s">
        <v>2277</v>
      </c>
      <c r="F170" s="156" t="s">
        <v>2278</v>
      </c>
      <c r="G170" s="157" t="s">
        <v>285</v>
      </c>
      <c r="H170" s="158">
        <v>2</v>
      </c>
      <c r="I170" s="159"/>
      <c r="J170" s="160">
        <f t="shared" si="10"/>
        <v>0</v>
      </c>
      <c r="K170" s="161"/>
      <c r="L170" s="162"/>
      <c r="M170" s="163" t="s">
        <v>1</v>
      </c>
      <c r="N170" s="164" t="s">
        <v>39</v>
      </c>
      <c r="P170" s="150">
        <f t="shared" si="11"/>
        <v>0</v>
      </c>
      <c r="Q170" s="150">
        <v>1E-4</v>
      </c>
      <c r="R170" s="150">
        <f t="shared" si="12"/>
        <v>2.0000000000000001E-4</v>
      </c>
      <c r="S170" s="150">
        <v>0</v>
      </c>
      <c r="T170" s="151">
        <f t="shared" si="13"/>
        <v>0</v>
      </c>
      <c r="AR170" s="152" t="s">
        <v>320</v>
      </c>
      <c r="AT170" s="152" t="s">
        <v>234</v>
      </c>
      <c r="AU170" s="152" t="s">
        <v>86</v>
      </c>
      <c r="AY170" s="13" t="s">
        <v>176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86</v>
      </c>
      <c r="BK170" s="153">
        <f t="shared" si="19"/>
        <v>0</v>
      </c>
      <c r="BL170" s="13" t="s">
        <v>255</v>
      </c>
      <c r="BM170" s="152" t="s">
        <v>2279</v>
      </c>
    </row>
    <row r="171" spans="2:65" s="1" customFormat="1" ht="21.75" customHeight="1">
      <c r="B171" s="139"/>
      <c r="C171" s="140" t="s">
        <v>1398</v>
      </c>
      <c r="D171" s="140" t="s">
        <v>178</v>
      </c>
      <c r="E171" s="141" t="s">
        <v>2280</v>
      </c>
      <c r="F171" s="142" t="s">
        <v>2281</v>
      </c>
      <c r="G171" s="143" t="s">
        <v>285</v>
      </c>
      <c r="H171" s="144">
        <v>6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39</v>
      </c>
      <c r="P171" s="150">
        <f t="shared" si="11"/>
        <v>0</v>
      </c>
      <c r="Q171" s="150">
        <v>2.9999999999999997E-4</v>
      </c>
      <c r="R171" s="150">
        <f t="shared" si="12"/>
        <v>1.8E-3</v>
      </c>
      <c r="S171" s="150">
        <v>0</v>
      </c>
      <c r="T171" s="151">
        <f t="shared" si="13"/>
        <v>0</v>
      </c>
      <c r="AR171" s="152" t="s">
        <v>255</v>
      </c>
      <c r="AT171" s="152" t="s">
        <v>178</v>
      </c>
      <c r="AU171" s="152" t="s">
        <v>86</v>
      </c>
      <c r="AY171" s="13" t="s">
        <v>176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86</v>
      </c>
      <c r="BK171" s="153">
        <f t="shared" si="19"/>
        <v>0</v>
      </c>
      <c r="BL171" s="13" t="s">
        <v>255</v>
      </c>
      <c r="BM171" s="152" t="s">
        <v>2282</v>
      </c>
    </row>
    <row r="172" spans="2:65" s="1" customFormat="1" ht="33" customHeight="1">
      <c r="B172" s="139"/>
      <c r="C172" s="154" t="s">
        <v>1402</v>
      </c>
      <c r="D172" s="154" t="s">
        <v>234</v>
      </c>
      <c r="E172" s="155" t="s">
        <v>2283</v>
      </c>
      <c r="F172" s="156" t="s">
        <v>2284</v>
      </c>
      <c r="G172" s="157" t="s">
        <v>285</v>
      </c>
      <c r="H172" s="158">
        <v>6</v>
      </c>
      <c r="I172" s="159"/>
      <c r="J172" s="160">
        <f t="shared" si="10"/>
        <v>0</v>
      </c>
      <c r="K172" s="161"/>
      <c r="L172" s="162"/>
      <c r="M172" s="163" t="s">
        <v>1</v>
      </c>
      <c r="N172" s="164" t="s">
        <v>39</v>
      </c>
      <c r="P172" s="150">
        <f t="shared" si="11"/>
        <v>0</v>
      </c>
      <c r="Q172" s="150">
        <v>9.6000000000000002E-4</v>
      </c>
      <c r="R172" s="150">
        <f t="shared" si="12"/>
        <v>5.7600000000000004E-3</v>
      </c>
      <c r="S172" s="150">
        <v>0</v>
      </c>
      <c r="T172" s="151">
        <f t="shared" si="13"/>
        <v>0</v>
      </c>
      <c r="AR172" s="152" t="s">
        <v>320</v>
      </c>
      <c r="AT172" s="152" t="s">
        <v>234</v>
      </c>
      <c r="AU172" s="152" t="s">
        <v>86</v>
      </c>
      <c r="AY172" s="13" t="s">
        <v>176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86</v>
      </c>
      <c r="BK172" s="153">
        <f t="shared" si="19"/>
        <v>0</v>
      </c>
      <c r="BL172" s="13" t="s">
        <v>255</v>
      </c>
      <c r="BM172" s="152" t="s">
        <v>2285</v>
      </c>
    </row>
    <row r="173" spans="2:65" s="1" customFormat="1" ht="21.75" customHeight="1">
      <c r="B173" s="139"/>
      <c r="C173" s="140" t="s">
        <v>1082</v>
      </c>
      <c r="D173" s="140" t="s">
        <v>178</v>
      </c>
      <c r="E173" s="141" t="s">
        <v>2286</v>
      </c>
      <c r="F173" s="142" t="s">
        <v>2287</v>
      </c>
      <c r="G173" s="143" t="s">
        <v>285</v>
      </c>
      <c r="H173" s="144">
        <v>6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39</v>
      </c>
      <c r="P173" s="150">
        <f t="shared" si="11"/>
        <v>0</v>
      </c>
      <c r="Q173" s="150">
        <v>1E-4</v>
      </c>
      <c r="R173" s="150">
        <f t="shared" si="12"/>
        <v>6.0000000000000006E-4</v>
      </c>
      <c r="S173" s="150">
        <v>0</v>
      </c>
      <c r="T173" s="151">
        <f t="shared" si="13"/>
        <v>0</v>
      </c>
      <c r="AR173" s="152" t="s">
        <v>255</v>
      </c>
      <c r="AT173" s="152" t="s">
        <v>178</v>
      </c>
      <c r="AU173" s="152" t="s">
        <v>86</v>
      </c>
      <c r="AY173" s="13" t="s">
        <v>176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86</v>
      </c>
      <c r="BK173" s="153">
        <f t="shared" si="19"/>
        <v>0</v>
      </c>
      <c r="BL173" s="13" t="s">
        <v>255</v>
      </c>
      <c r="BM173" s="152" t="s">
        <v>2288</v>
      </c>
    </row>
    <row r="174" spans="2:65" s="1" customFormat="1" ht="21.75" customHeight="1">
      <c r="B174" s="139"/>
      <c r="C174" s="154" t="s">
        <v>553</v>
      </c>
      <c r="D174" s="154" t="s">
        <v>234</v>
      </c>
      <c r="E174" s="155" t="s">
        <v>2289</v>
      </c>
      <c r="F174" s="156" t="s">
        <v>2290</v>
      </c>
      <c r="G174" s="157" t="s">
        <v>285</v>
      </c>
      <c r="H174" s="158">
        <v>4</v>
      </c>
      <c r="I174" s="159"/>
      <c r="J174" s="160">
        <f t="shared" si="10"/>
        <v>0</v>
      </c>
      <c r="K174" s="161"/>
      <c r="L174" s="162"/>
      <c r="M174" s="163" t="s">
        <v>1</v>
      </c>
      <c r="N174" s="164" t="s">
        <v>39</v>
      </c>
      <c r="P174" s="150">
        <f t="shared" si="11"/>
        <v>0</v>
      </c>
      <c r="Q174" s="150">
        <v>8.0000000000000004E-4</v>
      </c>
      <c r="R174" s="150">
        <f t="shared" si="12"/>
        <v>3.2000000000000002E-3</v>
      </c>
      <c r="S174" s="150">
        <v>0</v>
      </c>
      <c r="T174" s="151">
        <f t="shared" si="13"/>
        <v>0</v>
      </c>
      <c r="AR174" s="152" t="s">
        <v>320</v>
      </c>
      <c r="AT174" s="152" t="s">
        <v>234</v>
      </c>
      <c r="AU174" s="152" t="s">
        <v>86</v>
      </c>
      <c r="AY174" s="13" t="s">
        <v>176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86</v>
      </c>
      <c r="BK174" s="153">
        <f t="shared" si="19"/>
        <v>0</v>
      </c>
      <c r="BL174" s="13" t="s">
        <v>255</v>
      </c>
      <c r="BM174" s="152" t="s">
        <v>2291</v>
      </c>
    </row>
    <row r="175" spans="2:65" s="1" customFormat="1" ht="24.15" customHeight="1">
      <c r="B175" s="139"/>
      <c r="C175" s="154" t="s">
        <v>400</v>
      </c>
      <c r="D175" s="154" t="s">
        <v>234</v>
      </c>
      <c r="E175" s="155" t="s">
        <v>2292</v>
      </c>
      <c r="F175" s="156" t="s">
        <v>2293</v>
      </c>
      <c r="G175" s="157" t="s">
        <v>285</v>
      </c>
      <c r="H175" s="158">
        <v>2</v>
      </c>
      <c r="I175" s="159"/>
      <c r="J175" s="160">
        <f t="shared" si="10"/>
        <v>0</v>
      </c>
      <c r="K175" s="161"/>
      <c r="L175" s="162"/>
      <c r="M175" s="163" t="s">
        <v>1</v>
      </c>
      <c r="N175" s="164" t="s">
        <v>39</v>
      </c>
      <c r="P175" s="150">
        <f t="shared" si="11"/>
        <v>0</v>
      </c>
      <c r="Q175" s="150">
        <v>6.9999999999999999E-4</v>
      </c>
      <c r="R175" s="150">
        <f t="shared" si="12"/>
        <v>1.4E-3</v>
      </c>
      <c r="S175" s="150">
        <v>0</v>
      </c>
      <c r="T175" s="151">
        <f t="shared" si="13"/>
        <v>0</v>
      </c>
      <c r="AR175" s="152" t="s">
        <v>320</v>
      </c>
      <c r="AT175" s="152" t="s">
        <v>234</v>
      </c>
      <c r="AU175" s="152" t="s">
        <v>86</v>
      </c>
      <c r="AY175" s="13" t="s">
        <v>176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86</v>
      </c>
      <c r="BK175" s="153">
        <f t="shared" si="19"/>
        <v>0</v>
      </c>
      <c r="BL175" s="13" t="s">
        <v>255</v>
      </c>
      <c r="BM175" s="152" t="s">
        <v>2294</v>
      </c>
    </row>
    <row r="176" spans="2:65" s="1" customFormat="1" ht="21.75" customHeight="1">
      <c r="B176" s="139"/>
      <c r="C176" s="140" t="s">
        <v>1390</v>
      </c>
      <c r="D176" s="140" t="s">
        <v>178</v>
      </c>
      <c r="E176" s="141" t="s">
        <v>2295</v>
      </c>
      <c r="F176" s="142" t="s">
        <v>2296</v>
      </c>
      <c r="G176" s="143" t="s">
        <v>285</v>
      </c>
      <c r="H176" s="144">
        <v>2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39</v>
      </c>
      <c r="P176" s="150">
        <f t="shared" si="11"/>
        <v>0</v>
      </c>
      <c r="Q176" s="150">
        <v>2.9999999999999997E-4</v>
      </c>
      <c r="R176" s="150">
        <f t="shared" si="12"/>
        <v>5.9999999999999995E-4</v>
      </c>
      <c r="S176" s="150">
        <v>0</v>
      </c>
      <c r="T176" s="151">
        <f t="shared" si="13"/>
        <v>0</v>
      </c>
      <c r="AR176" s="152" t="s">
        <v>255</v>
      </c>
      <c r="AT176" s="152" t="s">
        <v>178</v>
      </c>
      <c r="AU176" s="152" t="s">
        <v>86</v>
      </c>
      <c r="AY176" s="13" t="s">
        <v>176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86</v>
      </c>
      <c r="BK176" s="153">
        <f t="shared" si="19"/>
        <v>0</v>
      </c>
      <c r="BL176" s="13" t="s">
        <v>255</v>
      </c>
      <c r="BM176" s="152" t="s">
        <v>2297</v>
      </c>
    </row>
    <row r="177" spans="2:65" s="1" customFormat="1" ht="24.15" customHeight="1">
      <c r="B177" s="139"/>
      <c r="C177" s="154" t="s">
        <v>1394</v>
      </c>
      <c r="D177" s="154" t="s">
        <v>234</v>
      </c>
      <c r="E177" s="155" t="s">
        <v>2298</v>
      </c>
      <c r="F177" s="156" t="s">
        <v>2299</v>
      </c>
      <c r="G177" s="157" t="s">
        <v>285</v>
      </c>
      <c r="H177" s="158">
        <v>2</v>
      </c>
      <c r="I177" s="159"/>
      <c r="J177" s="160">
        <f t="shared" si="10"/>
        <v>0</v>
      </c>
      <c r="K177" s="161"/>
      <c r="L177" s="162"/>
      <c r="M177" s="163" t="s">
        <v>1</v>
      </c>
      <c r="N177" s="164" t="s">
        <v>39</v>
      </c>
      <c r="P177" s="150">
        <f t="shared" si="11"/>
        <v>0</v>
      </c>
      <c r="Q177" s="150">
        <v>1.0399999999999999E-3</v>
      </c>
      <c r="R177" s="150">
        <f t="shared" si="12"/>
        <v>2.0799999999999998E-3</v>
      </c>
      <c r="S177" s="150">
        <v>0</v>
      </c>
      <c r="T177" s="151">
        <f t="shared" si="13"/>
        <v>0</v>
      </c>
      <c r="AR177" s="152" t="s">
        <v>320</v>
      </c>
      <c r="AT177" s="152" t="s">
        <v>234</v>
      </c>
      <c r="AU177" s="152" t="s">
        <v>86</v>
      </c>
      <c r="AY177" s="13" t="s">
        <v>176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86</v>
      </c>
      <c r="BK177" s="153">
        <f t="shared" si="19"/>
        <v>0</v>
      </c>
      <c r="BL177" s="13" t="s">
        <v>255</v>
      </c>
      <c r="BM177" s="152" t="s">
        <v>2300</v>
      </c>
    </row>
    <row r="178" spans="2:65" s="1" customFormat="1" ht="24.15" customHeight="1">
      <c r="B178" s="139"/>
      <c r="C178" s="140" t="s">
        <v>955</v>
      </c>
      <c r="D178" s="140" t="s">
        <v>178</v>
      </c>
      <c r="E178" s="141" t="s">
        <v>2301</v>
      </c>
      <c r="F178" s="142" t="s">
        <v>2302</v>
      </c>
      <c r="G178" s="143" t="s">
        <v>647</v>
      </c>
      <c r="H178" s="165"/>
      <c r="I178" s="145"/>
      <c r="J178" s="146">
        <f t="shared" si="10"/>
        <v>0</v>
      </c>
      <c r="K178" s="147"/>
      <c r="L178" s="28"/>
      <c r="M178" s="148" t="s">
        <v>1</v>
      </c>
      <c r="N178" s="149" t="s">
        <v>39</v>
      </c>
      <c r="P178" s="150">
        <f t="shared" si="11"/>
        <v>0</v>
      </c>
      <c r="Q178" s="150">
        <v>2.9999999999999997E-4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255</v>
      </c>
      <c r="AT178" s="152" t="s">
        <v>178</v>
      </c>
      <c r="AU178" s="152" t="s">
        <v>86</v>
      </c>
      <c r="AY178" s="13" t="s">
        <v>176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86</v>
      </c>
      <c r="BK178" s="153">
        <f t="shared" si="19"/>
        <v>0</v>
      </c>
      <c r="BL178" s="13" t="s">
        <v>255</v>
      </c>
      <c r="BM178" s="152" t="s">
        <v>2303</v>
      </c>
    </row>
    <row r="179" spans="2:65" s="1" customFormat="1" ht="16.5" customHeight="1">
      <c r="B179" s="139"/>
      <c r="C179" s="140" t="s">
        <v>369</v>
      </c>
      <c r="D179" s="140" t="s">
        <v>178</v>
      </c>
      <c r="E179" s="141" t="s">
        <v>2304</v>
      </c>
      <c r="F179" s="142" t="s">
        <v>2305</v>
      </c>
      <c r="G179" s="143" t="s">
        <v>241</v>
      </c>
      <c r="H179" s="144">
        <v>2420</v>
      </c>
      <c r="I179" s="145"/>
      <c r="J179" s="146">
        <f t="shared" si="10"/>
        <v>0</v>
      </c>
      <c r="K179" s="147"/>
      <c r="L179" s="28"/>
      <c r="M179" s="148" t="s">
        <v>1</v>
      </c>
      <c r="N179" s="149" t="s">
        <v>39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255</v>
      </c>
      <c r="AT179" s="152" t="s">
        <v>178</v>
      </c>
      <c r="AU179" s="152" t="s">
        <v>86</v>
      </c>
      <c r="AY179" s="13" t="s">
        <v>176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86</v>
      </c>
      <c r="BK179" s="153">
        <f t="shared" si="19"/>
        <v>0</v>
      </c>
      <c r="BL179" s="13" t="s">
        <v>255</v>
      </c>
      <c r="BM179" s="152" t="s">
        <v>2306</v>
      </c>
    </row>
    <row r="180" spans="2:65" s="1" customFormat="1" ht="21.75" customHeight="1">
      <c r="B180" s="139"/>
      <c r="C180" s="140" t="s">
        <v>198</v>
      </c>
      <c r="D180" s="140" t="s">
        <v>178</v>
      </c>
      <c r="E180" s="141" t="s">
        <v>2307</v>
      </c>
      <c r="F180" s="142" t="s">
        <v>2308</v>
      </c>
      <c r="G180" s="143" t="s">
        <v>241</v>
      </c>
      <c r="H180" s="144">
        <v>90</v>
      </c>
      <c r="I180" s="145"/>
      <c r="J180" s="146">
        <f t="shared" si="10"/>
        <v>0</v>
      </c>
      <c r="K180" s="147"/>
      <c r="L180" s="28"/>
      <c r="M180" s="148" t="s">
        <v>1</v>
      </c>
      <c r="N180" s="149" t="s">
        <v>39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255</v>
      </c>
      <c r="AT180" s="152" t="s">
        <v>178</v>
      </c>
      <c r="AU180" s="152" t="s">
        <v>86</v>
      </c>
      <c r="AY180" s="13" t="s">
        <v>176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86</v>
      </c>
      <c r="BK180" s="153">
        <f t="shared" si="19"/>
        <v>0</v>
      </c>
      <c r="BL180" s="13" t="s">
        <v>255</v>
      </c>
      <c r="BM180" s="152" t="s">
        <v>2309</v>
      </c>
    </row>
    <row r="181" spans="2:65" s="1" customFormat="1" ht="24.15" customHeight="1">
      <c r="B181" s="139"/>
      <c r="C181" s="140" t="s">
        <v>374</v>
      </c>
      <c r="D181" s="140" t="s">
        <v>178</v>
      </c>
      <c r="E181" s="141" t="s">
        <v>2310</v>
      </c>
      <c r="F181" s="142" t="s">
        <v>2311</v>
      </c>
      <c r="G181" s="143" t="s">
        <v>647</v>
      </c>
      <c r="H181" s="165"/>
      <c r="I181" s="145"/>
      <c r="J181" s="146">
        <f t="shared" si="10"/>
        <v>0</v>
      </c>
      <c r="K181" s="147"/>
      <c r="L181" s="28"/>
      <c r="M181" s="148" t="s">
        <v>1</v>
      </c>
      <c r="N181" s="149" t="s">
        <v>39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255</v>
      </c>
      <c r="AT181" s="152" t="s">
        <v>178</v>
      </c>
      <c r="AU181" s="152" t="s">
        <v>86</v>
      </c>
      <c r="AY181" s="13" t="s">
        <v>176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86</v>
      </c>
      <c r="BK181" s="153">
        <f t="shared" si="19"/>
        <v>0</v>
      </c>
      <c r="BL181" s="13" t="s">
        <v>255</v>
      </c>
      <c r="BM181" s="152" t="s">
        <v>2312</v>
      </c>
    </row>
    <row r="182" spans="2:65" s="1" customFormat="1" ht="24.15" customHeight="1">
      <c r="B182" s="139"/>
      <c r="C182" s="140" t="s">
        <v>378</v>
      </c>
      <c r="D182" s="140" t="s">
        <v>178</v>
      </c>
      <c r="E182" s="141" t="s">
        <v>2313</v>
      </c>
      <c r="F182" s="142" t="s">
        <v>2314</v>
      </c>
      <c r="G182" s="143" t="s">
        <v>647</v>
      </c>
      <c r="H182" s="165"/>
      <c r="I182" s="145"/>
      <c r="J182" s="146">
        <f t="shared" si="10"/>
        <v>0</v>
      </c>
      <c r="K182" s="147"/>
      <c r="L182" s="28"/>
      <c r="M182" s="148" t="s">
        <v>1</v>
      </c>
      <c r="N182" s="149" t="s">
        <v>39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255</v>
      </c>
      <c r="AT182" s="152" t="s">
        <v>178</v>
      </c>
      <c r="AU182" s="152" t="s">
        <v>86</v>
      </c>
      <c r="AY182" s="13" t="s">
        <v>176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86</v>
      </c>
      <c r="BK182" s="153">
        <f t="shared" si="19"/>
        <v>0</v>
      </c>
      <c r="BL182" s="13" t="s">
        <v>255</v>
      </c>
      <c r="BM182" s="152" t="s">
        <v>2315</v>
      </c>
    </row>
    <row r="183" spans="2:65" s="11" customFormat="1" ht="22.75" customHeight="1">
      <c r="B183" s="127"/>
      <c r="D183" s="128" t="s">
        <v>72</v>
      </c>
      <c r="E183" s="137" t="s">
        <v>2316</v>
      </c>
      <c r="F183" s="137" t="s">
        <v>2317</v>
      </c>
      <c r="I183" s="130"/>
      <c r="J183" s="138">
        <f>BK183</f>
        <v>0</v>
      </c>
      <c r="L183" s="127"/>
      <c r="M183" s="132"/>
      <c r="P183" s="133">
        <f>SUM(P184:P193)</f>
        <v>0</v>
      </c>
      <c r="R183" s="133">
        <f>SUM(R184:R193)</f>
        <v>8.8200000000000014E-3</v>
      </c>
      <c r="T183" s="134">
        <f>SUM(T184:T193)</f>
        <v>0</v>
      </c>
      <c r="AR183" s="128" t="s">
        <v>86</v>
      </c>
      <c r="AT183" s="135" t="s">
        <v>72</v>
      </c>
      <c r="AU183" s="135" t="s">
        <v>80</v>
      </c>
      <c r="AY183" s="128" t="s">
        <v>176</v>
      </c>
      <c r="BK183" s="136">
        <f>SUM(BK184:BK193)</f>
        <v>0</v>
      </c>
    </row>
    <row r="184" spans="2:65" s="1" customFormat="1" ht="16.5" customHeight="1">
      <c r="B184" s="139"/>
      <c r="C184" s="140" t="s">
        <v>2318</v>
      </c>
      <c r="D184" s="140" t="s">
        <v>178</v>
      </c>
      <c r="E184" s="141" t="s">
        <v>2319</v>
      </c>
      <c r="F184" s="142" t="s">
        <v>2320</v>
      </c>
      <c r="G184" s="143" t="s">
        <v>285</v>
      </c>
      <c r="H184" s="144">
        <v>3</v>
      </c>
      <c r="I184" s="145"/>
      <c r="J184" s="146">
        <f t="shared" ref="J184:J193" si="20">ROUND(I184*H184,2)</f>
        <v>0</v>
      </c>
      <c r="K184" s="147"/>
      <c r="L184" s="28"/>
      <c r="M184" s="148" t="s">
        <v>1</v>
      </c>
      <c r="N184" s="149" t="s">
        <v>39</v>
      </c>
      <c r="P184" s="150">
        <f t="shared" ref="P184:P193" si="21">O184*H184</f>
        <v>0</v>
      </c>
      <c r="Q184" s="150">
        <v>0</v>
      </c>
      <c r="R184" s="150">
        <f t="shared" ref="R184:R193" si="22">Q184*H184</f>
        <v>0</v>
      </c>
      <c r="S184" s="150">
        <v>0</v>
      </c>
      <c r="T184" s="151">
        <f t="shared" ref="T184:T193" si="23">S184*H184</f>
        <v>0</v>
      </c>
      <c r="AR184" s="152" t="s">
        <v>255</v>
      </c>
      <c r="AT184" s="152" t="s">
        <v>178</v>
      </c>
      <c r="AU184" s="152" t="s">
        <v>86</v>
      </c>
      <c r="AY184" s="13" t="s">
        <v>176</v>
      </c>
      <c r="BE184" s="153">
        <f t="shared" ref="BE184:BE193" si="24">IF(N184="základná",J184,0)</f>
        <v>0</v>
      </c>
      <c r="BF184" s="153">
        <f t="shared" ref="BF184:BF193" si="25">IF(N184="znížená",J184,0)</f>
        <v>0</v>
      </c>
      <c r="BG184" s="153">
        <f t="shared" ref="BG184:BG193" si="26">IF(N184="zákl. prenesená",J184,0)</f>
        <v>0</v>
      </c>
      <c r="BH184" s="153">
        <f t="shared" ref="BH184:BH193" si="27">IF(N184="zníž. prenesená",J184,0)</f>
        <v>0</v>
      </c>
      <c r="BI184" s="153">
        <f t="shared" ref="BI184:BI193" si="28">IF(N184="nulová",J184,0)</f>
        <v>0</v>
      </c>
      <c r="BJ184" s="13" t="s">
        <v>86</v>
      </c>
      <c r="BK184" s="153">
        <f t="shared" ref="BK184:BK193" si="29">ROUND(I184*H184,2)</f>
        <v>0</v>
      </c>
      <c r="BL184" s="13" t="s">
        <v>255</v>
      </c>
      <c r="BM184" s="152" t="s">
        <v>2321</v>
      </c>
    </row>
    <row r="185" spans="2:65" s="1" customFormat="1" ht="24.15" customHeight="1">
      <c r="B185" s="139"/>
      <c r="C185" s="154" t="s">
        <v>1250</v>
      </c>
      <c r="D185" s="154" t="s">
        <v>234</v>
      </c>
      <c r="E185" s="155" t="s">
        <v>2322</v>
      </c>
      <c r="F185" s="156" t="s">
        <v>2323</v>
      </c>
      <c r="G185" s="157" t="s">
        <v>285</v>
      </c>
      <c r="H185" s="158">
        <v>3</v>
      </c>
      <c r="I185" s="159"/>
      <c r="J185" s="160">
        <f t="shared" si="20"/>
        <v>0</v>
      </c>
      <c r="K185" s="161"/>
      <c r="L185" s="162"/>
      <c r="M185" s="163" t="s">
        <v>1</v>
      </c>
      <c r="N185" s="164" t="s">
        <v>39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320</v>
      </c>
      <c r="AT185" s="152" t="s">
        <v>234</v>
      </c>
      <c r="AU185" s="152" t="s">
        <v>86</v>
      </c>
      <c r="AY185" s="13" t="s">
        <v>176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86</v>
      </c>
      <c r="BK185" s="153">
        <f t="shared" si="29"/>
        <v>0</v>
      </c>
      <c r="BL185" s="13" t="s">
        <v>255</v>
      </c>
      <c r="BM185" s="152" t="s">
        <v>2324</v>
      </c>
    </row>
    <row r="186" spans="2:65" s="1" customFormat="1" ht="33" customHeight="1">
      <c r="B186" s="139"/>
      <c r="C186" s="154" t="s">
        <v>1476</v>
      </c>
      <c r="D186" s="154" t="s">
        <v>234</v>
      </c>
      <c r="E186" s="155" t="s">
        <v>2325</v>
      </c>
      <c r="F186" s="156" t="s">
        <v>2326</v>
      </c>
      <c r="G186" s="157" t="s">
        <v>285</v>
      </c>
      <c r="H186" s="158">
        <v>3</v>
      </c>
      <c r="I186" s="159"/>
      <c r="J186" s="160">
        <f t="shared" si="20"/>
        <v>0</v>
      </c>
      <c r="K186" s="161"/>
      <c r="L186" s="162"/>
      <c r="M186" s="163" t="s">
        <v>1</v>
      </c>
      <c r="N186" s="164" t="s">
        <v>39</v>
      </c>
      <c r="P186" s="150">
        <f t="shared" si="21"/>
        <v>0</v>
      </c>
      <c r="Q186" s="150">
        <v>1.6800000000000001E-3</v>
      </c>
      <c r="R186" s="150">
        <f t="shared" si="22"/>
        <v>5.0400000000000002E-3</v>
      </c>
      <c r="S186" s="150">
        <v>0</v>
      </c>
      <c r="T186" s="151">
        <f t="shared" si="23"/>
        <v>0</v>
      </c>
      <c r="AR186" s="152" t="s">
        <v>320</v>
      </c>
      <c r="AT186" s="152" t="s">
        <v>234</v>
      </c>
      <c r="AU186" s="152" t="s">
        <v>86</v>
      </c>
      <c r="AY186" s="13" t="s">
        <v>176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86</v>
      </c>
      <c r="BK186" s="153">
        <f t="shared" si="29"/>
        <v>0</v>
      </c>
      <c r="BL186" s="13" t="s">
        <v>255</v>
      </c>
      <c r="BM186" s="152" t="s">
        <v>2327</v>
      </c>
    </row>
    <row r="187" spans="2:65" s="1" customFormat="1" ht="16.5" customHeight="1">
      <c r="B187" s="139"/>
      <c r="C187" s="140" t="s">
        <v>987</v>
      </c>
      <c r="D187" s="140" t="s">
        <v>178</v>
      </c>
      <c r="E187" s="141" t="s">
        <v>2328</v>
      </c>
      <c r="F187" s="142" t="s">
        <v>2329</v>
      </c>
      <c r="G187" s="143" t="s">
        <v>285</v>
      </c>
      <c r="H187" s="144">
        <v>5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39</v>
      </c>
      <c r="P187" s="150">
        <f t="shared" si="21"/>
        <v>0</v>
      </c>
      <c r="Q187" s="150">
        <v>2.0000000000000002E-5</v>
      </c>
      <c r="R187" s="150">
        <f t="shared" si="22"/>
        <v>1E-4</v>
      </c>
      <c r="S187" s="150">
        <v>0</v>
      </c>
      <c r="T187" s="151">
        <f t="shared" si="23"/>
        <v>0</v>
      </c>
      <c r="AR187" s="152" t="s">
        <v>255</v>
      </c>
      <c r="AT187" s="152" t="s">
        <v>178</v>
      </c>
      <c r="AU187" s="152" t="s">
        <v>86</v>
      </c>
      <c r="AY187" s="13" t="s">
        <v>176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86</v>
      </c>
      <c r="BK187" s="153">
        <f t="shared" si="29"/>
        <v>0</v>
      </c>
      <c r="BL187" s="13" t="s">
        <v>255</v>
      </c>
      <c r="BM187" s="152" t="s">
        <v>2330</v>
      </c>
    </row>
    <row r="188" spans="2:65" s="1" customFormat="1" ht="44.25" customHeight="1">
      <c r="B188" s="139"/>
      <c r="C188" s="154" t="s">
        <v>991</v>
      </c>
      <c r="D188" s="154" t="s">
        <v>234</v>
      </c>
      <c r="E188" s="155" t="s">
        <v>2331</v>
      </c>
      <c r="F188" s="156" t="s">
        <v>2332</v>
      </c>
      <c r="G188" s="157" t="s">
        <v>285</v>
      </c>
      <c r="H188" s="158">
        <v>5</v>
      </c>
      <c r="I188" s="159"/>
      <c r="J188" s="160">
        <f t="shared" si="20"/>
        <v>0</v>
      </c>
      <c r="K188" s="161"/>
      <c r="L188" s="162"/>
      <c r="M188" s="163" t="s">
        <v>1</v>
      </c>
      <c r="N188" s="164" t="s">
        <v>39</v>
      </c>
      <c r="P188" s="150">
        <f t="shared" si="21"/>
        <v>0</v>
      </c>
      <c r="Q188" s="150">
        <v>6.7000000000000002E-4</v>
      </c>
      <c r="R188" s="150">
        <f t="shared" si="22"/>
        <v>3.3500000000000001E-3</v>
      </c>
      <c r="S188" s="150">
        <v>0</v>
      </c>
      <c r="T188" s="151">
        <f t="shared" si="23"/>
        <v>0</v>
      </c>
      <c r="AR188" s="152" t="s">
        <v>320</v>
      </c>
      <c r="AT188" s="152" t="s">
        <v>234</v>
      </c>
      <c r="AU188" s="152" t="s">
        <v>86</v>
      </c>
      <c r="AY188" s="13" t="s">
        <v>176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86</v>
      </c>
      <c r="BK188" s="153">
        <f t="shared" si="29"/>
        <v>0</v>
      </c>
      <c r="BL188" s="13" t="s">
        <v>255</v>
      </c>
      <c r="BM188" s="152" t="s">
        <v>2333</v>
      </c>
    </row>
    <row r="189" spans="2:65" s="1" customFormat="1" ht="21.75" customHeight="1">
      <c r="B189" s="139"/>
      <c r="C189" s="140" t="s">
        <v>2334</v>
      </c>
      <c r="D189" s="140" t="s">
        <v>178</v>
      </c>
      <c r="E189" s="141" t="s">
        <v>2335</v>
      </c>
      <c r="F189" s="142" t="s">
        <v>2336</v>
      </c>
      <c r="G189" s="143" t="s">
        <v>1904</v>
      </c>
      <c r="H189" s="144">
        <v>3</v>
      </c>
      <c r="I189" s="145"/>
      <c r="J189" s="146">
        <f t="shared" si="20"/>
        <v>0</v>
      </c>
      <c r="K189" s="147"/>
      <c r="L189" s="28"/>
      <c r="M189" s="148" t="s">
        <v>1</v>
      </c>
      <c r="N189" s="149" t="s">
        <v>39</v>
      </c>
      <c r="P189" s="150">
        <f t="shared" si="21"/>
        <v>0</v>
      </c>
      <c r="Q189" s="150">
        <v>0</v>
      </c>
      <c r="R189" s="150">
        <f t="shared" si="22"/>
        <v>0</v>
      </c>
      <c r="S189" s="150">
        <v>0</v>
      </c>
      <c r="T189" s="151">
        <f t="shared" si="23"/>
        <v>0</v>
      </c>
      <c r="AR189" s="152" t="s">
        <v>255</v>
      </c>
      <c r="AT189" s="152" t="s">
        <v>178</v>
      </c>
      <c r="AU189" s="152" t="s">
        <v>86</v>
      </c>
      <c r="AY189" s="13" t="s">
        <v>176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86</v>
      </c>
      <c r="BK189" s="153">
        <f t="shared" si="29"/>
        <v>0</v>
      </c>
      <c r="BL189" s="13" t="s">
        <v>255</v>
      </c>
      <c r="BM189" s="152" t="s">
        <v>2337</v>
      </c>
    </row>
    <row r="190" spans="2:65" s="1" customFormat="1" ht="37.75" customHeight="1">
      <c r="B190" s="139"/>
      <c r="C190" s="154" t="s">
        <v>1258</v>
      </c>
      <c r="D190" s="154" t="s">
        <v>234</v>
      </c>
      <c r="E190" s="155" t="s">
        <v>2338</v>
      </c>
      <c r="F190" s="156" t="s">
        <v>2339</v>
      </c>
      <c r="G190" s="157" t="s">
        <v>285</v>
      </c>
      <c r="H190" s="158">
        <v>3</v>
      </c>
      <c r="I190" s="159"/>
      <c r="J190" s="160">
        <f t="shared" si="20"/>
        <v>0</v>
      </c>
      <c r="K190" s="161"/>
      <c r="L190" s="162"/>
      <c r="M190" s="163" t="s">
        <v>1</v>
      </c>
      <c r="N190" s="164" t="s">
        <v>39</v>
      </c>
      <c r="P190" s="150">
        <f t="shared" si="21"/>
        <v>0</v>
      </c>
      <c r="Q190" s="150">
        <v>1.1E-4</v>
      </c>
      <c r="R190" s="150">
        <f t="shared" si="22"/>
        <v>3.3E-4</v>
      </c>
      <c r="S190" s="150">
        <v>0</v>
      </c>
      <c r="T190" s="151">
        <f t="shared" si="23"/>
        <v>0</v>
      </c>
      <c r="AR190" s="152" t="s">
        <v>320</v>
      </c>
      <c r="AT190" s="152" t="s">
        <v>234</v>
      </c>
      <c r="AU190" s="152" t="s">
        <v>86</v>
      </c>
      <c r="AY190" s="13" t="s">
        <v>176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86</v>
      </c>
      <c r="BK190" s="153">
        <f t="shared" si="29"/>
        <v>0</v>
      </c>
      <c r="BL190" s="13" t="s">
        <v>255</v>
      </c>
      <c r="BM190" s="152" t="s">
        <v>2340</v>
      </c>
    </row>
    <row r="191" spans="2:65" s="1" customFormat="1" ht="21.75" customHeight="1">
      <c r="B191" s="139"/>
      <c r="C191" s="140" t="s">
        <v>480</v>
      </c>
      <c r="D191" s="140" t="s">
        <v>178</v>
      </c>
      <c r="E191" s="141" t="s">
        <v>2341</v>
      </c>
      <c r="F191" s="142" t="s">
        <v>2342</v>
      </c>
      <c r="G191" s="143" t="s">
        <v>647</v>
      </c>
      <c r="H191" s="165"/>
      <c r="I191" s="145"/>
      <c r="J191" s="146">
        <f t="shared" si="20"/>
        <v>0</v>
      </c>
      <c r="K191" s="147"/>
      <c r="L191" s="28"/>
      <c r="M191" s="148" t="s">
        <v>1</v>
      </c>
      <c r="N191" s="149" t="s">
        <v>39</v>
      </c>
      <c r="P191" s="150">
        <f t="shared" si="21"/>
        <v>0</v>
      </c>
      <c r="Q191" s="150">
        <v>0</v>
      </c>
      <c r="R191" s="150">
        <f t="shared" si="22"/>
        <v>0</v>
      </c>
      <c r="S191" s="150">
        <v>0</v>
      </c>
      <c r="T191" s="151">
        <f t="shared" si="23"/>
        <v>0</v>
      </c>
      <c r="AR191" s="152" t="s">
        <v>255</v>
      </c>
      <c r="AT191" s="152" t="s">
        <v>178</v>
      </c>
      <c r="AU191" s="152" t="s">
        <v>86</v>
      </c>
      <c r="AY191" s="13" t="s">
        <v>176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86</v>
      </c>
      <c r="BK191" s="153">
        <f t="shared" si="29"/>
        <v>0</v>
      </c>
      <c r="BL191" s="13" t="s">
        <v>255</v>
      </c>
      <c r="BM191" s="152" t="s">
        <v>2343</v>
      </c>
    </row>
    <row r="192" spans="2:65" s="1" customFormat="1" ht="24.15" customHeight="1">
      <c r="B192" s="139"/>
      <c r="C192" s="140" t="s">
        <v>484</v>
      </c>
      <c r="D192" s="140" t="s">
        <v>178</v>
      </c>
      <c r="E192" s="141" t="s">
        <v>2344</v>
      </c>
      <c r="F192" s="142" t="s">
        <v>2345</v>
      </c>
      <c r="G192" s="143" t="s">
        <v>647</v>
      </c>
      <c r="H192" s="165"/>
      <c r="I192" s="145"/>
      <c r="J192" s="146">
        <f t="shared" si="20"/>
        <v>0</v>
      </c>
      <c r="K192" s="147"/>
      <c r="L192" s="28"/>
      <c r="M192" s="148" t="s">
        <v>1</v>
      </c>
      <c r="N192" s="149" t="s">
        <v>39</v>
      </c>
      <c r="P192" s="150">
        <f t="shared" si="21"/>
        <v>0</v>
      </c>
      <c r="Q192" s="150">
        <v>0</v>
      </c>
      <c r="R192" s="150">
        <f t="shared" si="22"/>
        <v>0</v>
      </c>
      <c r="S192" s="150">
        <v>0</v>
      </c>
      <c r="T192" s="151">
        <f t="shared" si="23"/>
        <v>0</v>
      </c>
      <c r="AR192" s="152" t="s">
        <v>255</v>
      </c>
      <c r="AT192" s="152" t="s">
        <v>178</v>
      </c>
      <c r="AU192" s="152" t="s">
        <v>86</v>
      </c>
      <c r="AY192" s="13" t="s">
        <v>176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86</v>
      </c>
      <c r="BK192" s="153">
        <f t="shared" si="29"/>
        <v>0</v>
      </c>
      <c r="BL192" s="13" t="s">
        <v>255</v>
      </c>
      <c r="BM192" s="152" t="s">
        <v>2346</v>
      </c>
    </row>
    <row r="193" spans="2:65" s="1" customFormat="1" ht="37.75" customHeight="1">
      <c r="B193" s="139"/>
      <c r="C193" s="140" t="s">
        <v>2347</v>
      </c>
      <c r="D193" s="140" t="s">
        <v>178</v>
      </c>
      <c r="E193" s="141" t="s">
        <v>2348</v>
      </c>
      <c r="F193" s="142" t="s">
        <v>2349</v>
      </c>
      <c r="G193" s="143" t="s">
        <v>1637</v>
      </c>
      <c r="H193" s="144">
        <v>919.36</v>
      </c>
      <c r="I193" s="145"/>
      <c r="J193" s="146">
        <f t="shared" si="20"/>
        <v>0</v>
      </c>
      <c r="K193" s="147"/>
      <c r="L193" s="28"/>
      <c r="M193" s="148" t="s">
        <v>1</v>
      </c>
      <c r="N193" s="149" t="s">
        <v>39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0</v>
      </c>
      <c r="T193" s="151">
        <f t="shared" si="23"/>
        <v>0</v>
      </c>
      <c r="AR193" s="152" t="s">
        <v>255</v>
      </c>
      <c r="AT193" s="152" t="s">
        <v>178</v>
      </c>
      <c r="AU193" s="152" t="s">
        <v>86</v>
      </c>
      <c r="AY193" s="13" t="s">
        <v>176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86</v>
      </c>
      <c r="BK193" s="153">
        <f t="shared" si="29"/>
        <v>0</v>
      </c>
      <c r="BL193" s="13" t="s">
        <v>255</v>
      </c>
      <c r="BM193" s="152" t="s">
        <v>2350</v>
      </c>
    </row>
    <row r="194" spans="2:65" s="11" customFormat="1" ht="22.75" customHeight="1">
      <c r="B194" s="127"/>
      <c r="D194" s="128" t="s">
        <v>72</v>
      </c>
      <c r="E194" s="137" t="s">
        <v>2351</v>
      </c>
      <c r="F194" s="137" t="s">
        <v>2352</v>
      </c>
      <c r="I194" s="130"/>
      <c r="J194" s="138">
        <f>BK194</f>
        <v>0</v>
      </c>
      <c r="L194" s="127"/>
      <c r="M194" s="132"/>
      <c r="P194" s="133">
        <f>SUM(P195:P221)</f>
        <v>0</v>
      </c>
      <c r="R194" s="133">
        <f>SUM(R195:R221)</f>
        <v>0.60829759999999999</v>
      </c>
      <c r="T194" s="134">
        <f>SUM(T195:T221)</f>
        <v>0</v>
      </c>
      <c r="AR194" s="128" t="s">
        <v>86</v>
      </c>
      <c r="AT194" s="135" t="s">
        <v>72</v>
      </c>
      <c r="AU194" s="135" t="s">
        <v>80</v>
      </c>
      <c r="AY194" s="128" t="s">
        <v>176</v>
      </c>
      <c r="BK194" s="136">
        <f>SUM(BK195:BK221)</f>
        <v>0</v>
      </c>
    </row>
    <row r="195" spans="2:65" s="1" customFormat="1" ht="24.15" customHeight="1">
      <c r="B195" s="139"/>
      <c r="C195" s="140" t="s">
        <v>2353</v>
      </c>
      <c r="D195" s="140" t="s">
        <v>178</v>
      </c>
      <c r="E195" s="141" t="s">
        <v>2354</v>
      </c>
      <c r="F195" s="142" t="s">
        <v>2355</v>
      </c>
      <c r="G195" s="143" t="s">
        <v>285</v>
      </c>
      <c r="H195" s="144">
        <v>3</v>
      </c>
      <c r="I195" s="145"/>
      <c r="J195" s="146">
        <f t="shared" ref="J195:J221" si="30">ROUND(I195*H195,2)</f>
        <v>0</v>
      </c>
      <c r="K195" s="147"/>
      <c r="L195" s="28"/>
      <c r="M195" s="148" t="s">
        <v>1</v>
      </c>
      <c r="N195" s="149" t="s">
        <v>39</v>
      </c>
      <c r="P195" s="150">
        <f t="shared" ref="P195:P221" si="31">O195*H195</f>
        <v>0</v>
      </c>
      <c r="Q195" s="150">
        <v>0</v>
      </c>
      <c r="R195" s="150">
        <f t="shared" ref="R195:R221" si="32">Q195*H195</f>
        <v>0</v>
      </c>
      <c r="S195" s="150">
        <v>0</v>
      </c>
      <c r="T195" s="151">
        <f t="shared" ref="T195:T221" si="33">S195*H195</f>
        <v>0</v>
      </c>
      <c r="AR195" s="152" t="s">
        <v>255</v>
      </c>
      <c r="AT195" s="152" t="s">
        <v>178</v>
      </c>
      <c r="AU195" s="152" t="s">
        <v>86</v>
      </c>
      <c r="AY195" s="13" t="s">
        <v>176</v>
      </c>
      <c r="BE195" s="153">
        <f t="shared" ref="BE195:BE221" si="34">IF(N195="základná",J195,0)</f>
        <v>0</v>
      </c>
      <c r="BF195" s="153">
        <f t="shared" ref="BF195:BF221" si="35">IF(N195="znížená",J195,0)</f>
        <v>0</v>
      </c>
      <c r="BG195" s="153">
        <f t="shared" ref="BG195:BG221" si="36">IF(N195="zákl. prenesená",J195,0)</f>
        <v>0</v>
      </c>
      <c r="BH195" s="153">
        <f t="shared" ref="BH195:BH221" si="37">IF(N195="zníž. prenesená",J195,0)</f>
        <v>0</v>
      </c>
      <c r="BI195" s="153">
        <f t="shared" ref="BI195:BI221" si="38">IF(N195="nulová",J195,0)</f>
        <v>0</v>
      </c>
      <c r="BJ195" s="13" t="s">
        <v>86</v>
      </c>
      <c r="BK195" s="153">
        <f t="shared" ref="BK195:BK221" si="39">ROUND(I195*H195,2)</f>
        <v>0</v>
      </c>
      <c r="BL195" s="13" t="s">
        <v>255</v>
      </c>
      <c r="BM195" s="152" t="s">
        <v>2356</v>
      </c>
    </row>
    <row r="196" spans="2:65" s="1" customFormat="1" ht="24.15" customHeight="1">
      <c r="B196" s="139"/>
      <c r="C196" s="140" t="s">
        <v>1648</v>
      </c>
      <c r="D196" s="140" t="s">
        <v>178</v>
      </c>
      <c r="E196" s="141" t="s">
        <v>2357</v>
      </c>
      <c r="F196" s="142" t="s">
        <v>2358</v>
      </c>
      <c r="G196" s="143" t="s">
        <v>285</v>
      </c>
      <c r="H196" s="144">
        <v>3</v>
      </c>
      <c r="I196" s="145"/>
      <c r="J196" s="146">
        <f t="shared" si="30"/>
        <v>0</v>
      </c>
      <c r="K196" s="147"/>
      <c r="L196" s="28"/>
      <c r="M196" s="148" t="s">
        <v>1</v>
      </c>
      <c r="N196" s="149" t="s">
        <v>39</v>
      </c>
      <c r="P196" s="150">
        <f t="shared" si="31"/>
        <v>0</v>
      </c>
      <c r="Q196" s="150">
        <v>5.0000000000000002E-5</v>
      </c>
      <c r="R196" s="150">
        <f t="shared" si="32"/>
        <v>1.5000000000000001E-4</v>
      </c>
      <c r="S196" s="150">
        <v>0</v>
      </c>
      <c r="T196" s="151">
        <f t="shared" si="33"/>
        <v>0</v>
      </c>
      <c r="AR196" s="152" t="s">
        <v>255</v>
      </c>
      <c r="AT196" s="152" t="s">
        <v>178</v>
      </c>
      <c r="AU196" s="152" t="s">
        <v>86</v>
      </c>
      <c r="AY196" s="13" t="s">
        <v>176</v>
      </c>
      <c r="BE196" s="153">
        <f t="shared" si="34"/>
        <v>0</v>
      </c>
      <c r="BF196" s="153">
        <f t="shared" si="35"/>
        <v>0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86</v>
      </c>
      <c r="BK196" s="153">
        <f t="shared" si="39"/>
        <v>0</v>
      </c>
      <c r="BL196" s="13" t="s">
        <v>255</v>
      </c>
      <c r="BM196" s="152" t="s">
        <v>2359</v>
      </c>
    </row>
    <row r="197" spans="2:65" s="1" customFormat="1" ht="24.15" customHeight="1">
      <c r="B197" s="139"/>
      <c r="C197" s="140" t="s">
        <v>1644</v>
      </c>
      <c r="D197" s="140" t="s">
        <v>178</v>
      </c>
      <c r="E197" s="141" t="s">
        <v>2360</v>
      </c>
      <c r="F197" s="142" t="s">
        <v>2361</v>
      </c>
      <c r="G197" s="143" t="s">
        <v>285</v>
      </c>
      <c r="H197" s="144">
        <v>3</v>
      </c>
      <c r="I197" s="145"/>
      <c r="J197" s="146">
        <f t="shared" si="30"/>
        <v>0</v>
      </c>
      <c r="K197" s="147"/>
      <c r="L197" s="28"/>
      <c r="M197" s="148" t="s">
        <v>1</v>
      </c>
      <c r="N197" s="149" t="s">
        <v>39</v>
      </c>
      <c r="P197" s="150">
        <f t="shared" si="31"/>
        <v>0</v>
      </c>
      <c r="Q197" s="150">
        <v>0</v>
      </c>
      <c r="R197" s="150">
        <f t="shared" si="32"/>
        <v>0</v>
      </c>
      <c r="S197" s="150">
        <v>0</v>
      </c>
      <c r="T197" s="151">
        <f t="shared" si="33"/>
        <v>0</v>
      </c>
      <c r="AR197" s="152" t="s">
        <v>255</v>
      </c>
      <c r="AT197" s="152" t="s">
        <v>178</v>
      </c>
      <c r="AU197" s="152" t="s">
        <v>86</v>
      </c>
      <c r="AY197" s="13" t="s">
        <v>176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3" t="s">
        <v>86</v>
      </c>
      <c r="BK197" s="153">
        <f t="shared" si="39"/>
        <v>0</v>
      </c>
      <c r="BL197" s="13" t="s">
        <v>255</v>
      </c>
      <c r="BM197" s="152" t="s">
        <v>2362</v>
      </c>
    </row>
    <row r="198" spans="2:65" s="1" customFormat="1" ht="21.75" customHeight="1">
      <c r="B198" s="139"/>
      <c r="C198" s="140" t="s">
        <v>2041</v>
      </c>
      <c r="D198" s="140" t="s">
        <v>178</v>
      </c>
      <c r="E198" s="141" t="s">
        <v>2363</v>
      </c>
      <c r="F198" s="142" t="s">
        <v>2364</v>
      </c>
      <c r="G198" s="143" t="s">
        <v>285</v>
      </c>
      <c r="H198" s="144">
        <v>3</v>
      </c>
      <c r="I198" s="145"/>
      <c r="J198" s="146">
        <f t="shared" si="30"/>
        <v>0</v>
      </c>
      <c r="K198" s="147"/>
      <c r="L198" s="28"/>
      <c r="M198" s="148" t="s">
        <v>1</v>
      </c>
      <c r="N198" s="149" t="s">
        <v>39</v>
      </c>
      <c r="P198" s="150">
        <f t="shared" si="31"/>
        <v>0</v>
      </c>
      <c r="Q198" s="150">
        <v>2.0000000000000002E-5</v>
      </c>
      <c r="R198" s="150">
        <f t="shared" si="32"/>
        <v>6.0000000000000008E-5</v>
      </c>
      <c r="S198" s="150">
        <v>0</v>
      </c>
      <c r="T198" s="151">
        <f t="shared" si="33"/>
        <v>0</v>
      </c>
      <c r="AR198" s="152" t="s">
        <v>255</v>
      </c>
      <c r="AT198" s="152" t="s">
        <v>178</v>
      </c>
      <c r="AU198" s="152" t="s">
        <v>86</v>
      </c>
      <c r="AY198" s="13" t="s">
        <v>176</v>
      </c>
      <c r="BE198" s="153">
        <f t="shared" si="34"/>
        <v>0</v>
      </c>
      <c r="BF198" s="153">
        <f t="shared" si="35"/>
        <v>0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3" t="s">
        <v>86</v>
      </c>
      <c r="BK198" s="153">
        <f t="shared" si="39"/>
        <v>0</v>
      </c>
      <c r="BL198" s="13" t="s">
        <v>255</v>
      </c>
      <c r="BM198" s="152" t="s">
        <v>2365</v>
      </c>
    </row>
    <row r="199" spans="2:65" s="1" customFormat="1" ht="24.15" customHeight="1">
      <c r="B199" s="139"/>
      <c r="C199" s="154" t="s">
        <v>2037</v>
      </c>
      <c r="D199" s="154" t="s">
        <v>234</v>
      </c>
      <c r="E199" s="155" t="s">
        <v>2366</v>
      </c>
      <c r="F199" s="156" t="s">
        <v>2367</v>
      </c>
      <c r="G199" s="157" t="s">
        <v>285</v>
      </c>
      <c r="H199" s="158">
        <v>1</v>
      </c>
      <c r="I199" s="159"/>
      <c r="J199" s="160">
        <f t="shared" si="30"/>
        <v>0</v>
      </c>
      <c r="K199" s="161"/>
      <c r="L199" s="162"/>
      <c r="M199" s="163" t="s">
        <v>1</v>
      </c>
      <c r="N199" s="164" t="s">
        <v>39</v>
      </c>
      <c r="P199" s="150">
        <f t="shared" si="31"/>
        <v>0</v>
      </c>
      <c r="Q199" s="150">
        <v>1.2E-2</v>
      </c>
      <c r="R199" s="150">
        <f t="shared" si="32"/>
        <v>1.2E-2</v>
      </c>
      <c r="S199" s="150">
        <v>0</v>
      </c>
      <c r="T199" s="151">
        <f t="shared" si="33"/>
        <v>0</v>
      </c>
      <c r="AR199" s="152" t="s">
        <v>1100</v>
      </c>
      <c r="AT199" s="152" t="s">
        <v>234</v>
      </c>
      <c r="AU199" s="152" t="s">
        <v>86</v>
      </c>
      <c r="AY199" s="13" t="s">
        <v>176</v>
      </c>
      <c r="BE199" s="153">
        <f t="shared" si="34"/>
        <v>0</v>
      </c>
      <c r="BF199" s="153">
        <f t="shared" si="35"/>
        <v>0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3" t="s">
        <v>86</v>
      </c>
      <c r="BK199" s="153">
        <f t="shared" si="39"/>
        <v>0</v>
      </c>
      <c r="BL199" s="13" t="s">
        <v>1100</v>
      </c>
      <c r="BM199" s="152" t="s">
        <v>2368</v>
      </c>
    </row>
    <row r="200" spans="2:65" s="1" customFormat="1" ht="24.15" customHeight="1">
      <c r="B200" s="139"/>
      <c r="C200" s="154" t="s">
        <v>1504</v>
      </c>
      <c r="D200" s="154" t="s">
        <v>234</v>
      </c>
      <c r="E200" s="155" t="s">
        <v>2369</v>
      </c>
      <c r="F200" s="156" t="s">
        <v>2370</v>
      </c>
      <c r="G200" s="157" t="s">
        <v>285</v>
      </c>
      <c r="H200" s="158">
        <v>2</v>
      </c>
      <c r="I200" s="159"/>
      <c r="J200" s="160">
        <f t="shared" si="30"/>
        <v>0</v>
      </c>
      <c r="K200" s="161"/>
      <c r="L200" s="162"/>
      <c r="M200" s="163" t="s">
        <v>1</v>
      </c>
      <c r="N200" s="164" t="s">
        <v>39</v>
      </c>
      <c r="P200" s="150">
        <f t="shared" si="31"/>
        <v>0</v>
      </c>
      <c r="Q200" s="150">
        <v>1.468E-2</v>
      </c>
      <c r="R200" s="150">
        <f t="shared" si="32"/>
        <v>2.9360000000000001E-2</v>
      </c>
      <c r="S200" s="150">
        <v>0</v>
      </c>
      <c r="T200" s="151">
        <f t="shared" si="33"/>
        <v>0</v>
      </c>
      <c r="AR200" s="152" t="s">
        <v>1100</v>
      </c>
      <c r="AT200" s="152" t="s">
        <v>234</v>
      </c>
      <c r="AU200" s="152" t="s">
        <v>86</v>
      </c>
      <c r="AY200" s="13" t="s">
        <v>176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86</v>
      </c>
      <c r="BK200" s="153">
        <f t="shared" si="39"/>
        <v>0</v>
      </c>
      <c r="BL200" s="13" t="s">
        <v>1100</v>
      </c>
      <c r="BM200" s="152" t="s">
        <v>2371</v>
      </c>
    </row>
    <row r="201" spans="2:65" s="1" customFormat="1" ht="24.15" customHeight="1">
      <c r="B201" s="139"/>
      <c r="C201" s="140" t="s">
        <v>1651</v>
      </c>
      <c r="D201" s="140" t="s">
        <v>178</v>
      </c>
      <c r="E201" s="141" t="s">
        <v>2372</v>
      </c>
      <c r="F201" s="142" t="s">
        <v>2373</v>
      </c>
      <c r="G201" s="143" t="s">
        <v>222</v>
      </c>
      <c r="H201" s="144">
        <v>370</v>
      </c>
      <c r="I201" s="145"/>
      <c r="J201" s="146">
        <f t="shared" si="30"/>
        <v>0</v>
      </c>
      <c r="K201" s="147"/>
      <c r="L201" s="28"/>
      <c r="M201" s="148" t="s">
        <v>1</v>
      </c>
      <c r="N201" s="149" t="s">
        <v>39</v>
      </c>
      <c r="P201" s="150">
        <f t="shared" si="31"/>
        <v>0</v>
      </c>
      <c r="Q201" s="150">
        <v>0</v>
      </c>
      <c r="R201" s="150">
        <f t="shared" si="32"/>
        <v>0</v>
      </c>
      <c r="S201" s="150">
        <v>0</v>
      </c>
      <c r="T201" s="151">
        <f t="shared" si="33"/>
        <v>0</v>
      </c>
      <c r="AR201" s="152" t="s">
        <v>255</v>
      </c>
      <c r="AT201" s="152" t="s">
        <v>178</v>
      </c>
      <c r="AU201" s="152" t="s">
        <v>86</v>
      </c>
      <c r="AY201" s="13" t="s">
        <v>176</v>
      </c>
      <c r="BE201" s="153">
        <f t="shared" si="34"/>
        <v>0</v>
      </c>
      <c r="BF201" s="153">
        <f t="shared" si="35"/>
        <v>0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3" t="s">
        <v>86</v>
      </c>
      <c r="BK201" s="153">
        <f t="shared" si="39"/>
        <v>0</v>
      </c>
      <c r="BL201" s="13" t="s">
        <v>255</v>
      </c>
      <c r="BM201" s="152" t="s">
        <v>2374</v>
      </c>
    </row>
    <row r="202" spans="2:65" s="1" customFormat="1" ht="16.5" customHeight="1">
      <c r="B202" s="139"/>
      <c r="C202" s="140" t="s">
        <v>683</v>
      </c>
      <c r="D202" s="140" t="s">
        <v>178</v>
      </c>
      <c r="E202" s="141" t="s">
        <v>2375</v>
      </c>
      <c r="F202" s="142" t="s">
        <v>2376</v>
      </c>
      <c r="G202" s="143" t="s">
        <v>222</v>
      </c>
      <c r="H202" s="144">
        <v>340</v>
      </c>
      <c r="I202" s="145"/>
      <c r="J202" s="146">
        <f t="shared" si="30"/>
        <v>0</v>
      </c>
      <c r="K202" s="147"/>
      <c r="L202" s="28"/>
      <c r="M202" s="148" t="s">
        <v>1</v>
      </c>
      <c r="N202" s="149" t="s">
        <v>39</v>
      </c>
      <c r="P202" s="150">
        <f t="shared" si="31"/>
        <v>0</v>
      </c>
      <c r="Q202" s="150">
        <v>1.58E-3</v>
      </c>
      <c r="R202" s="150">
        <f t="shared" si="32"/>
        <v>0.53720000000000001</v>
      </c>
      <c r="S202" s="150">
        <v>0</v>
      </c>
      <c r="T202" s="151">
        <f t="shared" si="33"/>
        <v>0</v>
      </c>
      <c r="AR202" s="152" t="s">
        <v>255</v>
      </c>
      <c r="AT202" s="152" t="s">
        <v>178</v>
      </c>
      <c r="AU202" s="152" t="s">
        <v>86</v>
      </c>
      <c r="AY202" s="13" t="s">
        <v>176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3" t="s">
        <v>86</v>
      </c>
      <c r="BK202" s="153">
        <f t="shared" si="39"/>
        <v>0</v>
      </c>
      <c r="BL202" s="13" t="s">
        <v>255</v>
      </c>
      <c r="BM202" s="152" t="s">
        <v>2377</v>
      </c>
    </row>
    <row r="203" spans="2:65" s="1" customFormat="1" ht="33" customHeight="1">
      <c r="B203" s="139"/>
      <c r="C203" s="154" t="s">
        <v>2378</v>
      </c>
      <c r="D203" s="154" t="s">
        <v>234</v>
      </c>
      <c r="E203" s="155" t="s">
        <v>2379</v>
      </c>
      <c r="F203" s="156" t="s">
        <v>2380</v>
      </c>
      <c r="G203" s="157" t="s">
        <v>241</v>
      </c>
      <c r="H203" s="158">
        <v>340</v>
      </c>
      <c r="I203" s="159"/>
      <c r="J203" s="160">
        <f t="shared" si="30"/>
        <v>0</v>
      </c>
      <c r="K203" s="161"/>
      <c r="L203" s="162"/>
      <c r="M203" s="163" t="s">
        <v>1</v>
      </c>
      <c r="N203" s="164" t="s">
        <v>39</v>
      </c>
      <c r="P203" s="150">
        <f t="shared" si="31"/>
        <v>0</v>
      </c>
      <c r="Q203" s="150">
        <v>0</v>
      </c>
      <c r="R203" s="150">
        <f t="shared" si="32"/>
        <v>0</v>
      </c>
      <c r="S203" s="150">
        <v>0</v>
      </c>
      <c r="T203" s="151">
        <f t="shared" si="33"/>
        <v>0</v>
      </c>
      <c r="AR203" s="152" t="s">
        <v>320</v>
      </c>
      <c r="AT203" s="152" t="s">
        <v>234</v>
      </c>
      <c r="AU203" s="152" t="s">
        <v>86</v>
      </c>
      <c r="AY203" s="13" t="s">
        <v>176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3" t="s">
        <v>86</v>
      </c>
      <c r="BK203" s="153">
        <f t="shared" si="39"/>
        <v>0</v>
      </c>
      <c r="BL203" s="13" t="s">
        <v>255</v>
      </c>
      <c r="BM203" s="152" t="s">
        <v>2381</v>
      </c>
    </row>
    <row r="204" spans="2:65" s="1" customFormat="1" ht="37.75" customHeight="1">
      <c r="B204" s="139"/>
      <c r="C204" s="154" t="s">
        <v>2382</v>
      </c>
      <c r="D204" s="154" t="s">
        <v>234</v>
      </c>
      <c r="E204" s="155" t="s">
        <v>2383</v>
      </c>
      <c r="F204" s="156" t="s">
        <v>2384</v>
      </c>
      <c r="G204" s="157" t="s">
        <v>241</v>
      </c>
      <c r="H204" s="158">
        <v>2400</v>
      </c>
      <c r="I204" s="159"/>
      <c r="J204" s="160">
        <f t="shared" si="30"/>
        <v>0</v>
      </c>
      <c r="K204" s="161"/>
      <c r="L204" s="162"/>
      <c r="M204" s="163" t="s">
        <v>1</v>
      </c>
      <c r="N204" s="164" t="s">
        <v>39</v>
      </c>
      <c r="P204" s="150">
        <f t="shared" si="31"/>
        <v>0</v>
      </c>
      <c r="Q204" s="150">
        <v>0</v>
      </c>
      <c r="R204" s="150">
        <f t="shared" si="32"/>
        <v>0</v>
      </c>
      <c r="S204" s="150">
        <v>0</v>
      </c>
      <c r="T204" s="151">
        <f t="shared" si="33"/>
        <v>0</v>
      </c>
      <c r="AR204" s="152" t="s">
        <v>320</v>
      </c>
      <c r="AT204" s="152" t="s">
        <v>234</v>
      </c>
      <c r="AU204" s="152" t="s">
        <v>86</v>
      </c>
      <c r="AY204" s="13" t="s">
        <v>176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3" t="s">
        <v>86</v>
      </c>
      <c r="BK204" s="153">
        <f t="shared" si="39"/>
        <v>0</v>
      </c>
      <c r="BL204" s="13" t="s">
        <v>255</v>
      </c>
      <c r="BM204" s="152" t="s">
        <v>2385</v>
      </c>
    </row>
    <row r="205" spans="2:65" s="1" customFormat="1" ht="24.15" customHeight="1">
      <c r="B205" s="139"/>
      <c r="C205" s="154" t="s">
        <v>2131</v>
      </c>
      <c r="D205" s="154" t="s">
        <v>234</v>
      </c>
      <c r="E205" s="155" t="s">
        <v>2386</v>
      </c>
      <c r="F205" s="156" t="s">
        <v>2387</v>
      </c>
      <c r="G205" s="157" t="s">
        <v>285</v>
      </c>
      <c r="H205" s="158">
        <v>10800</v>
      </c>
      <c r="I205" s="159"/>
      <c r="J205" s="160">
        <f t="shared" si="30"/>
        <v>0</v>
      </c>
      <c r="K205" s="161"/>
      <c r="L205" s="162"/>
      <c r="M205" s="163" t="s">
        <v>1</v>
      </c>
      <c r="N205" s="164" t="s">
        <v>39</v>
      </c>
      <c r="P205" s="150">
        <f t="shared" si="31"/>
        <v>0</v>
      </c>
      <c r="Q205" s="150">
        <v>0</v>
      </c>
      <c r="R205" s="150">
        <f t="shared" si="32"/>
        <v>0</v>
      </c>
      <c r="S205" s="150">
        <v>0</v>
      </c>
      <c r="T205" s="151">
        <f t="shared" si="33"/>
        <v>0</v>
      </c>
      <c r="AR205" s="152" t="s">
        <v>320</v>
      </c>
      <c r="AT205" s="152" t="s">
        <v>234</v>
      </c>
      <c r="AU205" s="152" t="s">
        <v>86</v>
      </c>
      <c r="AY205" s="13" t="s">
        <v>176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3" t="s">
        <v>86</v>
      </c>
      <c r="BK205" s="153">
        <f t="shared" si="39"/>
        <v>0</v>
      </c>
      <c r="BL205" s="13" t="s">
        <v>255</v>
      </c>
      <c r="BM205" s="152" t="s">
        <v>2388</v>
      </c>
    </row>
    <row r="206" spans="2:65" s="1" customFormat="1" ht="33" customHeight="1">
      <c r="B206" s="139"/>
      <c r="C206" s="154" t="s">
        <v>687</v>
      </c>
      <c r="D206" s="154" t="s">
        <v>234</v>
      </c>
      <c r="E206" s="155" t="s">
        <v>2389</v>
      </c>
      <c r="F206" s="156" t="s">
        <v>2390</v>
      </c>
      <c r="G206" s="157" t="s">
        <v>285</v>
      </c>
      <c r="H206" s="158">
        <v>9.86</v>
      </c>
      <c r="I206" s="159"/>
      <c r="J206" s="160">
        <f t="shared" si="30"/>
        <v>0</v>
      </c>
      <c r="K206" s="161"/>
      <c r="L206" s="162"/>
      <c r="M206" s="163" t="s">
        <v>1</v>
      </c>
      <c r="N206" s="164" t="s">
        <v>39</v>
      </c>
      <c r="P206" s="150">
        <f t="shared" si="31"/>
        <v>0</v>
      </c>
      <c r="Q206" s="150">
        <v>1.6000000000000001E-4</v>
      </c>
      <c r="R206" s="150">
        <f t="shared" si="32"/>
        <v>1.5776E-3</v>
      </c>
      <c r="S206" s="150">
        <v>0</v>
      </c>
      <c r="T206" s="151">
        <f t="shared" si="33"/>
        <v>0</v>
      </c>
      <c r="AR206" s="152" t="s">
        <v>320</v>
      </c>
      <c r="AT206" s="152" t="s">
        <v>234</v>
      </c>
      <c r="AU206" s="152" t="s">
        <v>86</v>
      </c>
      <c r="AY206" s="13" t="s">
        <v>176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86</v>
      </c>
      <c r="BK206" s="153">
        <f t="shared" si="39"/>
        <v>0</v>
      </c>
      <c r="BL206" s="13" t="s">
        <v>255</v>
      </c>
      <c r="BM206" s="152" t="s">
        <v>2391</v>
      </c>
    </row>
    <row r="207" spans="2:65" s="1" customFormat="1" ht="37.75" customHeight="1">
      <c r="B207" s="139"/>
      <c r="C207" s="154" t="s">
        <v>2382</v>
      </c>
      <c r="D207" s="154" t="s">
        <v>234</v>
      </c>
      <c r="E207" s="155" t="s">
        <v>2392</v>
      </c>
      <c r="F207" s="156" t="s">
        <v>2393</v>
      </c>
      <c r="G207" s="157" t="s">
        <v>241</v>
      </c>
      <c r="H207" s="158">
        <v>320</v>
      </c>
      <c r="I207" s="159"/>
      <c r="J207" s="160">
        <f t="shared" si="30"/>
        <v>0</v>
      </c>
      <c r="K207" s="161"/>
      <c r="L207" s="162"/>
      <c r="M207" s="163" t="s">
        <v>1</v>
      </c>
      <c r="N207" s="164" t="s">
        <v>39</v>
      </c>
      <c r="P207" s="150">
        <f t="shared" si="31"/>
        <v>0</v>
      </c>
      <c r="Q207" s="150">
        <v>0</v>
      </c>
      <c r="R207" s="150">
        <f t="shared" si="32"/>
        <v>0</v>
      </c>
      <c r="S207" s="150">
        <v>0</v>
      </c>
      <c r="T207" s="151">
        <f t="shared" si="33"/>
        <v>0</v>
      </c>
      <c r="AR207" s="152" t="s">
        <v>320</v>
      </c>
      <c r="AT207" s="152" t="s">
        <v>234</v>
      </c>
      <c r="AU207" s="152" t="s">
        <v>86</v>
      </c>
      <c r="AY207" s="13" t="s">
        <v>176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3" t="s">
        <v>86</v>
      </c>
      <c r="BK207" s="153">
        <f t="shared" si="39"/>
        <v>0</v>
      </c>
      <c r="BL207" s="13" t="s">
        <v>255</v>
      </c>
      <c r="BM207" s="152" t="s">
        <v>2394</v>
      </c>
    </row>
    <row r="208" spans="2:65" s="1" customFormat="1" ht="16.5" customHeight="1">
      <c r="B208" s="139"/>
      <c r="C208" s="154" t="s">
        <v>2061</v>
      </c>
      <c r="D208" s="154" t="s">
        <v>234</v>
      </c>
      <c r="E208" s="155" t="s">
        <v>2395</v>
      </c>
      <c r="F208" s="156" t="s">
        <v>2396</v>
      </c>
      <c r="G208" s="157" t="s">
        <v>241</v>
      </c>
      <c r="H208" s="158">
        <v>120</v>
      </c>
      <c r="I208" s="159"/>
      <c r="J208" s="160">
        <f t="shared" si="30"/>
        <v>0</v>
      </c>
      <c r="K208" s="161"/>
      <c r="L208" s="162"/>
      <c r="M208" s="163" t="s">
        <v>1</v>
      </c>
      <c r="N208" s="164" t="s">
        <v>39</v>
      </c>
      <c r="P208" s="150">
        <f t="shared" si="31"/>
        <v>0</v>
      </c>
      <c r="Q208" s="150">
        <v>0</v>
      </c>
      <c r="R208" s="150">
        <f t="shared" si="32"/>
        <v>0</v>
      </c>
      <c r="S208" s="150">
        <v>0</v>
      </c>
      <c r="T208" s="151">
        <f t="shared" si="33"/>
        <v>0</v>
      </c>
      <c r="AR208" s="152" t="s">
        <v>320</v>
      </c>
      <c r="AT208" s="152" t="s">
        <v>234</v>
      </c>
      <c r="AU208" s="152" t="s">
        <v>86</v>
      </c>
      <c r="AY208" s="13" t="s">
        <v>176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3" t="s">
        <v>86</v>
      </c>
      <c r="BK208" s="153">
        <f t="shared" si="39"/>
        <v>0</v>
      </c>
      <c r="BL208" s="13" t="s">
        <v>255</v>
      </c>
      <c r="BM208" s="152" t="s">
        <v>2397</v>
      </c>
    </row>
    <row r="209" spans="2:65" s="1" customFormat="1" ht="16.5" customHeight="1">
      <c r="B209" s="139"/>
      <c r="C209" s="154" t="s">
        <v>2398</v>
      </c>
      <c r="D209" s="154" t="s">
        <v>234</v>
      </c>
      <c r="E209" s="155" t="s">
        <v>2399</v>
      </c>
      <c r="F209" s="156" t="s">
        <v>2400</v>
      </c>
      <c r="G209" s="157" t="s">
        <v>285</v>
      </c>
      <c r="H209" s="158">
        <v>7</v>
      </c>
      <c r="I209" s="159"/>
      <c r="J209" s="160">
        <f t="shared" si="30"/>
        <v>0</v>
      </c>
      <c r="K209" s="161"/>
      <c r="L209" s="162"/>
      <c r="M209" s="163" t="s">
        <v>1</v>
      </c>
      <c r="N209" s="164" t="s">
        <v>39</v>
      </c>
      <c r="P209" s="150">
        <f t="shared" si="31"/>
        <v>0</v>
      </c>
      <c r="Q209" s="150">
        <v>0</v>
      </c>
      <c r="R209" s="150">
        <f t="shared" si="32"/>
        <v>0</v>
      </c>
      <c r="S209" s="150">
        <v>0</v>
      </c>
      <c r="T209" s="151">
        <f t="shared" si="33"/>
        <v>0</v>
      </c>
      <c r="AR209" s="152" t="s">
        <v>320</v>
      </c>
      <c r="AT209" s="152" t="s">
        <v>234</v>
      </c>
      <c r="AU209" s="152" t="s">
        <v>86</v>
      </c>
      <c r="AY209" s="13" t="s">
        <v>176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3" t="s">
        <v>86</v>
      </c>
      <c r="BK209" s="153">
        <f t="shared" si="39"/>
        <v>0</v>
      </c>
      <c r="BL209" s="13" t="s">
        <v>255</v>
      </c>
      <c r="BM209" s="152" t="s">
        <v>2401</v>
      </c>
    </row>
    <row r="210" spans="2:65" s="1" customFormat="1" ht="24.15" customHeight="1">
      <c r="B210" s="139"/>
      <c r="C210" s="140" t="s">
        <v>2045</v>
      </c>
      <c r="D210" s="140" t="s">
        <v>178</v>
      </c>
      <c r="E210" s="141" t="s">
        <v>2402</v>
      </c>
      <c r="F210" s="142" t="s">
        <v>2403</v>
      </c>
      <c r="G210" s="143" t="s">
        <v>285</v>
      </c>
      <c r="H210" s="144">
        <v>2</v>
      </c>
      <c r="I210" s="145"/>
      <c r="J210" s="146">
        <f t="shared" si="30"/>
        <v>0</v>
      </c>
      <c r="K210" s="147"/>
      <c r="L210" s="28"/>
      <c r="M210" s="148" t="s">
        <v>1</v>
      </c>
      <c r="N210" s="149" t="s">
        <v>39</v>
      </c>
      <c r="P210" s="150">
        <f t="shared" si="31"/>
        <v>0</v>
      </c>
      <c r="Q210" s="150">
        <v>9.0000000000000006E-5</v>
      </c>
      <c r="R210" s="150">
        <f t="shared" si="32"/>
        <v>1.8000000000000001E-4</v>
      </c>
      <c r="S210" s="150">
        <v>0</v>
      </c>
      <c r="T210" s="151">
        <f t="shared" si="33"/>
        <v>0</v>
      </c>
      <c r="AR210" s="152" t="s">
        <v>255</v>
      </c>
      <c r="AT210" s="152" t="s">
        <v>178</v>
      </c>
      <c r="AU210" s="152" t="s">
        <v>86</v>
      </c>
      <c r="AY210" s="13" t="s">
        <v>176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3" t="s">
        <v>86</v>
      </c>
      <c r="BK210" s="153">
        <f t="shared" si="39"/>
        <v>0</v>
      </c>
      <c r="BL210" s="13" t="s">
        <v>255</v>
      </c>
      <c r="BM210" s="152" t="s">
        <v>2404</v>
      </c>
    </row>
    <row r="211" spans="2:65" s="1" customFormat="1" ht="55.5" customHeight="1">
      <c r="B211" s="139"/>
      <c r="C211" s="154" t="s">
        <v>1782</v>
      </c>
      <c r="D211" s="154" t="s">
        <v>234</v>
      </c>
      <c r="E211" s="155" t="s">
        <v>2405</v>
      </c>
      <c r="F211" s="156" t="s">
        <v>2406</v>
      </c>
      <c r="G211" s="157" t="s">
        <v>285</v>
      </c>
      <c r="H211" s="158">
        <v>2</v>
      </c>
      <c r="I211" s="159"/>
      <c r="J211" s="160">
        <f t="shared" si="30"/>
        <v>0</v>
      </c>
      <c r="K211" s="161"/>
      <c r="L211" s="162"/>
      <c r="M211" s="163" t="s">
        <v>1</v>
      </c>
      <c r="N211" s="164" t="s">
        <v>39</v>
      </c>
      <c r="P211" s="150">
        <f t="shared" si="31"/>
        <v>0</v>
      </c>
      <c r="Q211" s="150">
        <v>4.8999999999999998E-3</v>
      </c>
      <c r="R211" s="150">
        <f t="shared" si="32"/>
        <v>9.7999999999999997E-3</v>
      </c>
      <c r="S211" s="150">
        <v>0</v>
      </c>
      <c r="T211" s="151">
        <f t="shared" si="33"/>
        <v>0</v>
      </c>
      <c r="AR211" s="152" t="s">
        <v>320</v>
      </c>
      <c r="AT211" s="152" t="s">
        <v>234</v>
      </c>
      <c r="AU211" s="152" t="s">
        <v>86</v>
      </c>
      <c r="AY211" s="13" t="s">
        <v>176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3" t="s">
        <v>86</v>
      </c>
      <c r="BK211" s="153">
        <f t="shared" si="39"/>
        <v>0</v>
      </c>
      <c r="BL211" s="13" t="s">
        <v>255</v>
      </c>
      <c r="BM211" s="152" t="s">
        <v>2407</v>
      </c>
    </row>
    <row r="212" spans="2:65" s="1" customFormat="1" ht="24.15" customHeight="1">
      <c r="B212" s="139"/>
      <c r="C212" s="140" t="s">
        <v>1510</v>
      </c>
      <c r="D212" s="140" t="s">
        <v>178</v>
      </c>
      <c r="E212" s="141" t="s">
        <v>2408</v>
      </c>
      <c r="F212" s="142" t="s">
        <v>2409</v>
      </c>
      <c r="G212" s="143" t="s">
        <v>285</v>
      </c>
      <c r="H212" s="144">
        <v>2</v>
      </c>
      <c r="I212" s="145"/>
      <c r="J212" s="146">
        <f t="shared" si="30"/>
        <v>0</v>
      </c>
      <c r="K212" s="147"/>
      <c r="L212" s="28"/>
      <c r="M212" s="148" t="s">
        <v>1</v>
      </c>
      <c r="N212" s="149" t="s">
        <v>39</v>
      </c>
      <c r="P212" s="150">
        <f t="shared" si="31"/>
        <v>0</v>
      </c>
      <c r="Q212" s="150">
        <v>9.0000000000000006E-5</v>
      </c>
      <c r="R212" s="150">
        <f t="shared" si="32"/>
        <v>1.8000000000000001E-4</v>
      </c>
      <c r="S212" s="150">
        <v>0</v>
      </c>
      <c r="T212" s="151">
        <f t="shared" si="33"/>
        <v>0</v>
      </c>
      <c r="AR212" s="152" t="s">
        <v>255</v>
      </c>
      <c r="AT212" s="152" t="s">
        <v>178</v>
      </c>
      <c r="AU212" s="152" t="s">
        <v>86</v>
      </c>
      <c r="AY212" s="13" t="s">
        <v>176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3" t="s">
        <v>86</v>
      </c>
      <c r="BK212" s="153">
        <f t="shared" si="39"/>
        <v>0</v>
      </c>
      <c r="BL212" s="13" t="s">
        <v>255</v>
      </c>
      <c r="BM212" s="152" t="s">
        <v>2410</v>
      </c>
    </row>
    <row r="213" spans="2:65" s="1" customFormat="1" ht="55.5" customHeight="1">
      <c r="B213" s="139"/>
      <c r="C213" s="154" t="s">
        <v>2030</v>
      </c>
      <c r="D213" s="154" t="s">
        <v>234</v>
      </c>
      <c r="E213" s="155" t="s">
        <v>2411</v>
      </c>
      <c r="F213" s="156" t="s">
        <v>2412</v>
      </c>
      <c r="G213" s="157" t="s">
        <v>285</v>
      </c>
      <c r="H213" s="158">
        <v>2</v>
      </c>
      <c r="I213" s="159"/>
      <c r="J213" s="160">
        <f t="shared" si="30"/>
        <v>0</v>
      </c>
      <c r="K213" s="161"/>
      <c r="L213" s="162"/>
      <c r="M213" s="163" t="s">
        <v>1</v>
      </c>
      <c r="N213" s="164" t="s">
        <v>39</v>
      </c>
      <c r="P213" s="150">
        <f t="shared" si="31"/>
        <v>0</v>
      </c>
      <c r="Q213" s="150">
        <v>5.6699999999999997E-3</v>
      </c>
      <c r="R213" s="150">
        <f t="shared" si="32"/>
        <v>1.1339999999999999E-2</v>
      </c>
      <c r="S213" s="150">
        <v>0</v>
      </c>
      <c r="T213" s="151">
        <f t="shared" si="33"/>
        <v>0</v>
      </c>
      <c r="AR213" s="152" t="s">
        <v>320</v>
      </c>
      <c r="AT213" s="152" t="s">
        <v>234</v>
      </c>
      <c r="AU213" s="152" t="s">
        <v>86</v>
      </c>
      <c r="AY213" s="13" t="s">
        <v>176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86</v>
      </c>
      <c r="BK213" s="153">
        <f t="shared" si="39"/>
        <v>0</v>
      </c>
      <c r="BL213" s="13" t="s">
        <v>255</v>
      </c>
      <c r="BM213" s="152" t="s">
        <v>2413</v>
      </c>
    </row>
    <row r="214" spans="2:65" s="1" customFormat="1" ht="24.15" customHeight="1">
      <c r="B214" s="139"/>
      <c r="C214" s="140" t="s">
        <v>2414</v>
      </c>
      <c r="D214" s="140" t="s">
        <v>178</v>
      </c>
      <c r="E214" s="141" t="s">
        <v>2415</v>
      </c>
      <c r="F214" s="142" t="s">
        <v>2416</v>
      </c>
      <c r="G214" s="143" t="s">
        <v>285</v>
      </c>
      <c r="H214" s="144">
        <v>1</v>
      </c>
      <c r="I214" s="145"/>
      <c r="J214" s="146">
        <f t="shared" si="30"/>
        <v>0</v>
      </c>
      <c r="K214" s="147"/>
      <c r="L214" s="28"/>
      <c r="M214" s="148" t="s">
        <v>1</v>
      </c>
      <c r="N214" s="149" t="s">
        <v>39</v>
      </c>
      <c r="P214" s="150">
        <f t="shared" si="31"/>
        <v>0</v>
      </c>
      <c r="Q214" s="150">
        <v>9.0000000000000006E-5</v>
      </c>
      <c r="R214" s="150">
        <f t="shared" si="32"/>
        <v>9.0000000000000006E-5</v>
      </c>
      <c r="S214" s="150">
        <v>0</v>
      </c>
      <c r="T214" s="151">
        <f t="shared" si="33"/>
        <v>0</v>
      </c>
      <c r="AR214" s="152" t="s">
        <v>255</v>
      </c>
      <c r="AT214" s="152" t="s">
        <v>178</v>
      </c>
      <c r="AU214" s="152" t="s">
        <v>86</v>
      </c>
      <c r="AY214" s="13" t="s">
        <v>176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3" t="s">
        <v>86</v>
      </c>
      <c r="BK214" s="153">
        <f t="shared" si="39"/>
        <v>0</v>
      </c>
      <c r="BL214" s="13" t="s">
        <v>255</v>
      </c>
      <c r="BM214" s="152" t="s">
        <v>2417</v>
      </c>
    </row>
    <row r="215" spans="2:65" s="1" customFormat="1" ht="55.5" customHeight="1">
      <c r="B215" s="139"/>
      <c r="C215" s="154" t="s">
        <v>2418</v>
      </c>
      <c r="D215" s="154" t="s">
        <v>234</v>
      </c>
      <c r="E215" s="155" t="s">
        <v>2419</v>
      </c>
      <c r="F215" s="156" t="s">
        <v>2420</v>
      </c>
      <c r="G215" s="157" t="s">
        <v>285</v>
      </c>
      <c r="H215" s="158">
        <v>1</v>
      </c>
      <c r="I215" s="159"/>
      <c r="J215" s="160">
        <f t="shared" si="30"/>
        <v>0</v>
      </c>
      <c r="K215" s="161"/>
      <c r="L215" s="162"/>
      <c r="M215" s="163" t="s">
        <v>1</v>
      </c>
      <c r="N215" s="164" t="s">
        <v>39</v>
      </c>
      <c r="P215" s="150">
        <f t="shared" si="31"/>
        <v>0</v>
      </c>
      <c r="Q215" s="150">
        <v>6.3600000000000002E-3</v>
      </c>
      <c r="R215" s="150">
        <f t="shared" si="32"/>
        <v>6.3600000000000002E-3</v>
      </c>
      <c r="S215" s="150">
        <v>0</v>
      </c>
      <c r="T215" s="151">
        <f t="shared" si="33"/>
        <v>0</v>
      </c>
      <c r="AR215" s="152" t="s">
        <v>320</v>
      </c>
      <c r="AT215" s="152" t="s">
        <v>234</v>
      </c>
      <c r="AU215" s="152" t="s">
        <v>86</v>
      </c>
      <c r="AY215" s="13" t="s">
        <v>176</v>
      </c>
      <c r="BE215" s="153">
        <f t="shared" si="34"/>
        <v>0</v>
      </c>
      <c r="BF215" s="153">
        <f t="shared" si="35"/>
        <v>0</v>
      </c>
      <c r="BG215" s="153">
        <f t="shared" si="36"/>
        <v>0</v>
      </c>
      <c r="BH215" s="153">
        <f t="shared" si="37"/>
        <v>0</v>
      </c>
      <c r="BI215" s="153">
        <f t="shared" si="38"/>
        <v>0</v>
      </c>
      <c r="BJ215" s="13" t="s">
        <v>86</v>
      </c>
      <c r="BK215" s="153">
        <f t="shared" si="39"/>
        <v>0</v>
      </c>
      <c r="BL215" s="13" t="s">
        <v>255</v>
      </c>
      <c r="BM215" s="152" t="s">
        <v>2421</v>
      </c>
    </row>
    <row r="216" spans="2:65" s="1" customFormat="1" ht="16.5" customHeight="1">
      <c r="B216" s="139"/>
      <c r="C216" s="140" t="s">
        <v>2422</v>
      </c>
      <c r="D216" s="140" t="s">
        <v>178</v>
      </c>
      <c r="E216" s="141" t="s">
        <v>2423</v>
      </c>
      <c r="F216" s="142" t="s">
        <v>2424</v>
      </c>
      <c r="G216" s="143" t="s">
        <v>285</v>
      </c>
      <c r="H216" s="144">
        <v>5</v>
      </c>
      <c r="I216" s="145"/>
      <c r="J216" s="146">
        <f t="shared" si="30"/>
        <v>0</v>
      </c>
      <c r="K216" s="147"/>
      <c r="L216" s="28"/>
      <c r="M216" s="148" t="s">
        <v>1</v>
      </c>
      <c r="N216" s="149" t="s">
        <v>39</v>
      </c>
      <c r="P216" s="150">
        <f t="shared" si="31"/>
        <v>0</v>
      </c>
      <c r="Q216" s="150">
        <v>0</v>
      </c>
      <c r="R216" s="150">
        <f t="shared" si="32"/>
        <v>0</v>
      </c>
      <c r="S216" s="150">
        <v>0</v>
      </c>
      <c r="T216" s="151">
        <f t="shared" si="33"/>
        <v>0</v>
      </c>
      <c r="AR216" s="152" t="s">
        <v>255</v>
      </c>
      <c r="AT216" s="152" t="s">
        <v>178</v>
      </c>
      <c r="AU216" s="152" t="s">
        <v>86</v>
      </c>
      <c r="AY216" s="13" t="s">
        <v>176</v>
      </c>
      <c r="BE216" s="153">
        <f t="shared" si="34"/>
        <v>0</v>
      </c>
      <c r="BF216" s="153">
        <f t="shared" si="35"/>
        <v>0</v>
      </c>
      <c r="BG216" s="153">
        <f t="shared" si="36"/>
        <v>0</v>
      </c>
      <c r="BH216" s="153">
        <f t="shared" si="37"/>
        <v>0</v>
      </c>
      <c r="BI216" s="153">
        <f t="shared" si="38"/>
        <v>0</v>
      </c>
      <c r="BJ216" s="13" t="s">
        <v>86</v>
      </c>
      <c r="BK216" s="153">
        <f t="shared" si="39"/>
        <v>0</v>
      </c>
      <c r="BL216" s="13" t="s">
        <v>255</v>
      </c>
      <c r="BM216" s="152" t="s">
        <v>2425</v>
      </c>
    </row>
    <row r="217" spans="2:65" s="1" customFormat="1" ht="37.75" customHeight="1">
      <c r="B217" s="139"/>
      <c r="C217" s="154" t="s">
        <v>1456</v>
      </c>
      <c r="D217" s="154" t="s">
        <v>234</v>
      </c>
      <c r="E217" s="155" t="s">
        <v>2426</v>
      </c>
      <c r="F217" s="156" t="s">
        <v>2427</v>
      </c>
      <c r="G217" s="157" t="s">
        <v>285</v>
      </c>
      <c r="H217" s="158">
        <v>4</v>
      </c>
      <c r="I217" s="159"/>
      <c r="J217" s="160">
        <f t="shared" si="30"/>
        <v>0</v>
      </c>
      <c r="K217" s="161"/>
      <c r="L217" s="162"/>
      <c r="M217" s="163" t="s">
        <v>1</v>
      </c>
      <c r="N217" s="164" t="s">
        <v>39</v>
      </c>
      <c r="P217" s="150">
        <f t="shared" si="31"/>
        <v>0</v>
      </c>
      <c r="Q217" s="150">
        <v>0</v>
      </c>
      <c r="R217" s="150">
        <f t="shared" si="32"/>
        <v>0</v>
      </c>
      <c r="S217" s="150">
        <v>0</v>
      </c>
      <c r="T217" s="151">
        <f t="shared" si="33"/>
        <v>0</v>
      </c>
      <c r="AR217" s="152" t="s">
        <v>320</v>
      </c>
      <c r="AT217" s="152" t="s">
        <v>234</v>
      </c>
      <c r="AU217" s="152" t="s">
        <v>86</v>
      </c>
      <c r="AY217" s="13" t="s">
        <v>176</v>
      </c>
      <c r="BE217" s="153">
        <f t="shared" si="34"/>
        <v>0</v>
      </c>
      <c r="BF217" s="153">
        <f t="shared" si="35"/>
        <v>0</v>
      </c>
      <c r="BG217" s="153">
        <f t="shared" si="36"/>
        <v>0</v>
      </c>
      <c r="BH217" s="153">
        <f t="shared" si="37"/>
        <v>0</v>
      </c>
      <c r="BI217" s="153">
        <f t="shared" si="38"/>
        <v>0</v>
      </c>
      <c r="BJ217" s="13" t="s">
        <v>86</v>
      </c>
      <c r="BK217" s="153">
        <f t="shared" si="39"/>
        <v>0</v>
      </c>
      <c r="BL217" s="13" t="s">
        <v>255</v>
      </c>
      <c r="BM217" s="152" t="s">
        <v>2428</v>
      </c>
    </row>
    <row r="218" spans="2:65" s="1" customFormat="1" ht="37.75" customHeight="1">
      <c r="B218" s="139"/>
      <c r="C218" s="154" t="s">
        <v>1460</v>
      </c>
      <c r="D218" s="154" t="s">
        <v>234</v>
      </c>
      <c r="E218" s="155" t="s">
        <v>2429</v>
      </c>
      <c r="F218" s="156" t="s">
        <v>2430</v>
      </c>
      <c r="G218" s="157" t="s">
        <v>285</v>
      </c>
      <c r="H218" s="158">
        <v>1</v>
      </c>
      <c r="I218" s="159"/>
      <c r="J218" s="160">
        <f t="shared" si="30"/>
        <v>0</v>
      </c>
      <c r="K218" s="161"/>
      <c r="L218" s="162"/>
      <c r="M218" s="163" t="s">
        <v>1</v>
      </c>
      <c r="N218" s="164" t="s">
        <v>39</v>
      </c>
      <c r="P218" s="150">
        <f t="shared" si="31"/>
        <v>0</v>
      </c>
      <c r="Q218" s="150">
        <v>0</v>
      </c>
      <c r="R218" s="150">
        <f t="shared" si="32"/>
        <v>0</v>
      </c>
      <c r="S218" s="150">
        <v>0</v>
      </c>
      <c r="T218" s="151">
        <f t="shared" si="33"/>
        <v>0</v>
      </c>
      <c r="AR218" s="152" t="s">
        <v>320</v>
      </c>
      <c r="AT218" s="152" t="s">
        <v>234</v>
      </c>
      <c r="AU218" s="152" t="s">
        <v>86</v>
      </c>
      <c r="AY218" s="13" t="s">
        <v>176</v>
      </c>
      <c r="BE218" s="153">
        <f t="shared" si="34"/>
        <v>0</v>
      </c>
      <c r="BF218" s="153">
        <f t="shared" si="35"/>
        <v>0</v>
      </c>
      <c r="BG218" s="153">
        <f t="shared" si="36"/>
        <v>0</v>
      </c>
      <c r="BH218" s="153">
        <f t="shared" si="37"/>
        <v>0</v>
      </c>
      <c r="BI218" s="153">
        <f t="shared" si="38"/>
        <v>0</v>
      </c>
      <c r="BJ218" s="13" t="s">
        <v>86</v>
      </c>
      <c r="BK218" s="153">
        <f t="shared" si="39"/>
        <v>0</v>
      </c>
      <c r="BL218" s="13" t="s">
        <v>255</v>
      </c>
      <c r="BM218" s="152" t="s">
        <v>2431</v>
      </c>
    </row>
    <row r="219" spans="2:65" s="1" customFormat="1" ht="24.15" customHeight="1">
      <c r="B219" s="139"/>
      <c r="C219" s="140" t="s">
        <v>1156</v>
      </c>
      <c r="D219" s="140" t="s">
        <v>178</v>
      </c>
      <c r="E219" s="141" t="s">
        <v>2432</v>
      </c>
      <c r="F219" s="142" t="s">
        <v>2433</v>
      </c>
      <c r="G219" s="143" t="s">
        <v>647</v>
      </c>
      <c r="H219" s="165"/>
      <c r="I219" s="145"/>
      <c r="J219" s="146">
        <f t="shared" si="30"/>
        <v>0</v>
      </c>
      <c r="K219" s="147"/>
      <c r="L219" s="28"/>
      <c r="M219" s="148" t="s">
        <v>1</v>
      </c>
      <c r="N219" s="149" t="s">
        <v>39</v>
      </c>
      <c r="P219" s="150">
        <f t="shared" si="31"/>
        <v>0</v>
      </c>
      <c r="Q219" s="150">
        <v>0</v>
      </c>
      <c r="R219" s="150">
        <f t="shared" si="32"/>
        <v>0</v>
      </c>
      <c r="S219" s="150">
        <v>0</v>
      </c>
      <c r="T219" s="151">
        <f t="shared" si="33"/>
        <v>0</v>
      </c>
      <c r="AR219" s="152" t="s">
        <v>255</v>
      </c>
      <c r="AT219" s="152" t="s">
        <v>178</v>
      </c>
      <c r="AU219" s="152" t="s">
        <v>86</v>
      </c>
      <c r="AY219" s="13" t="s">
        <v>176</v>
      </c>
      <c r="BE219" s="153">
        <f t="shared" si="34"/>
        <v>0</v>
      </c>
      <c r="BF219" s="153">
        <f t="shared" si="35"/>
        <v>0</v>
      </c>
      <c r="BG219" s="153">
        <f t="shared" si="36"/>
        <v>0</v>
      </c>
      <c r="BH219" s="153">
        <f t="shared" si="37"/>
        <v>0</v>
      </c>
      <c r="BI219" s="153">
        <f t="shared" si="38"/>
        <v>0</v>
      </c>
      <c r="BJ219" s="13" t="s">
        <v>86</v>
      </c>
      <c r="BK219" s="153">
        <f t="shared" si="39"/>
        <v>0</v>
      </c>
      <c r="BL219" s="13" t="s">
        <v>255</v>
      </c>
      <c r="BM219" s="152" t="s">
        <v>2434</v>
      </c>
    </row>
    <row r="220" spans="2:65" s="1" customFormat="1" ht="24.15" customHeight="1">
      <c r="B220" s="139"/>
      <c r="C220" s="140" t="s">
        <v>1160</v>
      </c>
      <c r="D220" s="140" t="s">
        <v>178</v>
      </c>
      <c r="E220" s="141" t="s">
        <v>2435</v>
      </c>
      <c r="F220" s="142" t="s">
        <v>2436</v>
      </c>
      <c r="G220" s="143" t="s">
        <v>647</v>
      </c>
      <c r="H220" s="165"/>
      <c r="I220" s="145"/>
      <c r="J220" s="146">
        <f t="shared" si="30"/>
        <v>0</v>
      </c>
      <c r="K220" s="147"/>
      <c r="L220" s="28"/>
      <c r="M220" s="148" t="s">
        <v>1</v>
      </c>
      <c r="N220" s="149" t="s">
        <v>39</v>
      </c>
      <c r="P220" s="150">
        <f t="shared" si="31"/>
        <v>0</v>
      </c>
      <c r="Q220" s="150">
        <v>0</v>
      </c>
      <c r="R220" s="150">
        <f t="shared" si="32"/>
        <v>0</v>
      </c>
      <c r="S220" s="150">
        <v>0</v>
      </c>
      <c r="T220" s="151">
        <f t="shared" si="33"/>
        <v>0</v>
      </c>
      <c r="AR220" s="152" t="s">
        <v>255</v>
      </c>
      <c r="AT220" s="152" t="s">
        <v>178</v>
      </c>
      <c r="AU220" s="152" t="s">
        <v>86</v>
      </c>
      <c r="AY220" s="13" t="s">
        <v>176</v>
      </c>
      <c r="BE220" s="153">
        <f t="shared" si="34"/>
        <v>0</v>
      </c>
      <c r="BF220" s="153">
        <f t="shared" si="35"/>
        <v>0</v>
      </c>
      <c r="BG220" s="153">
        <f t="shared" si="36"/>
        <v>0</v>
      </c>
      <c r="BH220" s="153">
        <f t="shared" si="37"/>
        <v>0</v>
      </c>
      <c r="BI220" s="153">
        <f t="shared" si="38"/>
        <v>0</v>
      </c>
      <c r="BJ220" s="13" t="s">
        <v>86</v>
      </c>
      <c r="BK220" s="153">
        <f t="shared" si="39"/>
        <v>0</v>
      </c>
      <c r="BL220" s="13" t="s">
        <v>255</v>
      </c>
      <c r="BM220" s="152" t="s">
        <v>2437</v>
      </c>
    </row>
    <row r="221" spans="2:65" s="1" customFormat="1" ht="24.15" customHeight="1">
      <c r="B221" s="139"/>
      <c r="C221" s="140" t="s">
        <v>1164</v>
      </c>
      <c r="D221" s="140" t="s">
        <v>178</v>
      </c>
      <c r="E221" s="141" t="s">
        <v>2438</v>
      </c>
      <c r="F221" s="142" t="s">
        <v>2439</v>
      </c>
      <c r="G221" s="143" t="s">
        <v>647</v>
      </c>
      <c r="H221" s="165"/>
      <c r="I221" s="145"/>
      <c r="J221" s="146">
        <f t="shared" si="30"/>
        <v>0</v>
      </c>
      <c r="K221" s="147"/>
      <c r="L221" s="28"/>
      <c r="M221" s="148" t="s">
        <v>1</v>
      </c>
      <c r="N221" s="149" t="s">
        <v>39</v>
      </c>
      <c r="P221" s="150">
        <f t="shared" si="31"/>
        <v>0</v>
      </c>
      <c r="Q221" s="150">
        <v>0</v>
      </c>
      <c r="R221" s="150">
        <f t="shared" si="32"/>
        <v>0</v>
      </c>
      <c r="S221" s="150">
        <v>0</v>
      </c>
      <c r="T221" s="151">
        <f t="shared" si="33"/>
        <v>0</v>
      </c>
      <c r="AR221" s="152" t="s">
        <v>255</v>
      </c>
      <c r="AT221" s="152" t="s">
        <v>178</v>
      </c>
      <c r="AU221" s="152" t="s">
        <v>86</v>
      </c>
      <c r="AY221" s="13" t="s">
        <v>176</v>
      </c>
      <c r="BE221" s="153">
        <f t="shared" si="34"/>
        <v>0</v>
      </c>
      <c r="BF221" s="153">
        <f t="shared" si="35"/>
        <v>0</v>
      </c>
      <c r="BG221" s="153">
        <f t="shared" si="36"/>
        <v>0</v>
      </c>
      <c r="BH221" s="153">
        <f t="shared" si="37"/>
        <v>0</v>
      </c>
      <c r="BI221" s="153">
        <f t="shared" si="38"/>
        <v>0</v>
      </c>
      <c r="BJ221" s="13" t="s">
        <v>86</v>
      </c>
      <c r="BK221" s="153">
        <f t="shared" si="39"/>
        <v>0</v>
      </c>
      <c r="BL221" s="13" t="s">
        <v>255</v>
      </c>
      <c r="BM221" s="152" t="s">
        <v>2440</v>
      </c>
    </row>
    <row r="222" spans="2:65" s="11" customFormat="1" ht="25.9" customHeight="1">
      <c r="B222" s="127"/>
      <c r="D222" s="128" t="s">
        <v>72</v>
      </c>
      <c r="E222" s="129" t="s">
        <v>234</v>
      </c>
      <c r="F222" s="129" t="s">
        <v>1090</v>
      </c>
      <c r="I222" s="130"/>
      <c r="J222" s="131">
        <f>BK222</f>
        <v>0</v>
      </c>
      <c r="L222" s="127"/>
      <c r="M222" s="132"/>
      <c r="P222" s="133">
        <v>0</v>
      </c>
      <c r="R222" s="133">
        <v>0</v>
      </c>
      <c r="T222" s="134">
        <v>0</v>
      </c>
      <c r="AR222" s="128" t="s">
        <v>187</v>
      </c>
      <c r="AT222" s="135" t="s">
        <v>72</v>
      </c>
      <c r="AU222" s="135" t="s">
        <v>73</v>
      </c>
      <c r="AY222" s="128" t="s">
        <v>176</v>
      </c>
      <c r="BK222" s="136">
        <v>0</v>
      </c>
    </row>
    <row r="223" spans="2:65" s="11" customFormat="1" ht="25.9" customHeight="1">
      <c r="B223" s="127"/>
      <c r="D223" s="128" t="s">
        <v>72</v>
      </c>
      <c r="E223" s="129" t="s">
        <v>1502</v>
      </c>
      <c r="F223" s="129" t="s">
        <v>1503</v>
      </c>
      <c r="I223" s="130"/>
      <c r="J223" s="131">
        <f>BK223</f>
        <v>0</v>
      </c>
      <c r="L223" s="127"/>
      <c r="M223" s="132"/>
      <c r="P223" s="133">
        <f>SUM(P224:P226)</f>
        <v>0</v>
      </c>
      <c r="R223" s="133">
        <f>SUM(R224:R226)</f>
        <v>0</v>
      </c>
      <c r="T223" s="134">
        <f>SUM(T224:T226)</f>
        <v>0</v>
      </c>
      <c r="AR223" s="128" t="s">
        <v>182</v>
      </c>
      <c r="AT223" s="135" t="s">
        <v>72</v>
      </c>
      <c r="AU223" s="135" t="s">
        <v>73</v>
      </c>
      <c r="AY223" s="128" t="s">
        <v>176</v>
      </c>
      <c r="BK223" s="136">
        <f>SUM(BK224:BK226)</f>
        <v>0</v>
      </c>
    </row>
    <row r="224" spans="2:65" s="1" customFormat="1" ht="37.75" customHeight="1">
      <c r="B224" s="139"/>
      <c r="C224" s="140" t="s">
        <v>1166</v>
      </c>
      <c r="D224" s="140" t="s">
        <v>178</v>
      </c>
      <c r="E224" s="141" t="s">
        <v>2441</v>
      </c>
      <c r="F224" s="142" t="s">
        <v>2054</v>
      </c>
      <c r="G224" s="143" t="s">
        <v>1507</v>
      </c>
      <c r="H224" s="144">
        <v>10</v>
      </c>
      <c r="I224" s="145"/>
      <c r="J224" s="146">
        <f>ROUND(I224*H224,2)</f>
        <v>0</v>
      </c>
      <c r="K224" s="147"/>
      <c r="L224" s="28"/>
      <c r="M224" s="148" t="s">
        <v>1</v>
      </c>
      <c r="N224" s="149" t="s">
        <v>39</v>
      </c>
      <c r="P224" s="150">
        <f>O224*H224</f>
        <v>0</v>
      </c>
      <c r="Q224" s="150">
        <v>0</v>
      </c>
      <c r="R224" s="150">
        <f>Q224*H224</f>
        <v>0</v>
      </c>
      <c r="S224" s="150">
        <v>0</v>
      </c>
      <c r="T224" s="151">
        <f>S224*H224</f>
        <v>0</v>
      </c>
      <c r="AR224" s="152" t="s">
        <v>1508</v>
      </c>
      <c r="AT224" s="152" t="s">
        <v>178</v>
      </c>
      <c r="AU224" s="152" t="s">
        <v>80</v>
      </c>
      <c r="AY224" s="13" t="s">
        <v>176</v>
      </c>
      <c r="BE224" s="153">
        <f>IF(N224="základná",J224,0)</f>
        <v>0</v>
      </c>
      <c r="BF224" s="153">
        <f>IF(N224="znížená",J224,0)</f>
        <v>0</v>
      </c>
      <c r="BG224" s="153">
        <f>IF(N224="zákl. prenesená",J224,0)</f>
        <v>0</v>
      </c>
      <c r="BH224" s="153">
        <f>IF(N224="zníž. prenesená",J224,0)</f>
        <v>0</v>
      </c>
      <c r="BI224" s="153">
        <f>IF(N224="nulová",J224,0)</f>
        <v>0</v>
      </c>
      <c r="BJ224" s="13" t="s">
        <v>86</v>
      </c>
      <c r="BK224" s="153">
        <f>ROUND(I224*H224,2)</f>
        <v>0</v>
      </c>
      <c r="BL224" s="13" t="s">
        <v>1508</v>
      </c>
      <c r="BM224" s="152" t="s">
        <v>2442</v>
      </c>
    </row>
    <row r="225" spans="2:65" s="1" customFormat="1" ht="37.75" customHeight="1">
      <c r="B225" s="139"/>
      <c r="C225" s="140" t="s">
        <v>644</v>
      </c>
      <c r="D225" s="140" t="s">
        <v>178</v>
      </c>
      <c r="E225" s="141" t="s">
        <v>1640</v>
      </c>
      <c r="F225" s="142" t="s">
        <v>2443</v>
      </c>
      <c r="G225" s="143" t="s">
        <v>1637</v>
      </c>
      <c r="H225" s="144">
        <v>1</v>
      </c>
      <c r="I225" s="145"/>
      <c r="J225" s="146">
        <f>ROUND(I225*H225,2)</f>
        <v>0</v>
      </c>
      <c r="K225" s="147"/>
      <c r="L225" s="28"/>
      <c r="M225" s="148" t="s">
        <v>1</v>
      </c>
      <c r="N225" s="149" t="s">
        <v>39</v>
      </c>
      <c r="P225" s="150">
        <f>O225*H225</f>
        <v>0</v>
      </c>
      <c r="Q225" s="150">
        <v>0</v>
      </c>
      <c r="R225" s="150">
        <f>Q225*H225</f>
        <v>0</v>
      </c>
      <c r="S225" s="150">
        <v>0</v>
      </c>
      <c r="T225" s="151">
        <f>S225*H225</f>
        <v>0</v>
      </c>
      <c r="AR225" s="152" t="s">
        <v>2444</v>
      </c>
      <c r="AT225" s="152" t="s">
        <v>178</v>
      </c>
      <c r="AU225" s="152" t="s">
        <v>80</v>
      </c>
      <c r="AY225" s="13" t="s">
        <v>176</v>
      </c>
      <c r="BE225" s="153">
        <f>IF(N225="základná",J225,0)</f>
        <v>0</v>
      </c>
      <c r="BF225" s="153">
        <f>IF(N225="znížená",J225,0)</f>
        <v>0</v>
      </c>
      <c r="BG225" s="153">
        <f>IF(N225="zákl. prenesená",J225,0)</f>
        <v>0</v>
      </c>
      <c r="BH225" s="153">
        <f>IF(N225="zníž. prenesená",J225,0)</f>
        <v>0</v>
      </c>
      <c r="BI225" s="153">
        <f>IF(N225="nulová",J225,0)</f>
        <v>0</v>
      </c>
      <c r="BJ225" s="13" t="s">
        <v>86</v>
      </c>
      <c r="BK225" s="153">
        <f>ROUND(I225*H225,2)</f>
        <v>0</v>
      </c>
      <c r="BL225" s="13" t="s">
        <v>2444</v>
      </c>
      <c r="BM225" s="152" t="s">
        <v>2445</v>
      </c>
    </row>
    <row r="226" spans="2:65" s="1" customFormat="1" ht="24.15" customHeight="1">
      <c r="B226" s="139"/>
      <c r="C226" s="140" t="s">
        <v>659</v>
      </c>
      <c r="D226" s="140" t="s">
        <v>178</v>
      </c>
      <c r="E226" s="141" t="s">
        <v>2446</v>
      </c>
      <c r="F226" s="142" t="s">
        <v>2447</v>
      </c>
      <c r="G226" s="143" t="s">
        <v>1507</v>
      </c>
      <c r="H226" s="144">
        <v>36</v>
      </c>
      <c r="I226" s="145"/>
      <c r="J226" s="146">
        <f>ROUND(I226*H226,2)</f>
        <v>0</v>
      </c>
      <c r="K226" s="147"/>
      <c r="L226" s="28"/>
      <c r="M226" s="166" t="s">
        <v>1</v>
      </c>
      <c r="N226" s="167" t="s">
        <v>39</v>
      </c>
      <c r="O226" s="168"/>
      <c r="P226" s="169">
        <f>O226*H226</f>
        <v>0</v>
      </c>
      <c r="Q226" s="169">
        <v>0</v>
      </c>
      <c r="R226" s="169">
        <f>Q226*H226</f>
        <v>0</v>
      </c>
      <c r="S226" s="169">
        <v>0</v>
      </c>
      <c r="T226" s="170">
        <f>S226*H226</f>
        <v>0</v>
      </c>
      <c r="AR226" s="152" t="s">
        <v>2444</v>
      </c>
      <c r="AT226" s="152" t="s">
        <v>178</v>
      </c>
      <c r="AU226" s="152" t="s">
        <v>80</v>
      </c>
      <c r="AY226" s="13" t="s">
        <v>176</v>
      </c>
      <c r="BE226" s="153">
        <f>IF(N226="základná",J226,0)</f>
        <v>0</v>
      </c>
      <c r="BF226" s="153">
        <f>IF(N226="znížená",J226,0)</f>
        <v>0</v>
      </c>
      <c r="BG226" s="153">
        <f>IF(N226="zákl. prenesená",J226,0)</f>
        <v>0</v>
      </c>
      <c r="BH226" s="153">
        <f>IF(N226="zníž. prenesená",J226,0)</f>
        <v>0</v>
      </c>
      <c r="BI226" s="153">
        <f>IF(N226="nulová",J226,0)</f>
        <v>0</v>
      </c>
      <c r="BJ226" s="13" t="s">
        <v>86</v>
      </c>
      <c r="BK226" s="153">
        <f>ROUND(I226*H226,2)</f>
        <v>0</v>
      </c>
      <c r="BL226" s="13" t="s">
        <v>2444</v>
      </c>
      <c r="BM226" s="152" t="s">
        <v>2448</v>
      </c>
    </row>
    <row r="227" spans="2:65" s="1" customFormat="1" ht="7" customHeight="1">
      <c r="B227" s="43"/>
      <c r="C227" s="44"/>
      <c r="D227" s="44"/>
      <c r="E227" s="44"/>
      <c r="F227" s="44"/>
      <c r="G227" s="44"/>
      <c r="H227" s="44"/>
      <c r="I227" s="44"/>
      <c r="J227" s="44"/>
      <c r="K227" s="44"/>
      <c r="L227" s="28"/>
    </row>
  </sheetData>
  <autoFilter ref="C128:K226" xr:uid="{00000000-0009-0000-0000-000005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03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1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102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5" customHeight="1">
      <c r="B4" s="16"/>
      <c r="D4" s="17" t="s">
        <v>124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DSS Červená Skala - výstavba nového objektu sociálnych služieb (podporované bývanie)</v>
      </c>
      <c r="F7" s="218"/>
      <c r="G7" s="218"/>
      <c r="H7" s="218"/>
      <c r="L7" s="16"/>
    </row>
    <row r="8" spans="2:46" ht="12" customHeight="1">
      <c r="B8" s="16"/>
      <c r="D8" s="23" t="s">
        <v>125</v>
      </c>
      <c r="L8" s="16"/>
    </row>
    <row r="9" spans="2:46" s="1" customFormat="1" ht="16.5" customHeight="1">
      <c r="B9" s="28"/>
      <c r="E9" s="217" t="s">
        <v>126</v>
      </c>
      <c r="F9" s="219"/>
      <c r="G9" s="219"/>
      <c r="H9" s="219"/>
      <c r="L9" s="28"/>
    </row>
    <row r="10" spans="2:46" s="1" customFormat="1" ht="12" customHeight="1">
      <c r="B10" s="28"/>
      <c r="D10" s="23" t="s">
        <v>127</v>
      </c>
      <c r="L10" s="28"/>
    </row>
    <row r="11" spans="2:46" s="1" customFormat="1" ht="16.5" customHeight="1">
      <c r="B11" s="28"/>
      <c r="E11" s="176" t="s">
        <v>2449</v>
      </c>
      <c r="F11" s="219"/>
      <c r="G11" s="219"/>
      <c r="H11" s="219"/>
      <c r="L11" s="28"/>
    </row>
    <row r="12" spans="2:46" s="1" customFormat="1" ht="10">
      <c r="B12" s="28"/>
      <c r="L12" s="28"/>
    </row>
    <row r="13" spans="2:46" s="1" customFormat="1" ht="12" customHeight="1">
      <c r="B13" s="28"/>
      <c r="D13" s="23" t="s">
        <v>17</v>
      </c>
      <c r="F13" s="21" t="s">
        <v>29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29</v>
      </c>
      <c r="I14" s="23" t="s">
        <v>21</v>
      </c>
      <c r="J14" s="51">
        <f>'Rekapitulácia stavby'!AN8</f>
        <v>45345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1515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0" t="str">
        <f>'Rekapitulácia stavby'!E14</f>
        <v>Vyplň údaj</v>
      </c>
      <c r="F20" s="182"/>
      <c r="G20" s="182"/>
      <c r="H20" s="182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1516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1516</v>
      </c>
      <c r="I26" s="23" t="s">
        <v>25</v>
      </c>
      <c r="J26" s="21" t="s">
        <v>1</v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93"/>
      <c r="E29" s="187" t="s">
        <v>1</v>
      </c>
      <c r="F29" s="187"/>
      <c r="G29" s="187"/>
      <c r="H29" s="187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33</v>
      </c>
      <c r="J32" s="65">
        <f>ROUND(J130,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>
      <c r="B34" s="28"/>
      <c r="F34" s="31" t="s">
        <v>35</v>
      </c>
      <c r="I34" s="31" t="s">
        <v>34</v>
      </c>
      <c r="J34" s="31" t="s">
        <v>36</v>
      </c>
      <c r="L34" s="28"/>
    </row>
    <row r="35" spans="2:12" s="1" customFormat="1" ht="14.4" customHeight="1">
      <c r="B35" s="28"/>
      <c r="D35" s="54" t="s">
        <v>37</v>
      </c>
      <c r="E35" s="33" t="s">
        <v>38</v>
      </c>
      <c r="F35" s="95">
        <f>ROUND((SUM(BE130:BE202)),  2)</f>
        <v>0</v>
      </c>
      <c r="G35" s="96"/>
      <c r="H35" s="96"/>
      <c r="I35" s="97">
        <v>0.2</v>
      </c>
      <c r="J35" s="95">
        <f>ROUND(((SUM(BE130:BE202))*I35),  2)</f>
        <v>0</v>
      </c>
      <c r="L35" s="28"/>
    </row>
    <row r="36" spans="2:12" s="1" customFormat="1" ht="14.4" customHeight="1">
      <c r="B36" s="28"/>
      <c r="E36" s="33" t="s">
        <v>39</v>
      </c>
      <c r="F36" s="95">
        <f>ROUND((SUM(BF130:BF202)),  2)</f>
        <v>0</v>
      </c>
      <c r="G36" s="96"/>
      <c r="H36" s="96"/>
      <c r="I36" s="97">
        <v>0.2</v>
      </c>
      <c r="J36" s="95">
        <f>ROUND(((SUM(BF130:BF202))*I36),  2)</f>
        <v>0</v>
      </c>
      <c r="L36" s="28"/>
    </row>
    <row r="37" spans="2:12" s="1" customFormat="1" ht="14.4" hidden="1" customHeight="1">
      <c r="B37" s="28"/>
      <c r="E37" s="23" t="s">
        <v>40</v>
      </c>
      <c r="F37" s="85">
        <f>ROUND((SUM(BG130:BG202)),  2)</f>
        <v>0</v>
      </c>
      <c r="I37" s="98">
        <v>0.2</v>
      </c>
      <c r="J37" s="85">
        <f>0</f>
        <v>0</v>
      </c>
      <c r="L37" s="28"/>
    </row>
    <row r="38" spans="2:12" s="1" customFormat="1" ht="14.4" hidden="1" customHeight="1">
      <c r="B38" s="28"/>
      <c r="E38" s="23" t="s">
        <v>41</v>
      </c>
      <c r="F38" s="85">
        <f>ROUND((SUM(BH130:BH202)),  2)</f>
        <v>0</v>
      </c>
      <c r="I38" s="98">
        <v>0.2</v>
      </c>
      <c r="J38" s="85">
        <f>0</f>
        <v>0</v>
      </c>
      <c r="L38" s="28"/>
    </row>
    <row r="39" spans="2:12" s="1" customFormat="1" ht="14.4" hidden="1" customHeight="1">
      <c r="B39" s="28"/>
      <c r="E39" s="33" t="s">
        <v>42</v>
      </c>
      <c r="F39" s="95">
        <f>ROUND((SUM(BI130:BI202)),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43</v>
      </c>
      <c r="E41" s="56"/>
      <c r="F41" s="56"/>
      <c r="G41" s="101" t="s">
        <v>44</v>
      </c>
      <c r="H41" s="102" t="s">
        <v>45</v>
      </c>
      <c r="I41" s="56"/>
      <c r="J41" s="103">
        <f>SUM(J32:J39)</f>
        <v>0</v>
      </c>
      <c r="K41" s="104"/>
      <c r="L41" s="28"/>
    </row>
    <row r="42" spans="2:12" s="1" customFormat="1" ht="14.4" customHeight="1">
      <c r="B42" s="28"/>
      <c r="L42" s="28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0">
      <c r="B51" s="16"/>
      <c r="L51" s="16"/>
    </row>
    <row r="52" spans="2:12" ht="10">
      <c r="B52" s="16"/>
      <c r="L52" s="16"/>
    </row>
    <row r="53" spans="2:12" ht="10">
      <c r="B53" s="16"/>
      <c r="L53" s="16"/>
    </row>
    <row r="54" spans="2:12" ht="10">
      <c r="B54" s="16"/>
      <c r="L54" s="16"/>
    </row>
    <row r="55" spans="2:12" ht="10">
      <c r="B55" s="16"/>
      <c r="L55" s="16"/>
    </row>
    <row r="56" spans="2:12" ht="10">
      <c r="B56" s="16"/>
      <c r="L56" s="16"/>
    </row>
    <row r="57" spans="2:12" ht="10">
      <c r="B57" s="16"/>
      <c r="L57" s="16"/>
    </row>
    <row r="58" spans="2:12" ht="10">
      <c r="B58" s="16"/>
      <c r="L58" s="16"/>
    </row>
    <row r="59" spans="2:12" ht="10">
      <c r="B59" s="16"/>
      <c r="L59" s="16"/>
    </row>
    <row r="60" spans="2:12" ht="10">
      <c r="B60" s="16"/>
      <c r="L60" s="16"/>
    </row>
    <row r="61" spans="2:12" s="1" customFormat="1" ht="12.5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ht="10">
      <c r="B62" s="16"/>
      <c r="L62" s="16"/>
    </row>
    <row r="63" spans="2:12" ht="10">
      <c r="B63" s="16"/>
      <c r="L63" s="16"/>
    </row>
    <row r="64" spans="2:12" ht="10">
      <c r="B64" s="16"/>
      <c r="L64" s="16"/>
    </row>
    <row r="65" spans="2:12" s="1" customFormat="1" ht="13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0">
      <c r="B66" s="16"/>
      <c r="L66" s="16"/>
    </row>
    <row r="67" spans="2:12" ht="10">
      <c r="B67" s="16"/>
      <c r="L67" s="16"/>
    </row>
    <row r="68" spans="2:12" ht="10">
      <c r="B68" s="16"/>
      <c r="L68" s="16"/>
    </row>
    <row r="69" spans="2:12" ht="10">
      <c r="B69" s="16"/>
      <c r="L69" s="16"/>
    </row>
    <row r="70" spans="2:12" ht="10">
      <c r="B70" s="16"/>
      <c r="L70" s="16"/>
    </row>
    <row r="71" spans="2:12" ht="10">
      <c r="B71" s="16"/>
      <c r="L71" s="16"/>
    </row>
    <row r="72" spans="2:12" ht="10">
      <c r="B72" s="16"/>
      <c r="L72" s="16"/>
    </row>
    <row r="73" spans="2:12" ht="10">
      <c r="B73" s="16"/>
      <c r="L73" s="16"/>
    </row>
    <row r="74" spans="2:12" ht="10">
      <c r="B74" s="16"/>
      <c r="L74" s="16"/>
    </row>
    <row r="75" spans="2:12" ht="10">
      <c r="B75" s="16"/>
      <c r="L75" s="16"/>
    </row>
    <row r="76" spans="2:12" s="1" customFormat="1" ht="12.5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129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7" t="str">
        <f>E7</f>
        <v>DSS Červená Skala - výstavba nového objektu sociálnych služieb (podporované bývanie)</v>
      </c>
      <c r="F85" s="218"/>
      <c r="G85" s="218"/>
      <c r="H85" s="218"/>
      <c r="L85" s="28"/>
    </row>
    <row r="86" spans="2:12" ht="12" customHeight="1">
      <c r="B86" s="16"/>
      <c r="C86" s="23" t="s">
        <v>125</v>
      </c>
      <c r="L86" s="16"/>
    </row>
    <row r="87" spans="2:12" s="1" customFormat="1" ht="16.5" customHeight="1">
      <c r="B87" s="28"/>
      <c r="E87" s="217" t="s">
        <v>126</v>
      </c>
      <c r="F87" s="219"/>
      <c r="G87" s="219"/>
      <c r="H87" s="219"/>
      <c r="L87" s="28"/>
    </row>
    <row r="88" spans="2:12" s="1" customFormat="1" ht="12" customHeight="1">
      <c r="B88" s="28"/>
      <c r="C88" s="23" t="s">
        <v>127</v>
      </c>
      <c r="L88" s="28"/>
    </row>
    <row r="89" spans="2:12" s="1" customFormat="1" ht="16.5" customHeight="1">
      <c r="B89" s="28"/>
      <c r="E89" s="176" t="str">
        <f>E11</f>
        <v>01.6 - Zdroj tepla</v>
      </c>
      <c r="F89" s="219"/>
      <c r="G89" s="219"/>
      <c r="H89" s="219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 xml:space="preserve"> </v>
      </c>
      <c r="I91" s="23" t="s">
        <v>21</v>
      </c>
      <c r="J91" s="51">
        <f>IF(J14="","",J14)</f>
        <v>45345</v>
      </c>
      <c r="L91" s="28"/>
    </row>
    <row r="92" spans="2:12" s="1" customFormat="1" ht="7" customHeight="1">
      <c r="B92" s="28"/>
      <c r="L92" s="28"/>
    </row>
    <row r="93" spans="2:12" s="1" customFormat="1" ht="25.65" customHeight="1">
      <c r="B93" s="28"/>
      <c r="C93" s="23" t="s">
        <v>22</v>
      </c>
      <c r="F93" s="21" t="str">
        <f>E17</f>
        <v>Domov sociálnych služieb, Pohorelská Maša 57/72</v>
      </c>
      <c r="I93" s="23" t="s">
        <v>28</v>
      </c>
      <c r="J93" s="26" t="str">
        <f>E23</f>
        <v>Ing. Pavol Fedorčák, PhD.</v>
      </c>
      <c r="L93" s="28"/>
    </row>
    <row r="94" spans="2:12" s="1" customFormat="1" ht="25.6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>Ing. Pavol Fedorčák, PhD.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7" t="s">
        <v>130</v>
      </c>
      <c r="D96" s="99"/>
      <c r="E96" s="99"/>
      <c r="F96" s="99"/>
      <c r="G96" s="99"/>
      <c r="H96" s="99"/>
      <c r="I96" s="99"/>
      <c r="J96" s="108" t="s">
        <v>131</v>
      </c>
      <c r="K96" s="99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9" t="s">
        <v>132</v>
      </c>
      <c r="J98" s="65">
        <f>J130</f>
        <v>0</v>
      </c>
      <c r="L98" s="28"/>
      <c r="AU98" s="13" t="s">
        <v>133</v>
      </c>
    </row>
    <row r="99" spans="2:47" s="8" customFormat="1" ht="25" customHeight="1">
      <c r="B99" s="110"/>
      <c r="D99" s="111" t="s">
        <v>134</v>
      </c>
      <c r="E99" s="112"/>
      <c r="F99" s="112"/>
      <c r="G99" s="112"/>
      <c r="H99" s="112"/>
      <c r="I99" s="112"/>
      <c r="J99" s="113">
        <f>J131</f>
        <v>0</v>
      </c>
      <c r="L99" s="110"/>
    </row>
    <row r="100" spans="2:47" s="9" customFormat="1" ht="19.899999999999999" customHeight="1">
      <c r="B100" s="114"/>
      <c r="D100" s="115" t="s">
        <v>140</v>
      </c>
      <c r="E100" s="116"/>
      <c r="F100" s="116"/>
      <c r="G100" s="116"/>
      <c r="H100" s="116"/>
      <c r="I100" s="116"/>
      <c r="J100" s="117">
        <f>J132</f>
        <v>0</v>
      </c>
      <c r="L100" s="114"/>
    </row>
    <row r="101" spans="2:47" s="8" customFormat="1" ht="25" customHeight="1">
      <c r="B101" s="110"/>
      <c r="D101" s="111" t="s">
        <v>2450</v>
      </c>
      <c r="E101" s="112"/>
      <c r="F101" s="112"/>
      <c r="G101" s="112"/>
      <c r="H101" s="112"/>
      <c r="I101" s="112"/>
      <c r="J101" s="113">
        <f>J134</f>
        <v>0</v>
      </c>
      <c r="L101" s="110"/>
    </row>
    <row r="102" spans="2:47" s="8" customFormat="1" ht="25" customHeight="1">
      <c r="B102" s="110"/>
      <c r="D102" s="111" t="s">
        <v>143</v>
      </c>
      <c r="E102" s="112"/>
      <c r="F102" s="112"/>
      <c r="G102" s="112"/>
      <c r="H102" s="112"/>
      <c r="I102" s="112"/>
      <c r="J102" s="113">
        <f>J141</f>
        <v>0</v>
      </c>
      <c r="L102" s="110"/>
    </row>
    <row r="103" spans="2:47" s="9" customFormat="1" ht="19.899999999999999" customHeight="1">
      <c r="B103" s="114"/>
      <c r="D103" s="115" t="s">
        <v>2451</v>
      </c>
      <c r="E103" s="116"/>
      <c r="F103" s="116"/>
      <c r="G103" s="116"/>
      <c r="H103" s="116"/>
      <c r="I103" s="116"/>
      <c r="J103" s="117">
        <f>J142</f>
        <v>0</v>
      </c>
      <c r="L103" s="114"/>
    </row>
    <row r="104" spans="2:47" s="9" customFormat="1" ht="19.899999999999999" customHeight="1">
      <c r="B104" s="114"/>
      <c r="D104" s="115" t="s">
        <v>2452</v>
      </c>
      <c r="E104" s="116"/>
      <c r="F104" s="116"/>
      <c r="G104" s="116"/>
      <c r="H104" s="116"/>
      <c r="I104" s="116"/>
      <c r="J104" s="117">
        <f>J160</f>
        <v>0</v>
      </c>
      <c r="L104" s="114"/>
    </row>
    <row r="105" spans="2:47" s="9" customFormat="1" ht="19.899999999999999" customHeight="1">
      <c r="B105" s="114"/>
      <c r="D105" s="115" t="s">
        <v>2453</v>
      </c>
      <c r="E105" s="116"/>
      <c r="F105" s="116"/>
      <c r="G105" s="116"/>
      <c r="H105" s="116"/>
      <c r="I105" s="116"/>
      <c r="J105" s="117">
        <f>J176</f>
        <v>0</v>
      </c>
      <c r="L105" s="114"/>
    </row>
    <row r="106" spans="2:47" s="9" customFormat="1" ht="19.899999999999999" customHeight="1">
      <c r="B106" s="114"/>
      <c r="D106" s="115" t="s">
        <v>2184</v>
      </c>
      <c r="E106" s="116"/>
      <c r="F106" s="116"/>
      <c r="G106" s="116"/>
      <c r="H106" s="116"/>
      <c r="I106" s="116"/>
      <c r="J106" s="117">
        <f>J182</f>
        <v>0</v>
      </c>
      <c r="L106" s="114"/>
    </row>
    <row r="107" spans="2:47" s="8" customFormat="1" ht="25" customHeight="1">
      <c r="B107" s="110"/>
      <c r="D107" s="111" t="s">
        <v>161</v>
      </c>
      <c r="E107" s="112"/>
      <c r="F107" s="112"/>
      <c r="G107" s="112"/>
      <c r="H107" s="112"/>
      <c r="I107" s="112"/>
      <c r="J107" s="113">
        <f>J197</f>
        <v>0</v>
      </c>
      <c r="L107" s="110"/>
    </row>
    <row r="108" spans="2:47" s="8" customFormat="1" ht="25" customHeight="1">
      <c r="B108" s="110"/>
      <c r="D108" s="111" t="s">
        <v>2454</v>
      </c>
      <c r="E108" s="112"/>
      <c r="F108" s="112"/>
      <c r="G108" s="112"/>
      <c r="H108" s="112"/>
      <c r="I108" s="112"/>
      <c r="J108" s="113">
        <f>J199</f>
        <v>0</v>
      </c>
      <c r="L108" s="110"/>
    </row>
    <row r="109" spans="2:47" s="1" customFormat="1" ht="21.75" customHeight="1">
      <c r="B109" s="28"/>
      <c r="L109" s="28"/>
    </row>
    <row r="110" spans="2:47" s="1" customFormat="1" ht="7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4" spans="2:12" s="1" customFormat="1" ht="7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28"/>
    </row>
    <row r="115" spans="2:12" s="1" customFormat="1" ht="25" customHeight="1">
      <c r="B115" s="28"/>
      <c r="C115" s="17" t="s">
        <v>162</v>
      </c>
      <c r="L115" s="28"/>
    </row>
    <row r="116" spans="2:12" s="1" customFormat="1" ht="7" customHeight="1">
      <c r="B116" s="28"/>
      <c r="L116" s="28"/>
    </row>
    <row r="117" spans="2:12" s="1" customFormat="1" ht="12" customHeight="1">
      <c r="B117" s="28"/>
      <c r="C117" s="23" t="s">
        <v>15</v>
      </c>
      <c r="L117" s="28"/>
    </row>
    <row r="118" spans="2:12" s="1" customFormat="1" ht="26.25" customHeight="1">
      <c r="B118" s="28"/>
      <c r="E118" s="217" t="str">
        <f>E7</f>
        <v>DSS Červená Skala - výstavba nového objektu sociálnych služieb (podporované bývanie)</v>
      </c>
      <c r="F118" s="218"/>
      <c r="G118" s="218"/>
      <c r="H118" s="218"/>
      <c r="L118" s="28"/>
    </row>
    <row r="119" spans="2:12" ht="12" customHeight="1">
      <c r="B119" s="16"/>
      <c r="C119" s="23" t="s">
        <v>125</v>
      </c>
      <c r="L119" s="16"/>
    </row>
    <row r="120" spans="2:12" s="1" customFormat="1" ht="16.5" customHeight="1">
      <c r="B120" s="28"/>
      <c r="E120" s="217" t="s">
        <v>126</v>
      </c>
      <c r="F120" s="219"/>
      <c r="G120" s="219"/>
      <c r="H120" s="219"/>
      <c r="L120" s="28"/>
    </row>
    <row r="121" spans="2:12" s="1" customFormat="1" ht="12" customHeight="1">
      <c r="B121" s="28"/>
      <c r="C121" s="23" t="s">
        <v>127</v>
      </c>
      <c r="L121" s="28"/>
    </row>
    <row r="122" spans="2:12" s="1" customFormat="1" ht="16.5" customHeight="1">
      <c r="B122" s="28"/>
      <c r="E122" s="176" t="str">
        <f>E11</f>
        <v>01.6 - Zdroj tepla</v>
      </c>
      <c r="F122" s="219"/>
      <c r="G122" s="219"/>
      <c r="H122" s="219"/>
      <c r="L122" s="28"/>
    </row>
    <row r="123" spans="2:12" s="1" customFormat="1" ht="7" customHeight="1">
      <c r="B123" s="28"/>
      <c r="L123" s="28"/>
    </row>
    <row r="124" spans="2:12" s="1" customFormat="1" ht="12" customHeight="1">
      <c r="B124" s="28"/>
      <c r="C124" s="23" t="s">
        <v>19</v>
      </c>
      <c r="F124" s="21" t="str">
        <f>F14</f>
        <v xml:space="preserve"> </v>
      </c>
      <c r="I124" s="23" t="s">
        <v>21</v>
      </c>
      <c r="J124" s="51">
        <f>IF(J14="","",J14)</f>
        <v>45345</v>
      </c>
      <c r="L124" s="28"/>
    </row>
    <row r="125" spans="2:12" s="1" customFormat="1" ht="7" customHeight="1">
      <c r="B125" s="28"/>
      <c r="L125" s="28"/>
    </row>
    <row r="126" spans="2:12" s="1" customFormat="1" ht="25.65" customHeight="1">
      <c r="B126" s="28"/>
      <c r="C126" s="23" t="s">
        <v>22</v>
      </c>
      <c r="F126" s="21" t="str">
        <f>E17</f>
        <v>Domov sociálnych služieb, Pohorelská Maša 57/72</v>
      </c>
      <c r="I126" s="23" t="s">
        <v>28</v>
      </c>
      <c r="J126" s="26" t="str">
        <f>E23</f>
        <v>Ing. Pavol Fedorčák, PhD.</v>
      </c>
      <c r="L126" s="28"/>
    </row>
    <row r="127" spans="2:12" s="1" customFormat="1" ht="25.65" customHeight="1">
      <c r="B127" s="28"/>
      <c r="C127" s="23" t="s">
        <v>26</v>
      </c>
      <c r="F127" s="21" t="str">
        <f>IF(E20="","",E20)</f>
        <v>Vyplň údaj</v>
      </c>
      <c r="I127" s="23" t="s">
        <v>31</v>
      </c>
      <c r="J127" s="26" t="str">
        <f>E26</f>
        <v>Ing. Pavol Fedorčák, PhD.</v>
      </c>
      <c r="L127" s="28"/>
    </row>
    <row r="128" spans="2:12" s="1" customFormat="1" ht="10.25" customHeight="1">
      <c r="B128" s="28"/>
      <c r="L128" s="28"/>
    </row>
    <row r="129" spans="2:65" s="10" customFormat="1" ht="29.25" customHeight="1">
      <c r="B129" s="118"/>
      <c r="C129" s="119" t="s">
        <v>163</v>
      </c>
      <c r="D129" s="120" t="s">
        <v>58</v>
      </c>
      <c r="E129" s="120" t="s">
        <v>54</v>
      </c>
      <c r="F129" s="120" t="s">
        <v>55</v>
      </c>
      <c r="G129" s="120" t="s">
        <v>164</v>
      </c>
      <c r="H129" s="120" t="s">
        <v>165</v>
      </c>
      <c r="I129" s="120" t="s">
        <v>166</v>
      </c>
      <c r="J129" s="121" t="s">
        <v>131</v>
      </c>
      <c r="K129" s="122" t="s">
        <v>167</v>
      </c>
      <c r="L129" s="118"/>
      <c r="M129" s="58" t="s">
        <v>1</v>
      </c>
      <c r="N129" s="59" t="s">
        <v>37</v>
      </c>
      <c r="O129" s="59" t="s">
        <v>168</v>
      </c>
      <c r="P129" s="59" t="s">
        <v>169</v>
      </c>
      <c r="Q129" s="59" t="s">
        <v>170</v>
      </c>
      <c r="R129" s="59" t="s">
        <v>171</v>
      </c>
      <c r="S129" s="59" t="s">
        <v>172</v>
      </c>
      <c r="T129" s="60" t="s">
        <v>173</v>
      </c>
    </row>
    <row r="130" spans="2:65" s="1" customFormat="1" ht="22.75" customHeight="1">
      <c r="B130" s="28"/>
      <c r="C130" s="63" t="s">
        <v>132</v>
      </c>
      <c r="J130" s="123">
        <f>BK130</f>
        <v>0</v>
      </c>
      <c r="L130" s="28"/>
      <c r="M130" s="61"/>
      <c r="N130" s="52"/>
      <c r="O130" s="52"/>
      <c r="P130" s="124">
        <f>P131+P134+P141+P197+P199</f>
        <v>0</v>
      </c>
      <c r="Q130" s="52"/>
      <c r="R130" s="124">
        <f>R131+R134+R141+R197+R199</f>
        <v>1.04087</v>
      </c>
      <c r="S130" s="52"/>
      <c r="T130" s="125">
        <f>T131+T134+T141+T197+T199</f>
        <v>0</v>
      </c>
      <c r="AT130" s="13" t="s">
        <v>72</v>
      </c>
      <c r="AU130" s="13" t="s">
        <v>133</v>
      </c>
      <c r="BK130" s="126">
        <f>BK131+BK134+BK141+BK197+BK199</f>
        <v>0</v>
      </c>
    </row>
    <row r="131" spans="2:65" s="11" customFormat="1" ht="25.9" customHeight="1">
      <c r="B131" s="127"/>
      <c r="D131" s="128" t="s">
        <v>72</v>
      </c>
      <c r="E131" s="129" t="s">
        <v>174</v>
      </c>
      <c r="F131" s="129" t="s">
        <v>175</v>
      </c>
      <c r="I131" s="130"/>
      <c r="J131" s="131">
        <f>BK131</f>
        <v>0</v>
      </c>
      <c r="L131" s="127"/>
      <c r="M131" s="132"/>
      <c r="P131" s="133">
        <f>P132</f>
        <v>0</v>
      </c>
      <c r="R131" s="133">
        <f>R132</f>
        <v>1.2160000000000001E-2</v>
      </c>
      <c r="T131" s="134">
        <f>T132</f>
        <v>0</v>
      </c>
      <c r="AR131" s="128" t="s">
        <v>80</v>
      </c>
      <c r="AT131" s="135" t="s">
        <v>72</v>
      </c>
      <c r="AU131" s="135" t="s">
        <v>73</v>
      </c>
      <c r="AY131" s="128" t="s">
        <v>176</v>
      </c>
      <c r="BK131" s="136">
        <f>BK132</f>
        <v>0</v>
      </c>
    </row>
    <row r="132" spans="2:65" s="11" customFormat="1" ht="22.75" customHeight="1">
      <c r="B132" s="127"/>
      <c r="D132" s="128" t="s">
        <v>72</v>
      </c>
      <c r="E132" s="137" t="s">
        <v>398</v>
      </c>
      <c r="F132" s="137" t="s">
        <v>399</v>
      </c>
      <c r="I132" s="130"/>
      <c r="J132" s="138">
        <f>BK132</f>
        <v>0</v>
      </c>
      <c r="L132" s="127"/>
      <c r="M132" s="132"/>
      <c r="P132" s="133">
        <f>P133</f>
        <v>0</v>
      </c>
      <c r="R132" s="133">
        <f>R133</f>
        <v>1.2160000000000001E-2</v>
      </c>
      <c r="T132" s="134">
        <f>T133</f>
        <v>0</v>
      </c>
      <c r="AR132" s="128" t="s">
        <v>80</v>
      </c>
      <c r="AT132" s="135" t="s">
        <v>72</v>
      </c>
      <c r="AU132" s="135" t="s">
        <v>80</v>
      </c>
      <c r="AY132" s="128" t="s">
        <v>176</v>
      </c>
      <c r="BK132" s="136">
        <f>BK133</f>
        <v>0</v>
      </c>
    </row>
    <row r="133" spans="2:65" s="1" customFormat="1" ht="16.5" customHeight="1">
      <c r="B133" s="139"/>
      <c r="C133" s="140" t="s">
        <v>1691</v>
      </c>
      <c r="D133" s="140" t="s">
        <v>178</v>
      </c>
      <c r="E133" s="141" t="s">
        <v>2455</v>
      </c>
      <c r="F133" s="142" t="s">
        <v>2456</v>
      </c>
      <c r="G133" s="143" t="s">
        <v>1</v>
      </c>
      <c r="H133" s="144">
        <v>4</v>
      </c>
      <c r="I133" s="145"/>
      <c r="J133" s="146">
        <f>ROUND(I133*H133,2)</f>
        <v>0</v>
      </c>
      <c r="K133" s="147"/>
      <c r="L133" s="28"/>
      <c r="M133" s="148" t="s">
        <v>1</v>
      </c>
      <c r="N133" s="149" t="s">
        <v>39</v>
      </c>
      <c r="P133" s="150">
        <f>O133*H133</f>
        <v>0</v>
      </c>
      <c r="Q133" s="150">
        <v>3.0400000000000002E-3</v>
      </c>
      <c r="R133" s="150">
        <f>Q133*H133</f>
        <v>1.2160000000000001E-2</v>
      </c>
      <c r="S133" s="150">
        <v>0</v>
      </c>
      <c r="T133" s="151">
        <f>S133*H133</f>
        <v>0</v>
      </c>
      <c r="AR133" s="152" t="s">
        <v>182</v>
      </c>
      <c r="AT133" s="152" t="s">
        <v>178</v>
      </c>
      <c r="AU133" s="152" t="s">
        <v>86</v>
      </c>
      <c r="AY133" s="13" t="s">
        <v>176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3" t="s">
        <v>86</v>
      </c>
      <c r="BK133" s="153">
        <f>ROUND(I133*H133,2)</f>
        <v>0</v>
      </c>
      <c r="BL133" s="13" t="s">
        <v>182</v>
      </c>
      <c r="BM133" s="152" t="s">
        <v>2457</v>
      </c>
    </row>
    <row r="134" spans="2:65" s="11" customFormat="1" ht="25.9" customHeight="1">
      <c r="B134" s="127"/>
      <c r="D134" s="128" t="s">
        <v>72</v>
      </c>
      <c r="E134" s="129" t="s">
        <v>649</v>
      </c>
      <c r="F134" s="129" t="s">
        <v>650</v>
      </c>
      <c r="I134" s="130"/>
      <c r="J134" s="131">
        <f>BK134</f>
        <v>0</v>
      </c>
      <c r="L134" s="127"/>
      <c r="M134" s="132"/>
      <c r="P134" s="133">
        <f>SUM(P135:P140)</f>
        <v>0</v>
      </c>
      <c r="R134" s="133">
        <f>SUM(R135:R140)</f>
        <v>1.9599999999999999E-3</v>
      </c>
      <c r="T134" s="134">
        <f>SUM(T135:T140)</f>
        <v>0</v>
      </c>
      <c r="AR134" s="128" t="s">
        <v>86</v>
      </c>
      <c r="AT134" s="135" t="s">
        <v>72</v>
      </c>
      <c r="AU134" s="135" t="s">
        <v>73</v>
      </c>
      <c r="AY134" s="128" t="s">
        <v>176</v>
      </c>
      <c r="BK134" s="136">
        <f>SUM(BK135:BK140)</f>
        <v>0</v>
      </c>
    </row>
    <row r="135" spans="2:65" s="1" customFormat="1" ht="24.15" customHeight="1">
      <c r="B135" s="139"/>
      <c r="C135" s="140" t="s">
        <v>2458</v>
      </c>
      <c r="D135" s="140" t="s">
        <v>178</v>
      </c>
      <c r="E135" s="141" t="s">
        <v>1703</v>
      </c>
      <c r="F135" s="142" t="s">
        <v>1704</v>
      </c>
      <c r="G135" s="143" t="s">
        <v>241</v>
      </c>
      <c r="H135" s="144">
        <v>20</v>
      </c>
      <c r="I135" s="145"/>
      <c r="J135" s="146">
        <f t="shared" ref="J135:J140" si="0">ROUND(I135*H135,2)</f>
        <v>0</v>
      </c>
      <c r="K135" s="147"/>
      <c r="L135" s="28"/>
      <c r="M135" s="148" t="s">
        <v>1</v>
      </c>
      <c r="N135" s="149" t="s">
        <v>39</v>
      </c>
      <c r="P135" s="150">
        <f t="shared" ref="P135:P140" si="1">O135*H135</f>
        <v>0</v>
      </c>
      <c r="Q135" s="150">
        <v>2.0000000000000002E-5</v>
      </c>
      <c r="R135" s="150">
        <f t="shared" ref="R135:R140" si="2">Q135*H135</f>
        <v>4.0000000000000002E-4</v>
      </c>
      <c r="S135" s="150">
        <v>0</v>
      </c>
      <c r="T135" s="151">
        <f t="shared" ref="T135:T140" si="3">S135*H135</f>
        <v>0</v>
      </c>
      <c r="AR135" s="152" t="s">
        <v>255</v>
      </c>
      <c r="AT135" s="152" t="s">
        <v>178</v>
      </c>
      <c r="AU135" s="152" t="s">
        <v>80</v>
      </c>
      <c r="AY135" s="13" t="s">
        <v>176</v>
      </c>
      <c r="BE135" s="153">
        <f t="shared" ref="BE135:BE140" si="4">IF(N135="základná",J135,0)</f>
        <v>0</v>
      </c>
      <c r="BF135" s="153">
        <f t="shared" ref="BF135:BF140" si="5">IF(N135="znížená",J135,0)</f>
        <v>0</v>
      </c>
      <c r="BG135" s="153">
        <f t="shared" ref="BG135:BG140" si="6">IF(N135="zákl. prenesená",J135,0)</f>
        <v>0</v>
      </c>
      <c r="BH135" s="153">
        <f t="shared" ref="BH135:BH140" si="7">IF(N135="zníž. prenesená",J135,0)</f>
        <v>0</v>
      </c>
      <c r="BI135" s="153">
        <f t="shared" ref="BI135:BI140" si="8">IF(N135="nulová",J135,0)</f>
        <v>0</v>
      </c>
      <c r="BJ135" s="13" t="s">
        <v>86</v>
      </c>
      <c r="BK135" s="153">
        <f t="shared" ref="BK135:BK140" si="9">ROUND(I135*H135,2)</f>
        <v>0</v>
      </c>
      <c r="BL135" s="13" t="s">
        <v>255</v>
      </c>
      <c r="BM135" s="152" t="s">
        <v>2459</v>
      </c>
    </row>
    <row r="136" spans="2:65" s="1" customFormat="1" ht="33" customHeight="1">
      <c r="B136" s="139"/>
      <c r="C136" s="154" t="s">
        <v>2460</v>
      </c>
      <c r="D136" s="154" t="s">
        <v>234</v>
      </c>
      <c r="E136" s="155" t="s">
        <v>1699</v>
      </c>
      <c r="F136" s="156" t="s">
        <v>1700</v>
      </c>
      <c r="G136" s="157" t="s">
        <v>241</v>
      </c>
      <c r="H136" s="158">
        <v>12</v>
      </c>
      <c r="I136" s="159"/>
      <c r="J136" s="160">
        <f t="shared" si="0"/>
        <v>0</v>
      </c>
      <c r="K136" s="161"/>
      <c r="L136" s="162"/>
      <c r="M136" s="163" t="s">
        <v>1</v>
      </c>
      <c r="N136" s="164" t="s">
        <v>39</v>
      </c>
      <c r="P136" s="150">
        <f t="shared" si="1"/>
        <v>0</v>
      </c>
      <c r="Q136" s="150">
        <v>4.0000000000000003E-5</v>
      </c>
      <c r="R136" s="150">
        <f t="shared" si="2"/>
        <v>4.8000000000000007E-4</v>
      </c>
      <c r="S136" s="150">
        <v>0</v>
      </c>
      <c r="T136" s="151">
        <f t="shared" si="3"/>
        <v>0</v>
      </c>
      <c r="AR136" s="152" t="s">
        <v>320</v>
      </c>
      <c r="AT136" s="152" t="s">
        <v>234</v>
      </c>
      <c r="AU136" s="152" t="s">
        <v>80</v>
      </c>
      <c r="AY136" s="13" t="s">
        <v>176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86</v>
      </c>
      <c r="BK136" s="153">
        <f t="shared" si="9"/>
        <v>0</v>
      </c>
      <c r="BL136" s="13" t="s">
        <v>255</v>
      </c>
      <c r="BM136" s="152" t="s">
        <v>2461</v>
      </c>
    </row>
    <row r="137" spans="2:65" s="1" customFormat="1" ht="33" customHeight="1">
      <c r="B137" s="139"/>
      <c r="C137" s="154" t="s">
        <v>1250</v>
      </c>
      <c r="D137" s="154" t="s">
        <v>234</v>
      </c>
      <c r="E137" s="155" t="s">
        <v>2462</v>
      </c>
      <c r="F137" s="156" t="s">
        <v>2463</v>
      </c>
      <c r="G137" s="157" t="s">
        <v>241</v>
      </c>
      <c r="H137" s="158">
        <v>12</v>
      </c>
      <c r="I137" s="159"/>
      <c r="J137" s="160">
        <f t="shared" si="0"/>
        <v>0</v>
      </c>
      <c r="K137" s="161"/>
      <c r="L137" s="162"/>
      <c r="M137" s="163" t="s">
        <v>1</v>
      </c>
      <c r="N137" s="164" t="s">
        <v>39</v>
      </c>
      <c r="P137" s="150">
        <f t="shared" si="1"/>
        <v>0</v>
      </c>
      <c r="Q137" s="150">
        <v>9.0000000000000006E-5</v>
      </c>
      <c r="R137" s="150">
        <f t="shared" si="2"/>
        <v>1.08E-3</v>
      </c>
      <c r="S137" s="150">
        <v>0</v>
      </c>
      <c r="T137" s="151">
        <f t="shared" si="3"/>
        <v>0</v>
      </c>
      <c r="AR137" s="152" t="s">
        <v>320</v>
      </c>
      <c r="AT137" s="152" t="s">
        <v>234</v>
      </c>
      <c r="AU137" s="152" t="s">
        <v>80</v>
      </c>
      <c r="AY137" s="13" t="s">
        <v>176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86</v>
      </c>
      <c r="BK137" s="153">
        <f t="shared" si="9"/>
        <v>0</v>
      </c>
      <c r="BL137" s="13" t="s">
        <v>255</v>
      </c>
      <c r="BM137" s="152" t="s">
        <v>2464</v>
      </c>
    </row>
    <row r="138" spans="2:65" s="1" customFormat="1" ht="24.15" customHeight="1">
      <c r="B138" s="139"/>
      <c r="C138" s="140" t="s">
        <v>1202</v>
      </c>
      <c r="D138" s="140" t="s">
        <v>178</v>
      </c>
      <c r="E138" s="141" t="s">
        <v>688</v>
      </c>
      <c r="F138" s="142" t="s">
        <v>689</v>
      </c>
      <c r="G138" s="143" t="s">
        <v>647</v>
      </c>
      <c r="H138" s="165"/>
      <c r="I138" s="145"/>
      <c r="J138" s="146">
        <f t="shared" si="0"/>
        <v>0</v>
      </c>
      <c r="K138" s="147"/>
      <c r="L138" s="28"/>
      <c r="M138" s="148" t="s">
        <v>1</v>
      </c>
      <c r="N138" s="149" t="s">
        <v>39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255</v>
      </c>
      <c r="AT138" s="152" t="s">
        <v>178</v>
      </c>
      <c r="AU138" s="152" t="s">
        <v>80</v>
      </c>
      <c r="AY138" s="13" t="s">
        <v>176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86</v>
      </c>
      <c r="BK138" s="153">
        <f t="shared" si="9"/>
        <v>0</v>
      </c>
      <c r="BL138" s="13" t="s">
        <v>255</v>
      </c>
      <c r="BM138" s="152" t="s">
        <v>2465</v>
      </c>
    </row>
    <row r="139" spans="2:65" s="1" customFormat="1" ht="24.15" customHeight="1">
      <c r="B139" s="139"/>
      <c r="C139" s="140" t="s">
        <v>1206</v>
      </c>
      <c r="D139" s="140" t="s">
        <v>178</v>
      </c>
      <c r="E139" s="141" t="s">
        <v>2466</v>
      </c>
      <c r="F139" s="142" t="s">
        <v>2467</v>
      </c>
      <c r="G139" s="143" t="s">
        <v>647</v>
      </c>
      <c r="H139" s="165"/>
      <c r="I139" s="145"/>
      <c r="J139" s="146">
        <f t="shared" si="0"/>
        <v>0</v>
      </c>
      <c r="K139" s="147"/>
      <c r="L139" s="28"/>
      <c r="M139" s="148" t="s">
        <v>1</v>
      </c>
      <c r="N139" s="149" t="s">
        <v>39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255</v>
      </c>
      <c r="AT139" s="152" t="s">
        <v>178</v>
      </c>
      <c r="AU139" s="152" t="s">
        <v>80</v>
      </c>
      <c r="AY139" s="13" t="s">
        <v>176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86</v>
      </c>
      <c r="BK139" s="153">
        <f t="shared" si="9"/>
        <v>0</v>
      </c>
      <c r="BL139" s="13" t="s">
        <v>255</v>
      </c>
      <c r="BM139" s="152" t="s">
        <v>2468</v>
      </c>
    </row>
    <row r="140" spans="2:65" s="1" customFormat="1" ht="24.15" customHeight="1">
      <c r="B140" s="139"/>
      <c r="C140" s="140" t="s">
        <v>1210</v>
      </c>
      <c r="D140" s="140" t="s">
        <v>178</v>
      </c>
      <c r="E140" s="141" t="s">
        <v>2206</v>
      </c>
      <c r="F140" s="142" t="s">
        <v>2207</v>
      </c>
      <c r="G140" s="143" t="s">
        <v>647</v>
      </c>
      <c r="H140" s="165"/>
      <c r="I140" s="145"/>
      <c r="J140" s="146">
        <f t="shared" si="0"/>
        <v>0</v>
      </c>
      <c r="K140" s="147"/>
      <c r="L140" s="28"/>
      <c r="M140" s="148" t="s">
        <v>1</v>
      </c>
      <c r="N140" s="149" t="s">
        <v>39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255</v>
      </c>
      <c r="AT140" s="152" t="s">
        <v>178</v>
      </c>
      <c r="AU140" s="152" t="s">
        <v>80</v>
      </c>
      <c r="AY140" s="13" t="s">
        <v>176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86</v>
      </c>
      <c r="BK140" s="153">
        <f t="shared" si="9"/>
        <v>0</v>
      </c>
      <c r="BL140" s="13" t="s">
        <v>255</v>
      </c>
      <c r="BM140" s="152" t="s">
        <v>2469</v>
      </c>
    </row>
    <row r="141" spans="2:65" s="11" customFormat="1" ht="25.9" customHeight="1">
      <c r="B141" s="127"/>
      <c r="D141" s="128" t="s">
        <v>72</v>
      </c>
      <c r="E141" s="129" t="s">
        <v>594</v>
      </c>
      <c r="F141" s="129" t="s">
        <v>595</v>
      </c>
      <c r="I141" s="130"/>
      <c r="J141" s="131">
        <f>BK141</f>
        <v>0</v>
      </c>
      <c r="L141" s="127"/>
      <c r="M141" s="132"/>
      <c r="P141" s="133">
        <f>P142+P160+P176+P182</f>
        <v>0</v>
      </c>
      <c r="R141" s="133">
        <f>R142+R160+R176+R182</f>
        <v>1.0267500000000001</v>
      </c>
      <c r="T141" s="134">
        <f>T142+T160+T176+T182</f>
        <v>0</v>
      </c>
      <c r="AR141" s="128" t="s">
        <v>86</v>
      </c>
      <c r="AT141" s="135" t="s">
        <v>72</v>
      </c>
      <c r="AU141" s="135" t="s">
        <v>73</v>
      </c>
      <c r="AY141" s="128" t="s">
        <v>176</v>
      </c>
      <c r="BK141" s="136">
        <f>BK142+BK160+BK176+BK182</f>
        <v>0</v>
      </c>
    </row>
    <row r="142" spans="2:65" s="11" customFormat="1" ht="22.75" customHeight="1">
      <c r="B142" s="127"/>
      <c r="D142" s="128" t="s">
        <v>72</v>
      </c>
      <c r="E142" s="137" t="s">
        <v>2470</v>
      </c>
      <c r="F142" s="137" t="s">
        <v>2471</v>
      </c>
      <c r="I142" s="130"/>
      <c r="J142" s="138">
        <f>BK142</f>
        <v>0</v>
      </c>
      <c r="L142" s="127"/>
      <c r="M142" s="132"/>
      <c r="P142" s="133">
        <f>SUM(P143:P159)</f>
        <v>0</v>
      </c>
      <c r="R142" s="133">
        <f>SUM(R143:R159)</f>
        <v>0.41654999999999998</v>
      </c>
      <c r="T142" s="134">
        <f>SUM(T143:T159)</f>
        <v>0</v>
      </c>
      <c r="AR142" s="128" t="s">
        <v>86</v>
      </c>
      <c r="AT142" s="135" t="s">
        <v>72</v>
      </c>
      <c r="AU142" s="135" t="s">
        <v>80</v>
      </c>
      <c r="AY142" s="128" t="s">
        <v>176</v>
      </c>
      <c r="BK142" s="136">
        <f>SUM(BK143:BK159)</f>
        <v>0</v>
      </c>
    </row>
    <row r="143" spans="2:65" s="1" customFormat="1" ht="16.5" customHeight="1">
      <c r="B143" s="139"/>
      <c r="C143" s="140" t="s">
        <v>513</v>
      </c>
      <c r="D143" s="140" t="s">
        <v>178</v>
      </c>
      <c r="E143" s="141" t="s">
        <v>2472</v>
      </c>
      <c r="F143" s="142" t="s">
        <v>2473</v>
      </c>
      <c r="G143" s="143" t="s">
        <v>285</v>
      </c>
      <c r="H143" s="144">
        <v>2</v>
      </c>
      <c r="I143" s="145"/>
      <c r="J143" s="146">
        <f t="shared" ref="J143:J159" si="10">ROUND(I143*H143,2)</f>
        <v>0</v>
      </c>
      <c r="K143" s="147"/>
      <c r="L143" s="28"/>
      <c r="M143" s="148" t="s">
        <v>1</v>
      </c>
      <c r="N143" s="149" t="s">
        <v>39</v>
      </c>
      <c r="P143" s="150">
        <f t="shared" ref="P143:P159" si="11">O143*H143</f>
        <v>0</v>
      </c>
      <c r="Q143" s="150">
        <v>0</v>
      </c>
      <c r="R143" s="150">
        <f t="shared" ref="R143:R159" si="12">Q143*H143</f>
        <v>0</v>
      </c>
      <c r="S143" s="150">
        <v>0</v>
      </c>
      <c r="T143" s="151">
        <f t="shared" ref="T143:T159" si="13">S143*H143</f>
        <v>0</v>
      </c>
      <c r="AR143" s="152" t="s">
        <v>255</v>
      </c>
      <c r="AT143" s="152" t="s">
        <v>178</v>
      </c>
      <c r="AU143" s="152" t="s">
        <v>86</v>
      </c>
      <c r="AY143" s="13" t="s">
        <v>176</v>
      </c>
      <c r="BE143" s="153">
        <f t="shared" ref="BE143:BE159" si="14">IF(N143="základná",J143,0)</f>
        <v>0</v>
      </c>
      <c r="BF143" s="153">
        <f t="shared" ref="BF143:BF159" si="15">IF(N143="znížená",J143,0)</f>
        <v>0</v>
      </c>
      <c r="BG143" s="153">
        <f t="shared" ref="BG143:BG159" si="16">IF(N143="zákl. prenesená",J143,0)</f>
        <v>0</v>
      </c>
      <c r="BH143" s="153">
        <f t="shared" ref="BH143:BH159" si="17">IF(N143="zníž. prenesená",J143,0)</f>
        <v>0</v>
      </c>
      <c r="BI143" s="153">
        <f t="shared" ref="BI143:BI159" si="18">IF(N143="nulová",J143,0)</f>
        <v>0</v>
      </c>
      <c r="BJ143" s="13" t="s">
        <v>86</v>
      </c>
      <c r="BK143" s="153">
        <f t="shared" ref="BK143:BK159" si="19">ROUND(I143*H143,2)</f>
        <v>0</v>
      </c>
      <c r="BL143" s="13" t="s">
        <v>255</v>
      </c>
      <c r="BM143" s="152" t="s">
        <v>2474</v>
      </c>
    </row>
    <row r="144" spans="2:65" s="1" customFormat="1" ht="37.75" customHeight="1">
      <c r="B144" s="139"/>
      <c r="C144" s="154" t="s">
        <v>845</v>
      </c>
      <c r="D144" s="154" t="s">
        <v>234</v>
      </c>
      <c r="E144" s="155" t="s">
        <v>2475</v>
      </c>
      <c r="F144" s="156" t="s">
        <v>2476</v>
      </c>
      <c r="G144" s="157" t="s">
        <v>285</v>
      </c>
      <c r="H144" s="158">
        <v>2</v>
      </c>
      <c r="I144" s="159"/>
      <c r="J144" s="160">
        <f t="shared" si="10"/>
        <v>0</v>
      </c>
      <c r="K144" s="161"/>
      <c r="L144" s="162"/>
      <c r="M144" s="163" t="s">
        <v>1</v>
      </c>
      <c r="N144" s="164" t="s">
        <v>39</v>
      </c>
      <c r="P144" s="150">
        <f t="shared" si="11"/>
        <v>0</v>
      </c>
      <c r="Q144" s="150">
        <v>0.2</v>
      </c>
      <c r="R144" s="150">
        <f t="shared" si="12"/>
        <v>0.4</v>
      </c>
      <c r="S144" s="150">
        <v>0</v>
      </c>
      <c r="T144" s="151">
        <f t="shared" si="13"/>
        <v>0</v>
      </c>
      <c r="AR144" s="152" t="s">
        <v>320</v>
      </c>
      <c r="AT144" s="152" t="s">
        <v>234</v>
      </c>
      <c r="AU144" s="152" t="s">
        <v>86</v>
      </c>
      <c r="AY144" s="13" t="s">
        <v>176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86</v>
      </c>
      <c r="BK144" s="153">
        <f t="shared" si="19"/>
        <v>0</v>
      </c>
      <c r="BL144" s="13" t="s">
        <v>255</v>
      </c>
      <c r="BM144" s="152" t="s">
        <v>2477</v>
      </c>
    </row>
    <row r="145" spans="2:65" s="1" customFormat="1" ht="16.5" customHeight="1">
      <c r="B145" s="139"/>
      <c r="C145" s="154" t="s">
        <v>853</v>
      </c>
      <c r="D145" s="154" t="s">
        <v>234</v>
      </c>
      <c r="E145" s="155" t="s">
        <v>2478</v>
      </c>
      <c r="F145" s="156" t="s">
        <v>2479</v>
      </c>
      <c r="G145" s="157" t="s">
        <v>285</v>
      </c>
      <c r="H145" s="158">
        <v>2</v>
      </c>
      <c r="I145" s="159"/>
      <c r="J145" s="160">
        <f t="shared" si="10"/>
        <v>0</v>
      </c>
      <c r="K145" s="161"/>
      <c r="L145" s="162"/>
      <c r="M145" s="163" t="s">
        <v>1</v>
      </c>
      <c r="N145" s="164" t="s">
        <v>39</v>
      </c>
      <c r="P145" s="150">
        <f t="shared" si="11"/>
        <v>0</v>
      </c>
      <c r="Q145" s="150">
        <v>0</v>
      </c>
      <c r="R145" s="150">
        <f t="shared" si="12"/>
        <v>0</v>
      </c>
      <c r="S145" s="150">
        <v>0</v>
      </c>
      <c r="T145" s="151">
        <f t="shared" si="13"/>
        <v>0</v>
      </c>
      <c r="AR145" s="152" t="s">
        <v>320</v>
      </c>
      <c r="AT145" s="152" t="s">
        <v>234</v>
      </c>
      <c r="AU145" s="152" t="s">
        <v>86</v>
      </c>
      <c r="AY145" s="13" t="s">
        <v>176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86</v>
      </c>
      <c r="BK145" s="153">
        <f t="shared" si="19"/>
        <v>0</v>
      </c>
      <c r="BL145" s="13" t="s">
        <v>255</v>
      </c>
      <c r="BM145" s="152" t="s">
        <v>2480</v>
      </c>
    </row>
    <row r="146" spans="2:65" s="1" customFormat="1" ht="16.5" customHeight="1">
      <c r="B146" s="139"/>
      <c r="C146" s="154" t="s">
        <v>2481</v>
      </c>
      <c r="D146" s="154" t="s">
        <v>234</v>
      </c>
      <c r="E146" s="155" t="s">
        <v>2482</v>
      </c>
      <c r="F146" s="156" t="s">
        <v>2483</v>
      </c>
      <c r="G146" s="157" t="s">
        <v>285</v>
      </c>
      <c r="H146" s="158">
        <v>2</v>
      </c>
      <c r="I146" s="159"/>
      <c r="J146" s="160">
        <f t="shared" si="10"/>
        <v>0</v>
      </c>
      <c r="K146" s="161"/>
      <c r="L146" s="162"/>
      <c r="M146" s="163" t="s">
        <v>1</v>
      </c>
      <c r="N146" s="164" t="s">
        <v>39</v>
      </c>
      <c r="P146" s="150">
        <f t="shared" si="11"/>
        <v>0</v>
      </c>
      <c r="Q146" s="150">
        <v>0</v>
      </c>
      <c r="R146" s="150">
        <f t="shared" si="12"/>
        <v>0</v>
      </c>
      <c r="S146" s="150">
        <v>0</v>
      </c>
      <c r="T146" s="151">
        <f t="shared" si="13"/>
        <v>0</v>
      </c>
      <c r="AR146" s="152" t="s">
        <v>320</v>
      </c>
      <c r="AT146" s="152" t="s">
        <v>234</v>
      </c>
      <c r="AU146" s="152" t="s">
        <v>86</v>
      </c>
      <c r="AY146" s="13" t="s">
        <v>176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86</v>
      </c>
      <c r="BK146" s="153">
        <f t="shared" si="19"/>
        <v>0</v>
      </c>
      <c r="BL146" s="13" t="s">
        <v>255</v>
      </c>
      <c r="BM146" s="152" t="s">
        <v>2484</v>
      </c>
    </row>
    <row r="147" spans="2:65" s="1" customFormat="1" ht="37.75" customHeight="1">
      <c r="B147" s="139"/>
      <c r="C147" s="154" t="s">
        <v>525</v>
      </c>
      <c r="D147" s="154" t="s">
        <v>234</v>
      </c>
      <c r="E147" s="155" t="s">
        <v>2485</v>
      </c>
      <c r="F147" s="156" t="s">
        <v>2486</v>
      </c>
      <c r="G147" s="157" t="s">
        <v>285</v>
      </c>
      <c r="H147" s="158">
        <v>1</v>
      </c>
      <c r="I147" s="159"/>
      <c r="J147" s="160">
        <f t="shared" si="10"/>
        <v>0</v>
      </c>
      <c r="K147" s="161"/>
      <c r="L147" s="162"/>
      <c r="M147" s="163" t="s">
        <v>1</v>
      </c>
      <c r="N147" s="164" t="s">
        <v>39</v>
      </c>
      <c r="P147" s="150">
        <f t="shared" si="11"/>
        <v>0</v>
      </c>
      <c r="Q147" s="150">
        <v>0</v>
      </c>
      <c r="R147" s="150">
        <f t="shared" si="12"/>
        <v>0</v>
      </c>
      <c r="S147" s="150">
        <v>0</v>
      </c>
      <c r="T147" s="151">
        <f t="shared" si="13"/>
        <v>0</v>
      </c>
      <c r="AR147" s="152" t="s">
        <v>320</v>
      </c>
      <c r="AT147" s="152" t="s">
        <v>234</v>
      </c>
      <c r="AU147" s="152" t="s">
        <v>86</v>
      </c>
      <c r="AY147" s="13" t="s">
        <v>176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86</v>
      </c>
      <c r="BK147" s="153">
        <f t="shared" si="19"/>
        <v>0</v>
      </c>
      <c r="BL147" s="13" t="s">
        <v>255</v>
      </c>
      <c r="BM147" s="152" t="s">
        <v>2487</v>
      </c>
    </row>
    <row r="148" spans="2:65" s="1" customFormat="1" ht="44.25" customHeight="1">
      <c r="B148" s="139"/>
      <c r="C148" s="154" t="s">
        <v>569</v>
      </c>
      <c r="D148" s="154" t="s">
        <v>234</v>
      </c>
      <c r="E148" s="155" t="s">
        <v>2488</v>
      </c>
      <c r="F148" s="156" t="s">
        <v>2489</v>
      </c>
      <c r="G148" s="157" t="s">
        <v>285</v>
      </c>
      <c r="H148" s="158">
        <v>1</v>
      </c>
      <c r="I148" s="159"/>
      <c r="J148" s="160">
        <f t="shared" si="10"/>
        <v>0</v>
      </c>
      <c r="K148" s="161"/>
      <c r="L148" s="162"/>
      <c r="M148" s="163" t="s">
        <v>1</v>
      </c>
      <c r="N148" s="164" t="s">
        <v>39</v>
      </c>
      <c r="P148" s="150">
        <f t="shared" si="11"/>
        <v>0</v>
      </c>
      <c r="Q148" s="150">
        <v>0</v>
      </c>
      <c r="R148" s="150">
        <f t="shared" si="12"/>
        <v>0</v>
      </c>
      <c r="S148" s="150">
        <v>0</v>
      </c>
      <c r="T148" s="151">
        <f t="shared" si="13"/>
        <v>0</v>
      </c>
      <c r="AR148" s="152" t="s">
        <v>320</v>
      </c>
      <c r="AT148" s="152" t="s">
        <v>234</v>
      </c>
      <c r="AU148" s="152" t="s">
        <v>86</v>
      </c>
      <c r="AY148" s="13" t="s">
        <v>176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86</v>
      </c>
      <c r="BK148" s="153">
        <f t="shared" si="19"/>
        <v>0</v>
      </c>
      <c r="BL148" s="13" t="s">
        <v>255</v>
      </c>
      <c r="BM148" s="152" t="s">
        <v>2490</v>
      </c>
    </row>
    <row r="149" spans="2:65" s="1" customFormat="1" ht="44.25" customHeight="1">
      <c r="B149" s="139"/>
      <c r="C149" s="154" t="s">
        <v>573</v>
      </c>
      <c r="D149" s="154" t="s">
        <v>234</v>
      </c>
      <c r="E149" s="155" t="s">
        <v>2491</v>
      </c>
      <c r="F149" s="156" t="s">
        <v>2492</v>
      </c>
      <c r="G149" s="157" t="s">
        <v>285</v>
      </c>
      <c r="H149" s="158">
        <v>1</v>
      </c>
      <c r="I149" s="159"/>
      <c r="J149" s="160">
        <f t="shared" si="10"/>
        <v>0</v>
      </c>
      <c r="K149" s="161"/>
      <c r="L149" s="162"/>
      <c r="M149" s="163" t="s">
        <v>1</v>
      </c>
      <c r="N149" s="164" t="s">
        <v>39</v>
      </c>
      <c r="P149" s="150">
        <f t="shared" si="11"/>
        <v>0</v>
      </c>
      <c r="Q149" s="150">
        <v>0</v>
      </c>
      <c r="R149" s="150">
        <f t="shared" si="12"/>
        <v>0</v>
      </c>
      <c r="S149" s="150">
        <v>0</v>
      </c>
      <c r="T149" s="151">
        <f t="shared" si="13"/>
        <v>0</v>
      </c>
      <c r="AR149" s="152" t="s">
        <v>320</v>
      </c>
      <c r="AT149" s="152" t="s">
        <v>234</v>
      </c>
      <c r="AU149" s="152" t="s">
        <v>86</v>
      </c>
      <c r="AY149" s="13" t="s">
        <v>176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86</v>
      </c>
      <c r="BK149" s="153">
        <f t="shared" si="19"/>
        <v>0</v>
      </c>
      <c r="BL149" s="13" t="s">
        <v>255</v>
      </c>
      <c r="BM149" s="152" t="s">
        <v>2493</v>
      </c>
    </row>
    <row r="150" spans="2:65" s="1" customFormat="1" ht="37.75" customHeight="1">
      <c r="B150" s="139"/>
      <c r="C150" s="154" t="s">
        <v>1254</v>
      </c>
      <c r="D150" s="154" t="s">
        <v>234</v>
      </c>
      <c r="E150" s="155" t="s">
        <v>2494</v>
      </c>
      <c r="F150" s="156" t="s">
        <v>2495</v>
      </c>
      <c r="G150" s="157" t="s">
        <v>285</v>
      </c>
      <c r="H150" s="158">
        <v>1</v>
      </c>
      <c r="I150" s="159"/>
      <c r="J150" s="160">
        <f t="shared" si="10"/>
        <v>0</v>
      </c>
      <c r="K150" s="161"/>
      <c r="L150" s="162"/>
      <c r="M150" s="163" t="s">
        <v>1</v>
      </c>
      <c r="N150" s="164" t="s">
        <v>39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320</v>
      </c>
      <c r="AT150" s="152" t="s">
        <v>234</v>
      </c>
      <c r="AU150" s="152" t="s">
        <v>86</v>
      </c>
      <c r="AY150" s="13" t="s">
        <v>176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86</v>
      </c>
      <c r="BK150" s="153">
        <f t="shared" si="19"/>
        <v>0</v>
      </c>
      <c r="BL150" s="13" t="s">
        <v>255</v>
      </c>
      <c r="BM150" s="152" t="s">
        <v>2496</v>
      </c>
    </row>
    <row r="151" spans="2:65" s="1" customFormat="1" ht="37.75" customHeight="1">
      <c r="B151" s="139"/>
      <c r="C151" s="154" t="s">
        <v>2497</v>
      </c>
      <c r="D151" s="154" t="s">
        <v>234</v>
      </c>
      <c r="E151" s="155" t="s">
        <v>2498</v>
      </c>
      <c r="F151" s="156" t="s">
        <v>2499</v>
      </c>
      <c r="G151" s="157" t="s">
        <v>285</v>
      </c>
      <c r="H151" s="158">
        <v>2</v>
      </c>
      <c r="I151" s="159"/>
      <c r="J151" s="160">
        <f t="shared" si="10"/>
        <v>0</v>
      </c>
      <c r="K151" s="161"/>
      <c r="L151" s="162"/>
      <c r="M151" s="163" t="s">
        <v>1</v>
      </c>
      <c r="N151" s="164" t="s">
        <v>39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320</v>
      </c>
      <c r="AT151" s="152" t="s">
        <v>234</v>
      </c>
      <c r="AU151" s="152" t="s">
        <v>86</v>
      </c>
      <c r="AY151" s="13" t="s">
        <v>176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86</v>
      </c>
      <c r="BK151" s="153">
        <f t="shared" si="19"/>
        <v>0</v>
      </c>
      <c r="BL151" s="13" t="s">
        <v>255</v>
      </c>
      <c r="BM151" s="152" t="s">
        <v>2500</v>
      </c>
    </row>
    <row r="152" spans="2:65" s="1" customFormat="1" ht="16.5" customHeight="1">
      <c r="B152" s="139"/>
      <c r="C152" s="154" t="s">
        <v>1901</v>
      </c>
      <c r="D152" s="154" t="s">
        <v>234</v>
      </c>
      <c r="E152" s="155" t="s">
        <v>2501</v>
      </c>
      <c r="F152" s="156" t="s">
        <v>2502</v>
      </c>
      <c r="G152" s="157" t="s">
        <v>285</v>
      </c>
      <c r="H152" s="158">
        <v>2</v>
      </c>
      <c r="I152" s="159"/>
      <c r="J152" s="160">
        <f t="shared" si="10"/>
        <v>0</v>
      </c>
      <c r="K152" s="161"/>
      <c r="L152" s="162"/>
      <c r="M152" s="163" t="s">
        <v>1</v>
      </c>
      <c r="N152" s="164" t="s">
        <v>39</v>
      </c>
      <c r="P152" s="150">
        <f t="shared" si="11"/>
        <v>0</v>
      </c>
      <c r="Q152" s="150">
        <v>1E-4</v>
      </c>
      <c r="R152" s="150">
        <f t="shared" si="12"/>
        <v>2.0000000000000001E-4</v>
      </c>
      <c r="S152" s="150">
        <v>0</v>
      </c>
      <c r="T152" s="151">
        <f t="shared" si="13"/>
        <v>0</v>
      </c>
      <c r="AR152" s="152" t="s">
        <v>320</v>
      </c>
      <c r="AT152" s="152" t="s">
        <v>234</v>
      </c>
      <c r="AU152" s="152" t="s">
        <v>86</v>
      </c>
      <c r="AY152" s="13" t="s">
        <v>176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86</v>
      </c>
      <c r="BK152" s="153">
        <f t="shared" si="19"/>
        <v>0</v>
      </c>
      <c r="BL152" s="13" t="s">
        <v>255</v>
      </c>
      <c r="BM152" s="152" t="s">
        <v>2503</v>
      </c>
    </row>
    <row r="153" spans="2:65" s="1" customFormat="1" ht="24.15" customHeight="1">
      <c r="B153" s="139"/>
      <c r="C153" s="140" t="s">
        <v>1000</v>
      </c>
      <c r="D153" s="140" t="s">
        <v>178</v>
      </c>
      <c r="E153" s="141" t="s">
        <v>2504</v>
      </c>
      <c r="F153" s="142" t="s">
        <v>2505</v>
      </c>
      <c r="G153" s="143" t="s">
        <v>285</v>
      </c>
      <c r="H153" s="144">
        <v>1</v>
      </c>
      <c r="I153" s="145"/>
      <c r="J153" s="146">
        <f t="shared" si="10"/>
        <v>0</v>
      </c>
      <c r="K153" s="147"/>
      <c r="L153" s="28"/>
      <c r="M153" s="148" t="s">
        <v>1</v>
      </c>
      <c r="N153" s="149" t="s">
        <v>39</v>
      </c>
      <c r="P153" s="150">
        <f t="shared" si="11"/>
        <v>0</v>
      </c>
      <c r="Q153" s="150">
        <v>2.7499999999999998E-3</v>
      </c>
      <c r="R153" s="150">
        <f t="shared" si="12"/>
        <v>2.7499999999999998E-3</v>
      </c>
      <c r="S153" s="150">
        <v>0</v>
      </c>
      <c r="T153" s="151">
        <f t="shared" si="13"/>
        <v>0</v>
      </c>
      <c r="AR153" s="152" t="s">
        <v>255</v>
      </c>
      <c r="AT153" s="152" t="s">
        <v>178</v>
      </c>
      <c r="AU153" s="152" t="s">
        <v>86</v>
      </c>
      <c r="AY153" s="13" t="s">
        <v>176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86</v>
      </c>
      <c r="BK153" s="153">
        <f t="shared" si="19"/>
        <v>0</v>
      </c>
      <c r="BL153" s="13" t="s">
        <v>255</v>
      </c>
      <c r="BM153" s="152" t="s">
        <v>2506</v>
      </c>
    </row>
    <row r="154" spans="2:65" s="1" customFormat="1" ht="33" customHeight="1">
      <c r="B154" s="139"/>
      <c r="C154" s="154" t="s">
        <v>1010</v>
      </c>
      <c r="D154" s="154" t="s">
        <v>234</v>
      </c>
      <c r="E154" s="155" t="s">
        <v>2507</v>
      </c>
      <c r="F154" s="156" t="s">
        <v>2508</v>
      </c>
      <c r="G154" s="157" t="s">
        <v>2509</v>
      </c>
      <c r="H154" s="158">
        <v>1</v>
      </c>
      <c r="I154" s="159"/>
      <c r="J154" s="160">
        <f t="shared" si="10"/>
        <v>0</v>
      </c>
      <c r="K154" s="161"/>
      <c r="L154" s="162"/>
      <c r="M154" s="163" t="s">
        <v>1</v>
      </c>
      <c r="N154" s="164" t="s">
        <v>39</v>
      </c>
      <c r="P154" s="150">
        <f t="shared" si="11"/>
        <v>0</v>
      </c>
      <c r="Q154" s="150">
        <v>8.8999999999999999E-3</v>
      </c>
      <c r="R154" s="150">
        <f t="shared" si="12"/>
        <v>8.8999999999999999E-3</v>
      </c>
      <c r="S154" s="150">
        <v>0</v>
      </c>
      <c r="T154" s="151">
        <f t="shared" si="13"/>
        <v>0</v>
      </c>
      <c r="AR154" s="152" t="s">
        <v>320</v>
      </c>
      <c r="AT154" s="152" t="s">
        <v>234</v>
      </c>
      <c r="AU154" s="152" t="s">
        <v>86</v>
      </c>
      <c r="AY154" s="13" t="s">
        <v>176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86</v>
      </c>
      <c r="BK154" s="153">
        <f t="shared" si="19"/>
        <v>0</v>
      </c>
      <c r="BL154" s="13" t="s">
        <v>255</v>
      </c>
      <c r="BM154" s="152" t="s">
        <v>2510</v>
      </c>
    </row>
    <row r="155" spans="2:65" s="1" customFormat="1" ht="24.15" customHeight="1">
      <c r="B155" s="139"/>
      <c r="C155" s="154" t="s">
        <v>1270</v>
      </c>
      <c r="D155" s="154" t="s">
        <v>234</v>
      </c>
      <c r="E155" s="155" t="s">
        <v>2511</v>
      </c>
      <c r="F155" s="156" t="s">
        <v>2512</v>
      </c>
      <c r="G155" s="157" t="s">
        <v>285</v>
      </c>
      <c r="H155" s="158">
        <v>1</v>
      </c>
      <c r="I155" s="159"/>
      <c r="J155" s="160">
        <f t="shared" si="10"/>
        <v>0</v>
      </c>
      <c r="K155" s="161"/>
      <c r="L155" s="162"/>
      <c r="M155" s="163" t="s">
        <v>1</v>
      </c>
      <c r="N155" s="164" t="s">
        <v>39</v>
      </c>
      <c r="P155" s="150">
        <f t="shared" si="11"/>
        <v>0</v>
      </c>
      <c r="Q155" s="150">
        <v>2.7000000000000001E-3</v>
      </c>
      <c r="R155" s="150">
        <f t="shared" si="12"/>
        <v>2.7000000000000001E-3</v>
      </c>
      <c r="S155" s="150">
        <v>0</v>
      </c>
      <c r="T155" s="151">
        <f t="shared" si="13"/>
        <v>0</v>
      </c>
      <c r="AR155" s="152" t="s">
        <v>1100</v>
      </c>
      <c r="AT155" s="152" t="s">
        <v>234</v>
      </c>
      <c r="AU155" s="152" t="s">
        <v>86</v>
      </c>
      <c r="AY155" s="13" t="s">
        <v>176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86</v>
      </c>
      <c r="BK155" s="153">
        <f t="shared" si="19"/>
        <v>0</v>
      </c>
      <c r="BL155" s="13" t="s">
        <v>1100</v>
      </c>
      <c r="BM155" s="152" t="s">
        <v>2513</v>
      </c>
    </row>
    <row r="156" spans="2:65" s="1" customFormat="1" ht="37.75" customHeight="1">
      <c r="B156" s="139"/>
      <c r="C156" s="154" t="s">
        <v>1018</v>
      </c>
      <c r="D156" s="154" t="s">
        <v>234</v>
      </c>
      <c r="E156" s="155" t="s">
        <v>2514</v>
      </c>
      <c r="F156" s="156" t="s">
        <v>2515</v>
      </c>
      <c r="G156" s="157" t="s">
        <v>285</v>
      </c>
      <c r="H156" s="158">
        <v>1</v>
      </c>
      <c r="I156" s="159"/>
      <c r="J156" s="160">
        <f t="shared" si="10"/>
        <v>0</v>
      </c>
      <c r="K156" s="161"/>
      <c r="L156" s="162"/>
      <c r="M156" s="163" t="s">
        <v>1</v>
      </c>
      <c r="N156" s="164" t="s">
        <v>39</v>
      </c>
      <c r="P156" s="150">
        <f t="shared" si="11"/>
        <v>0</v>
      </c>
      <c r="Q156" s="150">
        <v>2E-3</v>
      </c>
      <c r="R156" s="150">
        <f t="shared" si="12"/>
        <v>2E-3</v>
      </c>
      <c r="S156" s="150">
        <v>0</v>
      </c>
      <c r="T156" s="151">
        <f t="shared" si="13"/>
        <v>0</v>
      </c>
      <c r="AR156" s="152" t="s">
        <v>320</v>
      </c>
      <c r="AT156" s="152" t="s">
        <v>234</v>
      </c>
      <c r="AU156" s="152" t="s">
        <v>86</v>
      </c>
      <c r="AY156" s="13" t="s">
        <v>176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86</v>
      </c>
      <c r="BK156" s="153">
        <f t="shared" si="19"/>
        <v>0</v>
      </c>
      <c r="BL156" s="13" t="s">
        <v>255</v>
      </c>
      <c r="BM156" s="152" t="s">
        <v>2516</v>
      </c>
    </row>
    <row r="157" spans="2:65" s="1" customFormat="1" ht="24.15" customHeight="1">
      <c r="B157" s="139"/>
      <c r="C157" s="140" t="s">
        <v>1226</v>
      </c>
      <c r="D157" s="140" t="s">
        <v>178</v>
      </c>
      <c r="E157" s="141" t="s">
        <v>2517</v>
      </c>
      <c r="F157" s="142" t="s">
        <v>2518</v>
      </c>
      <c r="G157" s="143" t="s">
        <v>647</v>
      </c>
      <c r="H157" s="165"/>
      <c r="I157" s="145"/>
      <c r="J157" s="146">
        <f t="shared" si="10"/>
        <v>0</v>
      </c>
      <c r="K157" s="147"/>
      <c r="L157" s="28"/>
      <c r="M157" s="148" t="s">
        <v>1</v>
      </c>
      <c r="N157" s="149" t="s">
        <v>39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255</v>
      </c>
      <c r="AT157" s="152" t="s">
        <v>178</v>
      </c>
      <c r="AU157" s="152" t="s">
        <v>86</v>
      </c>
      <c r="AY157" s="13" t="s">
        <v>176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86</v>
      </c>
      <c r="BK157" s="153">
        <f t="shared" si="19"/>
        <v>0</v>
      </c>
      <c r="BL157" s="13" t="s">
        <v>255</v>
      </c>
      <c r="BM157" s="152" t="s">
        <v>2519</v>
      </c>
    </row>
    <row r="158" spans="2:65" s="1" customFormat="1" ht="24.15" customHeight="1">
      <c r="B158" s="139"/>
      <c r="C158" s="140" t="s">
        <v>1230</v>
      </c>
      <c r="D158" s="140" t="s">
        <v>178</v>
      </c>
      <c r="E158" s="141" t="s">
        <v>2520</v>
      </c>
      <c r="F158" s="142" t="s">
        <v>2521</v>
      </c>
      <c r="G158" s="143" t="s">
        <v>647</v>
      </c>
      <c r="H158" s="165"/>
      <c r="I158" s="145"/>
      <c r="J158" s="146">
        <f t="shared" si="10"/>
        <v>0</v>
      </c>
      <c r="K158" s="147"/>
      <c r="L158" s="28"/>
      <c r="M158" s="148" t="s">
        <v>1</v>
      </c>
      <c r="N158" s="149" t="s">
        <v>39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255</v>
      </c>
      <c r="AT158" s="152" t="s">
        <v>178</v>
      </c>
      <c r="AU158" s="152" t="s">
        <v>86</v>
      </c>
      <c r="AY158" s="13" t="s">
        <v>176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86</v>
      </c>
      <c r="BK158" s="153">
        <f t="shared" si="19"/>
        <v>0</v>
      </c>
      <c r="BL158" s="13" t="s">
        <v>255</v>
      </c>
      <c r="BM158" s="152" t="s">
        <v>2522</v>
      </c>
    </row>
    <row r="159" spans="2:65" s="1" customFormat="1" ht="24.15" customHeight="1">
      <c r="B159" s="139"/>
      <c r="C159" s="140" t="s">
        <v>1234</v>
      </c>
      <c r="D159" s="140" t="s">
        <v>178</v>
      </c>
      <c r="E159" s="141" t="s">
        <v>2523</v>
      </c>
      <c r="F159" s="142" t="s">
        <v>2524</v>
      </c>
      <c r="G159" s="143" t="s">
        <v>647</v>
      </c>
      <c r="H159" s="165"/>
      <c r="I159" s="145"/>
      <c r="J159" s="146">
        <f t="shared" si="10"/>
        <v>0</v>
      </c>
      <c r="K159" s="147"/>
      <c r="L159" s="28"/>
      <c r="M159" s="148" t="s">
        <v>1</v>
      </c>
      <c r="N159" s="149" t="s">
        <v>39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255</v>
      </c>
      <c r="AT159" s="152" t="s">
        <v>178</v>
      </c>
      <c r="AU159" s="152" t="s">
        <v>86</v>
      </c>
      <c r="AY159" s="13" t="s">
        <v>176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86</v>
      </c>
      <c r="BK159" s="153">
        <f t="shared" si="19"/>
        <v>0</v>
      </c>
      <c r="BL159" s="13" t="s">
        <v>255</v>
      </c>
      <c r="BM159" s="152" t="s">
        <v>2525</v>
      </c>
    </row>
    <row r="160" spans="2:65" s="11" customFormat="1" ht="22.75" customHeight="1">
      <c r="B160" s="127"/>
      <c r="D160" s="128" t="s">
        <v>72</v>
      </c>
      <c r="E160" s="137" t="s">
        <v>2526</v>
      </c>
      <c r="F160" s="137" t="s">
        <v>2527</v>
      </c>
      <c r="I160" s="130"/>
      <c r="J160" s="138">
        <f>BK160</f>
        <v>0</v>
      </c>
      <c r="L160" s="127"/>
      <c r="M160" s="132"/>
      <c r="P160" s="133">
        <f>SUM(P161:P175)</f>
        <v>0</v>
      </c>
      <c r="R160" s="133">
        <f>SUM(R161:R175)</f>
        <v>0.29220000000000002</v>
      </c>
      <c r="T160" s="134">
        <f>SUM(T161:T175)</f>
        <v>0</v>
      </c>
      <c r="AR160" s="128" t="s">
        <v>86</v>
      </c>
      <c r="AT160" s="135" t="s">
        <v>72</v>
      </c>
      <c r="AU160" s="135" t="s">
        <v>80</v>
      </c>
      <c r="AY160" s="128" t="s">
        <v>176</v>
      </c>
      <c r="BK160" s="136">
        <f>SUM(BK161:BK175)</f>
        <v>0</v>
      </c>
    </row>
    <row r="161" spans="2:65" s="1" customFormat="1" ht="24.15" customHeight="1">
      <c r="B161" s="139"/>
      <c r="C161" s="140" t="s">
        <v>1142</v>
      </c>
      <c r="D161" s="140" t="s">
        <v>178</v>
      </c>
      <c r="E161" s="141" t="s">
        <v>2528</v>
      </c>
      <c r="F161" s="142" t="s">
        <v>2529</v>
      </c>
      <c r="G161" s="143" t="s">
        <v>285</v>
      </c>
      <c r="H161" s="144">
        <v>1</v>
      </c>
      <c r="I161" s="145"/>
      <c r="J161" s="146">
        <f t="shared" ref="J161:J175" si="20">ROUND(I161*H161,2)</f>
        <v>0</v>
      </c>
      <c r="K161" s="147"/>
      <c r="L161" s="28"/>
      <c r="M161" s="148" t="s">
        <v>1</v>
      </c>
      <c r="N161" s="149" t="s">
        <v>39</v>
      </c>
      <c r="P161" s="150">
        <f t="shared" ref="P161:P175" si="21">O161*H161</f>
        <v>0</v>
      </c>
      <c r="Q161" s="150">
        <v>0</v>
      </c>
      <c r="R161" s="150">
        <f t="shared" ref="R161:R175" si="22">Q161*H161</f>
        <v>0</v>
      </c>
      <c r="S161" s="150">
        <v>0</v>
      </c>
      <c r="T161" s="151">
        <f t="shared" ref="T161:T175" si="23">S161*H161</f>
        <v>0</v>
      </c>
      <c r="AR161" s="152" t="s">
        <v>255</v>
      </c>
      <c r="AT161" s="152" t="s">
        <v>178</v>
      </c>
      <c r="AU161" s="152" t="s">
        <v>86</v>
      </c>
      <c r="AY161" s="13" t="s">
        <v>176</v>
      </c>
      <c r="BE161" s="153">
        <f t="shared" ref="BE161:BE175" si="24">IF(N161="základná",J161,0)</f>
        <v>0</v>
      </c>
      <c r="BF161" s="153">
        <f t="shared" ref="BF161:BF175" si="25">IF(N161="znížená",J161,0)</f>
        <v>0</v>
      </c>
      <c r="BG161" s="153">
        <f t="shared" ref="BG161:BG175" si="26">IF(N161="zákl. prenesená",J161,0)</f>
        <v>0</v>
      </c>
      <c r="BH161" s="153">
        <f t="shared" ref="BH161:BH175" si="27">IF(N161="zníž. prenesená",J161,0)</f>
        <v>0</v>
      </c>
      <c r="BI161" s="153">
        <f t="shared" ref="BI161:BI175" si="28">IF(N161="nulová",J161,0)</f>
        <v>0</v>
      </c>
      <c r="BJ161" s="13" t="s">
        <v>86</v>
      </c>
      <c r="BK161" s="153">
        <f t="shared" ref="BK161:BK175" si="29">ROUND(I161*H161,2)</f>
        <v>0</v>
      </c>
      <c r="BL161" s="13" t="s">
        <v>255</v>
      </c>
      <c r="BM161" s="152" t="s">
        <v>2530</v>
      </c>
    </row>
    <row r="162" spans="2:65" s="1" customFormat="1" ht="49" customHeight="1">
      <c r="B162" s="139"/>
      <c r="C162" s="154" t="s">
        <v>1146</v>
      </c>
      <c r="D162" s="154" t="s">
        <v>234</v>
      </c>
      <c r="E162" s="155" t="s">
        <v>2531</v>
      </c>
      <c r="F162" s="156" t="s">
        <v>2532</v>
      </c>
      <c r="G162" s="157" t="s">
        <v>285</v>
      </c>
      <c r="H162" s="158">
        <v>1</v>
      </c>
      <c r="I162" s="159"/>
      <c r="J162" s="160">
        <f t="shared" si="20"/>
        <v>0</v>
      </c>
      <c r="K162" s="161"/>
      <c r="L162" s="162"/>
      <c r="M162" s="163" t="s">
        <v>1</v>
      </c>
      <c r="N162" s="164" t="s">
        <v>39</v>
      </c>
      <c r="P162" s="150">
        <f t="shared" si="21"/>
        <v>0</v>
      </c>
      <c r="Q162" s="150">
        <v>0.18099999999999999</v>
      </c>
      <c r="R162" s="150">
        <f t="shared" si="22"/>
        <v>0.18099999999999999</v>
      </c>
      <c r="S162" s="150">
        <v>0</v>
      </c>
      <c r="T162" s="151">
        <f t="shared" si="23"/>
        <v>0</v>
      </c>
      <c r="AR162" s="152" t="s">
        <v>320</v>
      </c>
      <c r="AT162" s="152" t="s">
        <v>234</v>
      </c>
      <c r="AU162" s="152" t="s">
        <v>86</v>
      </c>
      <c r="AY162" s="13" t="s">
        <v>176</v>
      </c>
      <c r="BE162" s="153">
        <f t="shared" si="24"/>
        <v>0</v>
      </c>
      <c r="BF162" s="153">
        <f t="shared" si="25"/>
        <v>0</v>
      </c>
      <c r="BG162" s="153">
        <f t="shared" si="26"/>
        <v>0</v>
      </c>
      <c r="BH162" s="153">
        <f t="shared" si="27"/>
        <v>0</v>
      </c>
      <c r="BI162" s="153">
        <f t="shared" si="28"/>
        <v>0</v>
      </c>
      <c r="BJ162" s="13" t="s">
        <v>86</v>
      </c>
      <c r="BK162" s="153">
        <f t="shared" si="29"/>
        <v>0</v>
      </c>
      <c r="BL162" s="13" t="s">
        <v>255</v>
      </c>
      <c r="BM162" s="152" t="s">
        <v>2533</v>
      </c>
    </row>
    <row r="163" spans="2:65" s="1" customFormat="1" ht="24.15" customHeight="1">
      <c r="B163" s="139"/>
      <c r="C163" s="140" t="s">
        <v>1258</v>
      </c>
      <c r="D163" s="140" t="s">
        <v>178</v>
      </c>
      <c r="E163" s="141" t="s">
        <v>2534</v>
      </c>
      <c r="F163" s="142" t="s">
        <v>2535</v>
      </c>
      <c r="G163" s="143" t="s">
        <v>285</v>
      </c>
      <c r="H163" s="144">
        <v>2</v>
      </c>
      <c r="I163" s="145"/>
      <c r="J163" s="146">
        <f t="shared" si="20"/>
        <v>0</v>
      </c>
      <c r="K163" s="147"/>
      <c r="L163" s="28"/>
      <c r="M163" s="148" t="s">
        <v>1</v>
      </c>
      <c r="N163" s="149" t="s">
        <v>39</v>
      </c>
      <c r="P163" s="150">
        <f t="shared" si="21"/>
        <v>0</v>
      </c>
      <c r="Q163" s="150">
        <v>0</v>
      </c>
      <c r="R163" s="150">
        <f t="shared" si="22"/>
        <v>0</v>
      </c>
      <c r="S163" s="150">
        <v>0</v>
      </c>
      <c r="T163" s="151">
        <f t="shared" si="23"/>
        <v>0</v>
      </c>
      <c r="AR163" s="152" t="s">
        <v>255</v>
      </c>
      <c r="AT163" s="152" t="s">
        <v>178</v>
      </c>
      <c r="AU163" s="152" t="s">
        <v>86</v>
      </c>
      <c r="AY163" s="13" t="s">
        <v>176</v>
      </c>
      <c r="BE163" s="153">
        <f t="shared" si="24"/>
        <v>0</v>
      </c>
      <c r="BF163" s="153">
        <f t="shared" si="25"/>
        <v>0</v>
      </c>
      <c r="BG163" s="153">
        <f t="shared" si="26"/>
        <v>0</v>
      </c>
      <c r="BH163" s="153">
        <f t="shared" si="27"/>
        <v>0</v>
      </c>
      <c r="BI163" s="153">
        <f t="shared" si="28"/>
        <v>0</v>
      </c>
      <c r="BJ163" s="13" t="s">
        <v>86</v>
      </c>
      <c r="BK163" s="153">
        <f t="shared" si="29"/>
        <v>0</v>
      </c>
      <c r="BL163" s="13" t="s">
        <v>255</v>
      </c>
      <c r="BM163" s="152" t="s">
        <v>2536</v>
      </c>
    </row>
    <row r="164" spans="2:65" s="1" customFormat="1" ht="24.15" customHeight="1">
      <c r="B164" s="139"/>
      <c r="C164" s="154" t="s">
        <v>2537</v>
      </c>
      <c r="D164" s="154" t="s">
        <v>234</v>
      </c>
      <c r="E164" s="155" t="s">
        <v>2538</v>
      </c>
      <c r="F164" s="156" t="s">
        <v>2539</v>
      </c>
      <c r="G164" s="157" t="s">
        <v>285</v>
      </c>
      <c r="H164" s="158">
        <v>2</v>
      </c>
      <c r="I164" s="159"/>
      <c r="J164" s="160">
        <f t="shared" si="20"/>
        <v>0</v>
      </c>
      <c r="K164" s="161"/>
      <c r="L164" s="162"/>
      <c r="M164" s="163" t="s">
        <v>1</v>
      </c>
      <c r="N164" s="164" t="s">
        <v>39</v>
      </c>
      <c r="P164" s="150">
        <f t="shared" si="21"/>
        <v>0</v>
      </c>
      <c r="Q164" s="150">
        <v>4.1999999999999997E-3</v>
      </c>
      <c r="R164" s="150">
        <f t="shared" si="22"/>
        <v>8.3999999999999995E-3</v>
      </c>
      <c r="S164" s="150">
        <v>0</v>
      </c>
      <c r="T164" s="151">
        <f t="shared" si="23"/>
        <v>0</v>
      </c>
      <c r="AR164" s="152" t="s">
        <v>320</v>
      </c>
      <c r="AT164" s="152" t="s">
        <v>234</v>
      </c>
      <c r="AU164" s="152" t="s">
        <v>86</v>
      </c>
      <c r="AY164" s="13" t="s">
        <v>176</v>
      </c>
      <c r="BE164" s="153">
        <f t="shared" si="24"/>
        <v>0</v>
      </c>
      <c r="BF164" s="153">
        <f t="shared" si="25"/>
        <v>0</v>
      </c>
      <c r="BG164" s="153">
        <f t="shared" si="26"/>
        <v>0</v>
      </c>
      <c r="BH164" s="153">
        <f t="shared" si="27"/>
        <v>0</v>
      </c>
      <c r="BI164" s="153">
        <f t="shared" si="28"/>
        <v>0</v>
      </c>
      <c r="BJ164" s="13" t="s">
        <v>86</v>
      </c>
      <c r="BK164" s="153">
        <f t="shared" si="29"/>
        <v>0</v>
      </c>
      <c r="BL164" s="13" t="s">
        <v>255</v>
      </c>
      <c r="BM164" s="152" t="s">
        <v>2540</v>
      </c>
    </row>
    <row r="165" spans="2:65" s="1" customFormat="1" ht="24.15" customHeight="1">
      <c r="B165" s="139"/>
      <c r="C165" s="140" t="s">
        <v>1262</v>
      </c>
      <c r="D165" s="140" t="s">
        <v>178</v>
      </c>
      <c r="E165" s="141" t="s">
        <v>2541</v>
      </c>
      <c r="F165" s="142" t="s">
        <v>2542</v>
      </c>
      <c r="G165" s="143" t="s">
        <v>285</v>
      </c>
      <c r="H165" s="144">
        <v>1</v>
      </c>
      <c r="I165" s="145"/>
      <c r="J165" s="146">
        <f t="shared" si="20"/>
        <v>0</v>
      </c>
      <c r="K165" s="147"/>
      <c r="L165" s="28"/>
      <c r="M165" s="148" t="s">
        <v>1</v>
      </c>
      <c r="N165" s="149" t="s">
        <v>39</v>
      </c>
      <c r="P165" s="150">
        <f t="shared" si="21"/>
        <v>0</v>
      </c>
      <c r="Q165" s="150">
        <v>0</v>
      </c>
      <c r="R165" s="150">
        <f t="shared" si="22"/>
        <v>0</v>
      </c>
      <c r="S165" s="150">
        <v>0</v>
      </c>
      <c r="T165" s="151">
        <f t="shared" si="23"/>
        <v>0</v>
      </c>
      <c r="AR165" s="152" t="s">
        <v>255</v>
      </c>
      <c r="AT165" s="152" t="s">
        <v>178</v>
      </c>
      <c r="AU165" s="152" t="s">
        <v>86</v>
      </c>
      <c r="AY165" s="13" t="s">
        <v>176</v>
      </c>
      <c r="BE165" s="153">
        <f t="shared" si="24"/>
        <v>0</v>
      </c>
      <c r="BF165" s="153">
        <f t="shared" si="25"/>
        <v>0</v>
      </c>
      <c r="BG165" s="153">
        <f t="shared" si="26"/>
        <v>0</v>
      </c>
      <c r="BH165" s="153">
        <f t="shared" si="27"/>
        <v>0</v>
      </c>
      <c r="BI165" s="153">
        <f t="shared" si="28"/>
        <v>0</v>
      </c>
      <c r="BJ165" s="13" t="s">
        <v>86</v>
      </c>
      <c r="BK165" s="153">
        <f t="shared" si="29"/>
        <v>0</v>
      </c>
      <c r="BL165" s="13" t="s">
        <v>255</v>
      </c>
      <c r="BM165" s="152" t="s">
        <v>2543</v>
      </c>
    </row>
    <row r="166" spans="2:65" s="1" customFormat="1" ht="16.5" customHeight="1">
      <c r="B166" s="139"/>
      <c r="C166" s="154" t="s">
        <v>901</v>
      </c>
      <c r="D166" s="154" t="s">
        <v>234</v>
      </c>
      <c r="E166" s="155" t="s">
        <v>2544</v>
      </c>
      <c r="F166" s="156" t="s">
        <v>2545</v>
      </c>
      <c r="G166" s="157" t="s">
        <v>285</v>
      </c>
      <c r="H166" s="158">
        <v>1</v>
      </c>
      <c r="I166" s="159"/>
      <c r="J166" s="160">
        <f t="shared" si="20"/>
        <v>0</v>
      </c>
      <c r="K166" s="161"/>
      <c r="L166" s="162"/>
      <c r="M166" s="163" t="s">
        <v>1</v>
      </c>
      <c r="N166" s="164" t="s">
        <v>39</v>
      </c>
      <c r="P166" s="150">
        <f t="shared" si="21"/>
        <v>0</v>
      </c>
      <c r="Q166" s="150">
        <v>1.4999999999999999E-4</v>
      </c>
      <c r="R166" s="150">
        <f t="shared" si="22"/>
        <v>1.4999999999999999E-4</v>
      </c>
      <c r="S166" s="150">
        <v>0</v>
      </c>
      <c r="T166" s="151">
        <f t="shared" si="23"/>
        <v>0</v>
      </c>
      <c r="AR166" s="152" t="s">
        <v>320</v>
      </c>
      <c r="AT166" s="152" t="s">
        <v>234</v>
      </c>
      <c r="AU166" s="152" t="s">
        <v>86</v>
      </c>
      <c r="AY166" s="13" t="s">
        <v>176</v>
      </c>
      <c r="BE166" s="153">
        <f t="shared" si="24"/>
        <v>0</v>
      </c>
      <c r="BF166" s="153">
        <f t="shared" si="25"/>
        <v>0</v>
      </c>
      <c r="BG166" s="153">
        <f t="shared" si="26"/>
        <v>0</v>
      </c>
      <c r="BH166" s="153">
        <f t="shared" si="27"/>
        <v>0</v>
      </c>
      <c r="BI166" s="153">
        <f t="shared" si="28"/>
        <v>0</v>
      </c>
      <c r="BJ166" s="13" t="s">
        <v>86</v>
      </c>
      <c r="BK166" s="153">
        <f t="shared" si="29"/>
        <v>0</v>
      </c>
      <c r="BL166" s="13" t="s">
        <v>255</v>
      </c>
      <c r="BM166" s="152" t="s">
        <v>2546</v>
      </c>
    </row>
    <row r="167" spans="2:65" s="1" customFormat="1" ht="24.15" customHeight="1">
      <c r="B167" s="139"/>
      <c r="C167" s="154" t="s">
        <v>1266</v>
      </c>
      <c r="D167" s="154" t="s">
        <v>234</v>
      </c>
      <c r="E167" s="155" t="s">
        <v>2547</v>
      </c>
      <c r="F167" s="156" t="s">
        <v>2548</v>
      </c>
      <c r="G167" s="157" t="s">
        <v>285</v>
      </c>
      <c r="H167" s="158">
        <v>1</v>
      </c>
      <c r="I167" s="159"/>
      <c r="J167" s="160">
        <f t="shared" si="20"/>
        <v>0</v>
      </c>
      <c r="K167" s="161"/>
      <c r="L167" s="162"/>
      <c r="M167" s="163" t="s">
        <v>1</v>
      </c>
      <c r="N167" s="164" t="s">
        <v>39</v>
      </c>
      <c r="P167" s="150">
        <f t="shared" si="21"/>
        <v>0</v>
      </c>
      <c r="Q167" s="150">
        <v>5.6499999999999996E-3</v>
      </c>
      <c r="R167" s="150">
        <f t="shared" si="22"/>
        <v>5.6499999999999996E-3</v>
      </c>
      <c r="S167" s="150">
        <v>0</v>
      </c>
      <c r="T167" s="151">
        <f t="shared" si="23"/>
        <v>0</v>
      </c>
      <c r="AR167" s="152" t="s">
        <v>320</v>
      </c>
      <c r="AT167" s="152" t="s">
        <v>234</v>
      </c>
      <c r="AU167" s="152" t="s">
        <v>86</v>
      </c>
      <c r="AY167" s="13" t="s">
        <v>176</v>
      </c>
      <c r="BE167" s="153">
        <f t="shared" si="24"/>
        <v>0</v>
      </c>
      <c r="BF167" s="153">
        <f t="shared" si="25"/>
        <v>0</v>
      </c>
      <c r="BG167" s="153">
        <f t="shared" si="26"/>
        <v>0</v>
      </c>
      <c r="BH167" s="153">
        <f t="shared" si="27"/>
        <v>0</v>
      </c>
      <c r="BI167" s="153">
        <f t="shared" si="28"/>
        <v>0</v>
      </c>
      <c r="BJ167" s="13" t="s">
        <v>86</v>
      </c>
      <c r="BK167" s="153">
        <f t="shared" si="29"/>
        <v>0</v>
      </c>
      <c r="BL167" s="13" t="s">
        <v>255</v>
      </c>
      <c r="BM167" s="152" t="s">
        <v>2549</v>
      </c>
    </row>
    <row r="168" spans="2:65" s="1" customFormat="1" ht="16.5" customHeight="1">
      <c r="B168" s="139"/>
      <c r="C168" s="140" t="s">
        <v>659</v>
      </c>
      <c r="D168" s="140" t="s">
        <v>178</v>
      </c>
      <c r="E168" s="141" t="s">
        <v>2550</v>
      </c>
      <c r="F168" s="142" t="s">
        <v>2551</v>
      </c>
      <c r="G168" s="143" t="s">
        <v>1904</v>
      </c>
      <c r="H168" s="144">
        <v>1</v>
      </c>
      <c r="I168" s="145"/>
      <c r="J168" s="146">
        <f t="shared" si="20"/>
        <v>0</v>
      </c>
      <c r="K168" s="147"/>
      <c r="L168" s="28"/>
      <c r="M168" s="148" t="s">
        <v>1</v>
      </c>
      <c r="N168" s="149" t="s">
        <v>39</v>
      </c>
      <c r="P168" s="150">
        <f t="shared" si="21"/>
        <v>0</v>
      </c>
      <c r="Q168" s="150">
        <v>0</v>
      </c>
      <c r="R168" s="150">
        <f t="shared" si="22"/>
        <v>0</v>
      </c>
      <c r="S168" s="150">
        <v>0</v>
      </c>
      <c r="T168" s="151">
        <f t="shared" si="23"/>
        <v>0</v>
      </c>
      <c r="AR168" s="152" t="s">
        <v>255</v>
      </c>
      <c r="AT168" s="152" t="s">
        <v>178</v>
      </c>
      <c r="AU168" s="152" t="s">
        <v>86</v>
      </c>
      <c r="AY168" s="13" t="s">
        <v>176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3" t="s">
        <v>86</v>
      </c>
      <c r="BK168" s="153">
        <f t="shared" si="29"/>
        <v>0</v>
      </c>
      <c r="BL168" s="13" t="s">
        <v>255</v>
      </c>
      <c r="BM168" s="152" t="s">
        <v>2552</v>
      </c>
    </row>
    <row r="169" spans="2:65" s="1" customFormat="1" ht="44.25" customHeight="1">
      <c r="B169" s="139"/>
      <c r="C169" s="140" t="s">
        <v>1138</v>
      </c>
      <c r="D169" s="140" t="s">
        <v>178</v>
      </c>
      <c r="E169" s="141" t="s">
        <v>2553</v>
      </c>
      <c r="F169" s="142" t="s">
        <v>2554</v>
      </c>
      <c r="G169" s="143" t="s">
        <v>285</v>
      </c>
      <c r="H169" s="144">
        <v>1</v>
      </c>
      <c r="I169" s="145"/>
      <c r="J169" s="146">
        <f t="shared" si="20"/>
        <v>0</v>
      </c>
      <c r="K169" s="147"/>
      <c r="L169" s="28"/>
      <c r="M169" s="148" t="s">
        <v>1</v>
      </c>
      <c r="N169" s="149" t="s">
        <v>39</v>
      </c>
      <c r="P169" s="150">
        <f t="shared" si="21"/>
        <v>0</v>
      </c>
      <c r="Q169" s="150">
        <v>0</v>
      </c>
      <c r="R169" s="150">
        <f t="shared" si="22"/>
        <v>0</v>
      </c>
      <c r="S169" s="150">
        <v>0</v>
      </c>
      <c r="T169" s="151">
        <f t="shared" si="23"/>
        <v>0</v>
      </c>
      <c r="AR169" s="152" t="s">
        <v>255</v>
      </c>
      <c r="AT169" s="152" t="s">
        <v>178</v>
      </c>
      <c r="AU169" s="152" t="s">
        <v>86</v>
      </c>
      <c r="AY169" s="13" t="s">
        <v>176</v>
      </c>
      <c r="BE169" s="153">
        <f t="shared" si="24"/>
        <v>0</v>
      </c>
      <c r="BF169" s="153">
        <f t="shared" si="25"/>
        <v>0</v>
      </c>
      <c r="BG169" s="153">
        <f t="shared" si="26"/>
        <v>0</v>
      </c>
      <c r="BH169" s="153">
        <f t="shared" si="27"/>
        <v>0</v>
      </c>
      <c r="BI169" s="153">
        <f t="shared" si="28"/>
        <v>0</v>
      </c>
      <c r="BJ169" s="13" t="s">
        <v>86</v>
      </c>
      <c r="BK169" s="153">
        <f t="shared" si="29"/>
        <v>0</v>
      </c>
      <c r="BL169" s="13" t="s">
        <v>255</v>
      </c>
      <c r="BM169" s="152" t="s">
        <v>2555</v>
      </c>
    </row>
    <row r="170" spans="2:65" s="1" customFormat="1" ht="44.25" customHeight="1">
      <c r="B170" s="139"/>
      <c r="C170" s="154" t="s">
        <v>2556</v>
      </c>
      <c r="D170" s="154" t="s">
        <v>234</v>
      </c>
      <c r="E170" s="155" t="s">
        <v>2557</v>
      </c>
      <c r="F170" s="156" t="s">
        <v>2558</v>
      </c>
      <c r="G170" s="157" t="s">
        <v>285</v>
      </c>
      <c r="H170" s="158">
        <v>1</v>
      </c>
      <c r="I170" s="159"/>
      <c r="J170" s="160">
        <f t="shared" si="20"/>
        <v>0</v>
      </c>
      <c r="K170" s="161"/>
      <c r="L170" s="162"/>
      <c r="M170" s="163" t="s">
        <v>1</v>
      </c>
      <c r="N170" s="164" t="s">
        <v>39</v>
      </c>
      <c r="P170" s="150">
        <f t="shared" si="21"/>
        <v>0</v>
      </c>
      <c r="Q170" s="150">
        <v>9.7000000000000003E-2</v>
      </c>
      <c r="R170" s="150">
        <f t="shared" si="22"/>
        <v>9.7000000000000003E-2</v>
      </c>
      <c r="S170" s="150">
        <v>0</v>
      </c>
      <c r="T170" s="151">
        <f t="shared" si="23"/>
        <v>0</v>
      </c>
      <c r="AR170" s="152" t="s">
        <v>320</v>
      </c>
      <c r="AT170" s="152" t="s">
        <v>234</v>
      </c>
      <c r="AU170" s="152" t="s">
        <v>86</v>
      </c>
      <c r="AY170" s="13" t="s">
        <v>176</v>
      </c>
      <c r="BE170" s="153">
        <f t="shared" si="24"/>
        <v>0</v>
      </c>
      <c r="BF170" s="153">
        <f t="shared" si="25"/>
        <v>0</v>
      </c>
      <c r="BG170" s="153">
        <f t="shared" si="26"/>
        <v>0</v>
      </c>
      <c r="BH170" s="153">
        <f t="shared" si="27"/>
        <v>0</v>
      </c>
      <c r="BI170" s="153">
        <f t="shared" si="28"/>
        <v>0</v>
      </c>
      <c r="BJ170" s="13" t="s">
        <v>86</v>
      </c>
      <c r="BK170" s="153">
        <f t="shared" si="29"/>
        <v>0</v>
      </c>
      <c r="BL170" s="13" t="s">
        <v>255</v>
      </c>
      <c r="BM170" s="152" t="s">
        <v>2559</v>
      </c>
    </row>
    <row r="171" spans="2:65" s="1" customFormat="1" ht="24.15" customHeight="1">
      <c r="B171" s="139"/>
      <c r="C171" s="140" t="s">
        <v>1106</v>
      </c>
      <c r="D171" s="140" t="s">
        <v>178</v>
      </c>
      <c r="E171" s="141" t="s">
        <v>2560</v>
      </c>
      <c r="F171" s="142" t="s">
        <v>2561</v>
      </c>
      <c r="G171" s="143" t="s">
        <v>1637</v>
      </c>
      <c r="H171" s="144">
        <v>1</v>
      </c>
      <c r="I171" s="145"/>
      <c r="J171" s="146">
        <f t="shared" si="20"/>
        <v>0</v>
      </c>
      <c r="K171" s="147"/>
      <c r="L171" s="28"/>
      <c r="M171" s="148" t="s">
        <v>1</v>
      </c>
      <c r="N171" s="149" t="s">
        <v>39</v>
      </c>
      <c r="P171" s="150">
        <f t="shared" si="21"/>
        <v>0</v>
      </c>
      <c r="Q171" s="150">
        <v>0</v>
      </c>
      <c r="R171" s="150">
        <f t="shared" si="22"/>
        <v>0</v>
      </c>
      <c r="S171" s="150">
        <v>0</v>
      </c>
      <c r="T171" s="151">
        <f t="shared" si="23"/>
        <v>0</v>
      </c>
      <c r="AR171" s="152" t="s">
        <v>255</v>
      </c>
      <c r="AT171" s="152" t="s">
        <v>178</v>
      </c>
      <c r="AU171" s="152" t="s">
        <v>86</v>
      </c>
      <c r="AY171" s="13" t="s">
        <v>176</v>
      </c>
      <c r="BE171" s="153">
        <f t="shared" si="24"/>
        <v>0</v>
      </c>
      <c r="BF171" s="153">
        <f t="shared" si="25"/>
        <v>0</v>
      </c>
      <c r="BG171" s="153">
        <f t="shared" si="26"/>
        <v>0</v>
      </c>
      <c r="BH171" s="153">
        <f t="shared" si="27"/>
        <v>0</v>
      </c>
      <c r="BI171" s="153">
        <f t="shared" si="28"/>
        <v>0</v>
      </c>
      <c r="BJ171" s="13" t="s">
        <v>86</v>
      </c>
      <c r="BK171" s="153">
        <f t="shared" si="29"/>
        <v>0</v>
      </c>
      <c r="BL171" s="13" t="s">
        <v>255</v>
      </c>
      <c r="BM171" s="152" t="s">
        <v>2562</v>
      </c>
    </row>
    <row r="172" spans="2:65" s="1" customFormat="1" ht="24.15" customHeight="1">
      <c r="B172" s="139"/>
      <c r="C172" s="154" t="s">
        <v>1110</v>
      </c>
      <c r="D172" s="154" t="s">
        <v>234</v>
      </c>
      <c r="E172" s="155" t="s">
        <v>2563</v>
      </c>
      <c r="F172" s="156" t="s">
        <v>2564</v>
      </c>
      <c r="G172" s="157" t="s">
        <v>1637</v>
      </c>
      <c r="H172" s="158">
        <v>1</v>
      </c>
      <c r="I172" s="159"/>
      <c r="J172" s="160">
        <f t="shared" si="20"/>
        <v>0</v>
      </c>
      <c r="K172" s="161"/>
      <c r="L172" s="162"/>
      <c r="M172" s="163" t="s">
        <v>1</v>
      </c>
      <c r="N172" s="164" t="s">
        <v>39</v>
      </c>
      <c r="P172" s="150">
        <f t="shared" si="21"/>
        <v>0</v>
      </c>
      <c r="Q172" s="150">
        <v>0</v>
      </c>
      <c r="R172" s="150">
        <f t="shared" si="22"/>
        <v>0</v>
      </c>
      <c r="S172" s="150">
        <v>0</v>
      </c>
      <c r="T172" s="151">
        <f t="shared" si="23"/>
        <v>0</v>
      </c>
      <c r="AR172" s="152" t="s">
        <v>320</v>
      </c>
      <c r="AT172" s="152" t="s">
        <v>234</v>
      </c>
      <c r="AU172" s="152" t="s">
        <v>86</v>
      </c>
      <c r="AY172" s="13" t="s">
        <v>176</v>
      </c>
      <c r="BE172" s="153">
        <f t="shared" si="24"/>
        <v>0</v>
      </c>
      <c r="BF172" s="153">
        <f t="shared" si="25"/>
        <v>0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3" t="s">
        <v>86</v>
      </c>
      <c r="BK172" s="153">
        <f t="shared" si="29"/>
        <v>0</v>
      </c>
      <c r="BL172" s="13" t="s">
        <v>255</v>
      </c>
      <c r="BM172" s="152" t="s">
        <v>2565</v>
      </c>
    </row>
    <row r="173" spans="2:65" s="1" customFormat="1" ht="24.15" customHeight="1">
      <c r="B173" s="139"/>
      <c r="C173" s="154" t="s">
        <v>1114</v>
      </c>
      <c r="D173" s="154" t="s">
        <v>234</v>
      </c>
      <c r="E173" s="155" t="s">
        <v>2566</v>
      </c>
      <c r="F173" s="156" t="s">
        <v>2567</v>
      </c>
      <c r="G173" s="157" t="s">
        <v>1637</v>
      </c>
      <c r="H173" s="158">
        <v>1</v>
      </c>
      <c r="I173" s="159"/>
      <c r="J173" s="160">
        <f t="shared" si="20"/>
        <v>0</v>
      </c>
      <c r="K173" s="161"/>
      <c r="L173" s="162"/>
      <c r="M173" s="163" t="s">
        <v>1</v>
      </c>
      <c r="N173" s="164" t="s">
        <v>39</v>
      </c>
      <c r="P173" s="150">
        <f t="shared" si="21"/>
        <v>0</v>
      </c>
      <c r="Q173" s="150">
        <v>0</v>
      </c>
      <c r="R173" s="150">
        <f t="shared" si="22"/>
        <v>0</v>
      </c>
      <c r="S173" s="150">
        <v>0</v>
      </c>
      <c r="T173" s="151">
        <f t="shared" si="23"/>
        <v>0</v>
      </c>
      <c r="AR173" s="152" t="s">
        <v>320</v>
      </c>
      <c r="AT173" s="152" t="s">
        <v>234</v>
      </c>
      <c r="AU173" s="152" t="s">
        <v>86</v>
      </c>
      <c r="AY173" s="13" t="s">
        <v>176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86</v>
      </c>
      <c r="BK173" s="153">
        <f t="shared" si="29"/>
        <v>0</v>
      </c>
      <c r="BL173" s="13" t="s">
        <v>255</v>
      </c>
      <c r="BM173" s="152" t="s">
        <v>2568</v>
      </c>
    </row>
    <row r="174" spans="2:65" s="1" customFormat="1" ht="21.75" customHeight="1">
      <c r="B174" s="139"/>
      <c r="C174" s="140" t="s">
        <v>243</v>
      </c>
      <c r="D174" s="140" t="s">
        <v>178</v>
      </c>
      <c r="E174" s="141" t="s">
        <v>2569</v>
      </c>
      <c r="F174" s="142" t="s">
        <v>2570</v>
      </c>
      <c r="G174" s="143" t="s">
        <v>213</v>
      </c>
      <c r="H174" s="144">
        <v>0.29199999999999998</v>
      </c>
      <c r="I174" s="145"/>
      <c r="J174" s="146">
        <f t="shared" si="20"/>
        <v>0</v>
      </c>
      <c r="K174" s="147"/>
      <c r="L174" s="28"/>
      <c r="M174" s="148" t="s">
        <v>1</v>
      </c>
      <c r="N174" s="149" t="s">
        <v>39</v>
      </c>
      <c r="P174" s="150">
        <f t="shared" si="21"/>
        <v>0</v>
      </c>
      <c r="Q174" s="150">
        <v>0</v>
      </c>
      <c r="R174" s="150">
        <f t="shared" si="22"/>
        <v>0</v>
      </c>
      <c r="S174" s="150">
        <v>0</v>
      </c>
      <c r="T174" s="151">
        <f t="shared" si="23"/>
        <v>0</v>
      </c>
      <c r="AR174" s="152" t="s">
        <v>255</v>
      </c>
      <c r="AT174" s="152" t="s">
        <v>178</v>
      </c>
      <c r="AU174" s="152" t="s">
        <v>86</v>
      </c>
      <c r="AY174" s="13" t="s">
        <v>176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86</v>
      </c>
      <c r="BK174" s="153">
        <f t="shared" si="29"/>
        <v>0</v>
      </c>
      <c r="BL174" s="13" t="s">
        <v>255</v>
      </c>
      <c r="BM174" s="152" t="s">
        <v>2571</v>
      </c>
    </row>
    <row r="175" spans="2:65" s="1" customFormat="1" ht="24.15" customHeight="1">
      <c r="B175" s="139"/>
      <c r="C175" s="140" t="s">
        <v>247</v>
      </c>
      <c r="D175" s="140" t="s">
        <v>178</v>
      </c>
      <c r="E175" s="141" t="s">
        <v>2572</v>
      </c>
      <c r="F175" s="142" t="s">
        <v>2573</v>
      </c>
      <c r="G175" s="143" t="s">
        <v>213</v>
      </c>
      <c r="H175" s="144">
        <v>0.03</v>
      </c>
      <c r="I175" s="145"/>
      <c r="J175" s="146">
        <f t="shared" si="20"/>
        <v>0</v>
      </c>
      <c r="K175" s="147"/>
      <c r="L175" s="28"/>
      <c r="M175" s="148" t="s">
        <v>1</v>
      </c>
      <c r="N175" s="149" t="s">
        <v>39</v>
      </c>
      <c r="P175" s="150">
        <f t="shared" si="21"/>
        <v>0</v>
      </c>
      <c r="Q175" s="150">
        <v>0</v>
      </c>
      <c r="R175" s="150">
        <f t="shared" si="22"/>
        <v>0</v>
      </c>
      <c r="S175" s="150">
        <v>0</v>
      </c>
      <c r="T175" s="151">
        <f t="shared" si="23"/>
        <v>0</v>
      </c>
      <c r="AR175" s="152" t="s">
        <v>255</v>
      </c>
      <c r="AT175" s="152" t="s">
        <v>178</v>
      </c>
      <c r="AU175" s="152" t="s">
        <v>86</v>
      </c>
      <c r="AY175" s="13" t="s">
        <v>176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86</v>
      </c>
      <c r="BK175" s="153">
        <f t="shared" si="29"/>
        <v>0</v>
      </c>
      <c r="BL175" s="13" t="s">
        <v>255</v>
      </c>
      <c r="BM175" s="152" t="s">
        <v>2574</v>
      </c>
    </row>
    <row r="176" spans="2:65" s="11" customFormat="1" ht="22.75" customHeight="1">
      <c r="B176" s="127"/>
      <c r="D176" s="128" t="s">
        <v>72</v>
      </c>
      <c r="E176" s="137" t="s">
        <v>2209</v>
      </c>
      <c r="F176" s="137" t="s">
        <v>2575</v>
      </c>
      <c r="I176" s="130"/>
      <c r="J176" s="138">
        <f>BK176</f>
        <v>0</v>
      </c>
      <c r="L176" s="127"/>
      <c r="M176" s="132"/>
      <c r="P176" s="133">
        <f>SUM(P177:P181)</f>
        <v>0</v>
      </c>
      <c r="R176" s="133">
        <f>SUM(R177:R181)</f>
        <v>4.6620000000000002E-2</v>
      </c>
      <c r="T176" s="134">
        <f>SUM(T177:T181)</f>
        <v>0</v>
      </c>
      <c r="AR176" s="128" t="s">
        <v>86</v>
      </c>
      <c r="AT176" s="135" t="s">
        <v>72</v>
      </c>
      <c r="AU176" s="135" t="s">
        <v>80</v>
      </c>
      <c r="AY176" s="128" t="s">
        <v>176</v>
      </c>
      <c r="BK176" s="136">
        <f>SUM(BK177:BK181)</f>
        <v>0</v>
      </c>
    </row>
    <row r="177" spans="2:65" s="1" customFormat="1" ht="24.15" customHeight="1">
      <c r="B177" s="139"/>
      <c r="C177" s="140" t="s">
        <v>1036</v>
      </c>
      <c r="D177" s="140" t="s">
        <v>178</v>
      </c>
      <c r="E177" s="141" t="s">
        <v>2576</v>
      </c>
      <c r="F177" s="142" t="s">
        <v>2577</v>
      </c>
      <c r="G177" s="143" t="s">
        <v>241</v>
      </c>
      <c r="H177" s="144">
        <v>2</v>
      </c>
      <c r="I177" s="145"/>
      <c r="J177" s="146">
        <f>ROUND(I177*H177,2)</f>
        <v>0</v>
      </c>
      <c r="K177" s="147"/>
      <c r="L177" s="28"/>
      <c r="M177" s="148" t="s">
        <v>1</v>
      </c>
      <c r="N177" s="149" t="s">
        <v>39</v>
      </c>
      <c r="P177" s="150">
        <f>O177*H177</f>
        <v>0</v>
      </c>
      <c r="Q177" s="150">
        <v>1.0499999999999999E-3</v>
      </c>
      <c r="R177" s="150">
        <f>Q177*H177</f>
        <v>2.0999999999999999E-3</v>
      </c>
      <c r="S177" s="150">
        <v>0</v>
      </c>
      <c r="T177" s="151">
        <f>S177*H177</f>
        <v>0</v>
      </c>
      <c r="AR177" s="152" t="s">
        <v>255</v>
      </c>
      <c r="AT177" s="152" t="s">
        <v>178</v>
      </c>
      <c r="AU177" s="152" t="s">
        <v>86</v>
      </c>
      <c r="AY177" s="13" t="s">
        <v>176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3" t="s">
        <v>86</v>
      </c>
      <c r="BK177" s="153">
        <f>ROUND(I177*H177,2)</f>
        <v>0</v>
      </c>
      <c r="BL177" s="13" t="s">
        <v>255</v>
      </c>
      <c r="BM177" s="152" t="s">
        <v>2578</v>
      </c>
    </row>
    <row r="178" spans="2:65" s="1" customFormat="1" ht="24.15" customHeight="1">
      <c r="B178" s="139"/>
      <c r="C178" s="140" t="s">
        <v>1194</v>
      </c>
      <c r="D178" s="140" t="s">
        <v>178</v>
      </c>
      <c r="E178" s="141" t="s">
        <v>2579</v>
      </c>
      <c r="F178" s="142" t="s">
        <v>2580</v>
      </c>
      <c r="G178" s="143" t="s">
        <v>241</v>
      </c>
      <c r="H178" s="144">
        <v>12</v>
      </c>
      <c r="I178" s="145"/>
      <c r="J178" s="146">
        <f>ROUND(I178*H178,2)</f>
        <v>0</v>
      </c>
      <c r="K178" s="147"/>
      <c r="L178" s="28"/>
      <c r="M178" s="148" t="s">
        <v>1</v>
      </c>
      <c r="N178" s="149" t="s">
        <v>39</v>
      </c>
      <c r="P178" s="150">
        <f>O178*H178</f>
        <v>0</v>
      </c>
      <c r="Q178" s="150">
        <v>1.73E-3</v>
      </c>
      <c r="R178" s="150">
        <f>Q178*H178</f>
        <v>2.0760000000000001E-2</v>
      </c>
      <c r="S178" s="150">
        <v>0</v>
      </c>
      <c r="T178" s="151">
        <f>S178*H178</f>
        <v>0</v>
      </c>
      <c r="AR178" s="152" t="s">
        <v>255</v>
      </c>
      <c r="AT178" s="152" t="s">
        <v>178</v>
      </c>
      <c r="AU178" s="152" t="s">
        <v>86</v>
      </c>
      <c r="AY178" s="13" t="s">
        <v>176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3" t="s">
        <v>86</v>
      </c>
      <c r="BK178" s="153">
        <f>ROUND(I178*H178,2)</f>
        <v>0</v>
      </c>
      <c r="BL178" s="13" t="s">
        <v>255</v>
      </c>
      <c r="BM178" s="152" t="s">
        <v>2581</v>
      </c>
    </row>
    <row r="179" spans="2:65" s="1" customFormat="1" ht="24.15" customHeight="1">
      <c r="B179" s="139"/>
      <c r="C179" s="140" t="s">
        <v>1246</v>
      </c>
      <c r="D179" s="140" t="s">
        <v>178</v>
      </c>
      <c r="E179" s="141" t="s">
        <v>2582</v>
      </c>
      <c r="F179" s="142" t="s">
        <v>2583</v>
      </c>
      <c r="G179" s="143" t="s">
        <v>241</v>
      </c>
      <c r="H179" s="144">
        <v>12</v>
      </c>
      <c r="I179" s="145"/>
      <c r="J179" s="146">
        <f>ROUND(I179*H179,2)</f>
        <v>0</v>
      </c>
      <c r="K179" s="147"/>
      <c r="L179" s="28"/>
      <c r="M179" s="148" t="s">
        <v>1</v>
      </c>
      <c r="N179" s="149" t="s">
        <v>39</v>
      </c>
      <c r="P179" s="150">
        <f>O179*H179</f>
        <v>0</v>
      </c>
      <c r="Q179" s="150">
        <v>1.98E-3</v>
      </c>
      <c r="R179" s="150">
        <f>Q179*H179</f>
        <v>2.376E-2</v>
      </c>
      <c r="S179" s="150">
        <v>0</v>
      </c>
      <c r="T179" s="151">
        <f>S179*H179</f>
        <v>0</v>
      </c>
      <c r="AR179" s="152" t="s">
        <v>255</v>
      </c>
      <c r="AT179" s="152" t="s">
        <v>178</v>
      </c>
      <c r="AU179" s="152" t="s">
        <v>86</v>
      </c>
      <c r="AY179" s="13" t="s">
        <v>176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3" t="s">
        <v>86</v>
      </c>
      <c r="BK179" s="153">
        <f>ROUND(I179*H179,2)</f>
        <v>0</v>
      </c>
      <c r="BL179" s="13" t="s">
        <v>255</v>
      </c>
      <c r="BM179" s="152" t="s">
        <v>2584</v>
      </c>
    </row>
    <row r="180" spans="2:65" s="1" customFormat="1" ht="24.15" customHeight="1">
      <c r="B180" s="139"/>
      <c r="C180" s="140" t="s">
        <v>287</v>
      </c>
      <c r="D180" s="140" t="s">
        <v>178</v>
      </c>
      <c r="E180" s="141" t="s">
        <v>2585</v>
      </c>
      <c r="F180" s="142" t="s">
        <v>2311</v>
      </c>
      <c r="G180" s="143" t="s">
        <v>213</v>
      </c>
      <c r="H180" s="144">
        <v>4.7E-2</v>
      </c>
      <c r="I180" s="145"/>
      <c r="J180" s="146">
        <f>ROUND(I180*H180,2)</f>
        <v>0</v>
      </c>
      <c r="K180" s="147"/>
      <c r="L180" s="28"/>
      <c r="M180" s="148" t="s">
        <v>1</v>
      </c>
      <c r="N180" s="149" t="s">
        <v>39</v>
      </c>
      <c r="P180" s="150">
        <f>O180*H180</f>
        <v>0</v>
      </c>
      <c r="Q180" s="150">
        <v>0</v>
      </c>
      <c r="R180" s="150">
        <f>Q180*H180</f>
        <v>0</v>
      </c>
      <c r="S180" s="150">
        <v>0</v>
      </c>
      <c r="T180" s="151">
        <f>S180*H180</f>
        <v>0</v>
      </c>
      <c r="AR180" s="152" t="s">
        <v>255</v>
      </c>
      <c r="AT180" s="152" t="s">
        <v>178</v>
      </c>
      <c r="AU180" s="152" t="s">
        <v>86</v>
      </c>
      <c r="AY180" s="13" t="s">
        <v>176</v>
      </c>
      <c r="BE180" s="153">
        <f>IF(N180="základná",J180,0)</f>
        <v>0</v>
      </c>
      <c r="BF180" s="153">
        <f>IF(N180="znížená",J180,0)</f>
        <v>0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3" t="s">
        <v>86</v>
      </c>
      <c r="BK180" s="153">
        <f>ROUND(I180*H180,2)</f>
        <v>0</v>
      </c>
      <c r="BL180" s="13" t="s">
        <v>255</v>
      </c>
      <c r="BM180" s="152" t="s">
        <v>2586</v>
      </c>
    </row>
    <row r="181" spans="2:65" s="1" customFormat="1" ht="24.15" customHeight="1">
      <c r="B181" s="139"/>
      <c r="C181" s="140" t="s">
        <v>292</v>
      </c>
      <c r="D181" s="140" t="s">
        <v>178</v>
      </c>
      <c r="E181" s="141" t="s">
        <v>2587</v>
      </c>
      <c r="F181" s="142" t="s">
        <v>2588</v>
      </c>
      <c r="G181" s="143" t="s">
        <v>213</v>
      </c>
      <c r="H181" s="144">
        <v>4.7E-2</v>
      </c>
      <c r="I181" s="145"/>
      <c r="J181" s="146">
        <f>ROUND(I181*H181,2)</f>
        <v>0</v>
      </c>
      <c r="K181" s="147"/>
      <c r="L181" s="28"/>
      <c r="M181" s="148" t="s">
        <v>1</v>
      </c>
      <c r="N181" s="149" t="s">
        <v>39</v>
      </c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AR181" s="152" t="s">
        <v>255</v>
      </c>
      <c r="AT181" s="152" t="s">
        <v>178</v>
      </c>
      <c r="AU181" s="152" t="s">
        <v>86</v>
      </c>
      <c r="AY181" s="13" t="s">
        <v>176</v>
      </c>
      <c r="BE181" s="153">
        <f>IF(N181="základná",J181,0)</f>
        <v>0</v>
      </c>
      <c r="BF181" s="153">
        <f>IF(N181="znížená",J181,0)</f>
        <v>0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3" t="s">
        <v>86</v>
      </c>
      <c r="BK181" s="153">
        <f>ROUND(I181*H181,2)</f>
        <v>0</v>
      </c>
      <c r="BL181" s="13" t="s">
        <v>255</v>
      </c>
      <c r="BM181" s="152" t="s">
        <v>2589</v>
      </c>
    </row>
    <row r="182" spans="2:65" s="11" customFormat="1" ht="22.75" customHeight="1">
      <c r="B182" s="127"/>
      <c r="D182" s="128" t="s">
        <v>72</v>
      </c>
      <c r="E182" s="137" t="s">
        <v>2316</v>
      </c>
      <c r="F182" s="137" t="s">
        <v>2317</v>
      </c>
      <c r="I182" s="130"/>
      <c r="J182" s="138">
        <f>BK182</f>
        <v>0</v>
      </c>
      <c r="L182" s="127"/>
      <c r="M182" s="132"/>
      <c r="P182" s="133">
        <f>SUM(P183:P196)</f>
        <v>0</v>
      </c>
      <c r="R182" s="133">
        <f>SUM(R183:R196)</f>
        <v>0.27138000000000007</v>
      </c>
      <c r="T182" s="134">
        <f>SUM(T183:T196)</f>
        <v>0</v>
      </c>
      <c r="AR182" s="128" t="s">
        <v>86</v>
      </c>
      <c r="AT182" s="135" t="s">
        <v>72</v>
      </c>
      <c r="AU182" s="135" t="s">
        <v>80</v>
      </c>
      <c r="AY182" s="128" t="s">
        <v>176</v>
      </c>
      <c r="BK182" s="136">
        <f>SUM(BK183:BK196)</f>
        <v>0</v>
      </c>
    </row>
    <row r="183" spans="2:65" s="1" customFormat="1" ht="24.15" customHeight="1">
      <c r="B183" s="139"/>
      <c r="C183" s="140" t="s">
        <v>905</v>
      </c>
      <c r="D183" s="140" t="s">
        <v>178</v>
      </c>
      <c r="E183" s="141" t="s">
        <v>2590</v>
      </c>
      <c r="F183" s="142" t="s">
        <v>2591</v>
      </c>
      <c r="G183" s="143" t="s">
        <v>285</v>
      </c>
      <c r="H183" s="144">
        <v>2</v>
      </c>
      <c r="I183" s="145"/>
      <c r="J183" s="146">
        <f t="shared" ref="J183:J196" si="30">ROUND(I183*H183,2)</f>
        <v>0</v>
      </c>
      <c r="K183" s="147"/>
      <c r="L183" s="28"/>
      <c r="M183" s="148" t="s">
        <v>1</v>
      </c>
      <c r="N183" s="149" t="s">
        <v>39</v>
      </c>
      <c r="P183" s="150">
        <f t="shared" ref="P183:P196" si="31">O183*H183</f>
        <v>0</v>
      </c>
      <c r="Q183" s="150">
        <v>1.0000000000000001E-5</v>
      </c>
      <c r="R183" s="150">
        <f t="shared" ref="R183:R196" si="32">Q183*H183</f>
        <v>2.0000000000000002E-5</v>
      </c>
      <c r="S183" s="150">
        <v>0</v>
      </c>
      <c r="T183" s="151">
        <f t="shared" ref="T183:T196" si="33">S183*H183</f>
        <v>0</v>
      </c>
      <c r="AR183" s="152" t="s">
        <v>255</v>
      </c>
      <c r="AT183" s="152" t="s">
        <v>178</v>
      </c>
      <c r="AU183" s="152" t="s">
        <v>86</v>
      </c>
      <c r="AY183" s="13" t="s">
        <v>176</v>
      </c>
      <c r="BE183" s="153">
        <f t="shared" ref="BE183:BE196" si="34">IF(N183="základná",J183,0)</f>
        <v>0</v>
      </c>
      <c r="BF183" s="153">
        <f t="shared" ref="BF183:BF196" si="35">IF(N183="znížená",J183,0)</f>
        <v>0</v>
      </c>
      <c r="BG183" s="153">
        <f t="shared" ref="BG183:BG196" si="36">IF(N183="zákl. prenesená",J183,0)</f>
        <v>0</v>
      </c>
      <c r="BH183" s="153">
        <f t="shared" ref="BH183:BH196" si="37">IF(N183="zníž. prenesená",J183,0)</f>
        <v>0</v>
      </c>
      <c r="BI183" s="153">
        <f t="shared" ref="BI183:BI196" si="38">IF(N183="nulová",J183,0)</f>
        <v>0</v>
      </c>
      <c r="BJ183" s="13" t="s">
        <v>86</v>
      </c>
      <c r="BK183" s="153">
        <f t="shared" ref="BK183:BK196" si="39">ROUND(I183*H183,2)</f>
        <v>0</v>
      </c>
      <c r="BL183" s="13" t="s">
        <v>255</v>
      </c>
      <c r="BM183" s="152" t="s">
        <v>2592</v>
      </c>
    </row>
    <row r="184" spans="2:65" s="1" customFormat="1" ht="16.5" customHeight="1">
      <c r="B184" s="139"/>
      <c r="C184" s="154" t="s">
        <v>903</v>
      </c>
      <c r="D184" s="154" t="s">
        <v>234</v>
      </c>
      <c r="E184" s="155" t="s">
        <v>2593</v>
      </c>
      <c r="F184" s="156" t="s">
        <v>2594</v>
      </c>
      <c r="G184" s="157" t="s">
        <v>285</v>
      </c>
      <c r="H184" s="158">
        <v>2</v>
      </c>
      <c r="I184" s="159"/>
      <c r="J184" s="160">
        <f t="shared" si="30"/>
        <v>0</v>
      </c>
      <c r="K184" s="161"/>
      <c r="L184" s="162"/>
      <c r="M184" s="163" t="s">
        <v>1</v>
      </c>
      <c r="N184" s="164" t="s">
        <v>39</v>
      </c>
      <c r="P184" s="150">
        <f t="shared" si="31"/>
        <v>0</v>
      </c>
      <c r="Q184" s="150">
        <v>5.0000000000000002E-5</v>
      </c>
      <c r="R184" s="150">
        <f t="shared" si="32"/>
        <v>1E-4</v>
      </c>
      <c r="S184" s="150">
        <v>0</v>
      </c>
      <c r="T184" s="151">
        <f t="shared" si="33"/>
        <v>0</v>
      </c>
      <c r="AR184" s="152" t="s">
        <v>320</v>
      </c>
      <c r="AT184" s="152" t="s">
        <v>234</v>
      </c>
      <c r="AU184" s="152" t="s">
        <v>86</v>
      </c>
      <c r="AY184" s="13" t="s">
        <v>176</v>
      </c>
      <c r="BE184" s="153">
        <f t="shared" si="34"/>
        <v>0</v>
      </c>
      <c r="BF184" s="153">
        <f t="shared" si="35"/>
        <v>0</v>
      </c>
      <c r="BG184" s="153">
        <f t="shared" si="36"/>
        <v>0</v>
      </c>
      <c r="BH184" s="153">
        <f t="shared" si="37"/>
        <v>0</v>
      </c>
      <c r="BI184" s="153">
        <f t="shared" si="38"/>
        <v>0</v>
      </c>
      <c r="BJ184" s="13" t="s">
        <v>86</v>
      </c>
      <c r="BK184" s="153">
        <f t="shared" si="39"/>
        <v>0</v>
      </c>
      <c r="BL184" s="13" t="s">
        <v>255</v>
      </c>
      <c r="BM184" s="152" t="s">
        <v>2595</v>
      </c>
    </row>
    <row r="185" spans="2:65" s="1" customFormat="1" ht="16.5" customHeight="1">
      <c r="B185" s="139"/>
      <c r="C185" s="140" t="s">
        <v>733</v>
      </c>
      <c r="D185" s="140" t="s">
        <v>178</v>
      </c>
      <c r="E185" s="141" t="s">
        <v>2596</v>
      </c>
      <c r="F185" s="142" t="s">
        <v>2597</v>
      </c>
      <c r="G185" s="143" t="s">
        <v>285</v>
      </c>
      <c r="H185" s="144">
        <v>8</v>
      </c>
      <c r="I185" s="145"/>
      <c r="J185" s="146">
        <f t="shared" si="30"/>
        <v>0</v>
      </c>
      <c r="K185" s="147"/>
      <c r="L185" s="28"/>
      <c r="M185" s="148" t="s">
        <v>1</v>
      </c>
      <c r="N185" s="149" t="s">
        <v>39</v>
      </c>
      <c r="P185" s="150">
        <f t="shared" si="31"/>
        <v>0</v>
      </c>
      <c r="Q185" s="150">
        <v>6.0000000000000002E-5</v>
      </c>
      <c r="R185" s="150">
        <f t="shared" si="32"/>
        <v>4.8000000000000001E-4</v>
      </c>
      <c r="S185" s="150">
        <v>0</v>
      </c>
      <c r="T185" s="151">
        <f t="shared" si="33"/>
        <v>0</v>
      </c>
      <c r="AR185" s="152" t="s">
        <v>255</v>
      </c>
      <c r="AT185" s="152" t="s">
        <v>178</v>
      </c>
      <c r="AU185" s="152" t="s">
        <v>86</v>
      </c>
      <c r="AY185" s="13" t="s">
        <v>176</v>
      </c>
      <c r="BE185" s="153">
        <f t="shared" si="34"/>
        <v>0</v>
      </c>
      <c r="BF185" s="153">
        <f t="shared" si="35"/>
        <v>0</v>
      </c>
      <c r="BG185" s="153">
        <f t="shared" si="36"/>
        <v>0</v>
      </c>
      <c r="BH185" s="153">
        <f t="shared" si="37"/>
        <v>0</v>
      </c>
      <c r="BI185" s="153">
        <f t="shared" si="38"/>
        <v>0</v>
      </c>
      <c r="BJ185" s="13" t="s">
        <v>86</v>
      </c>
      <c r="BK185" s="153">
        <f t="shared" si="39"/>
        <v>0</v>
      </c>
      <c r="BL185" s="13" t="s">
        <v>255</v>
      </c>
      <c r="BM185" s="152" t="s">
        <v>2598</v>
      </c>
    </row>
    <row r="186" spans="2:65" s="1" customFormat="1" ht="24.15" customHeight="1">
      <c r="B186" s="139"/>
      <c r="C186" s="154" t="s">
        <v>739</v>
      </c>
      <c r="D186" s="154" t="s">
        <v>234</v>
      </c>
      <c r="E186" s="155" t="s">
        <v>2599</v>
      </c>
      <c r="F186" s="156" t="s">
        <v>2600</v>
      </c>
      <c r="G186" s="157" t="s">
        <v>285</v>
      </c>
      <c r="H186" s="158">
        <v>8</v>
      </c>
      <c r="I186" s="159"/>
      <c r="J186" s="160">
        <f t="shared" si="30"/>
        <v>0</v>
      </c>
      <c r="K186" s="161"/>
      <c r="L186" s="162"/>
      <c r="M186" s="163" t="s">
        <v>1</v>
      </c>
      <c r="N186" s="164" t="s">
        <v>39</v>
      </c>
      <c r="P186" s="150">
        <f t="shared" si="31"/>
        <v>0</v>
      </c>
      <c r="Q186" s="150">
        <v>0.01</v>
      </c>
      <c r="R186" s="150">
        <f t="shared" si="32"/>
        <v>0.08</v>
      </c>
      <c r="S186" s="150">
        <v>0</v>
      </c>
      <c r="T186" s="151">
        <f t="shared" si="33"/>
        <v>0</v>
      </c>
      <c r="AR186" s="152" t="s">
        <v>320</v>
      </c>
      <c r="AT186" s="152" t="s">
        <v>234</v>
      </c>
      <c r="AU186" s="152" t="s">
        <v>86</v>
      </c>
      <c r="AY186" s="13" t="s">
        <v>176</v>
      </c>
      <c r="BE186" s="153">
        <f t="shared" si="34"/>
        <v>0</v>
      </c>
      <c r="BF186" s="153">
        <f t="shared" si="35"/>
        <v>0</v>
      </c>
      <c r="BG186" s="153">
        <f t="shared" si="36"/>
        <v>0</v>
      </c>
      <c r="BH186" s="153">
        <f t="shared" si="37"/>
        <v>0</v>
      </c>
      <c r="BI186" s="153">
        <f t="shared" si="38"/>
        <v>0</v>
      </c>
      <c r="BJ186" s="13" t="s">
        <v>86</v>
      </c>
      <c r="BK186" s="153">
        <f t="shared" si="39"/>
        <v>0</v>
      </c>
      <c r="BL186" s="13" t="s">
        <v>255</v>
      </c>
      <c r="BM186" s="152" t="s">
        <v>2601</v>
      </c>
    </row>
    <row r="187" spans="2:65" s="1" customFormat="1" ht="16.5" customHeight="1">
      <c r="B187" s="139"/>
      <c r="C187" s="140" t="s">
        <v>1238</v>
      </c>
      <c r="D187" s="140" t="s">
        <v>178</v>
      </c>
      <c r="E187" s="141" t="s">
        <v>2602</v>
      </c>
      <c r="F187" s="142" t="s">
        <v>2603</v>
      </c>
      <c r="G187" s="143" t="s">
        <v>285</v>
      </c>
      <c r="H187" s="144">
        <v>8</v>
      </c>
      <c r="I187" s="145"/>
      <c r="J187" s="146">
        <f t="shared" si="30"/>
        <v>0</v>
      </c>
      <c r="K187" s="147"/>
      <c r="L187" s="28"/>
      <c r="M187" s="148" t="s">
        <v>1</v>
      </c>
      <c r="N187" s="149" t="s">
        <v>39</v>
      </c>
      <c r="P187" s="150">
        <f t="shared" si="31"/>
        <v>0</v>
      </c>
      <c r="Q187" s="150">
        <v>6.0000000000000002E-5</v>
      </c>
      <c r="R187" s="150">
        <f t="shared" si="32"/>
        <v>4.8000000000000001E-4</v>
      </c>
      <c r="S187" s="150">
        <v>0</v>
      </c>
      <c r="T187" s="151">
        <f t="shared" si="33"/>
        <v>0</v>
      </c>
      <c r="AR187" s="152" t="s">
        <v>255</v>
      </c>
      <c r="AT187" s="152" t="s">
        <v>178</v>
      </c>
      <c r="AU187" s="152" t="s">
        <v>86</v>
      </c>
      <c r="AY187" s="13" t="s">
        <v>176</v>
      </c>
      <c r="BE187" s="153">
        <f t="shared" si="34"/>
        <v>0</v>
      </c>
      <c r="BF187" s="153">
        <f t="shared" si="35"/>
        <v>0</v>
      </c>
      <c r="BG187" s="153">
        <f t="shared" si="36"/>
        <v>0</v>
      </c>
      <c r="BH187" s="153">
        <f t="shared" si="37"/>
        <v>0</v>
      </c>
      <c r="BI187" s="153">
        <f t="shared" si="38"/>
        <v>0</v>
      </c>
      <c r="BJ187" s="13" t="s">
        <v>86</v>
      </c>
      <c r="BK187" s="153">
        <f t="shared" si="39"/>
        <v>0</v>
      </c>
      <c r="BL187" s="13" t="s">
        <v>255</v>
      </c>
      <c r="BM187" s="152" t="s">
        <v>2604</v>
      </c>
    </row>
    <row r="188" spans="2:65" s="1" customFormat="1" ht="16.5" customHeight="1">
      <c r="B188" s="139"/>
      <c r="C188" s="154" t="s">
        <v>1242</v>
      </c>
      <c r="D188" s="154" t="s">
        <v>234</v>
      </c>
      <c r="E188" s="155" t="s">
        <v>2605</v>
      </c>
      <c r="F188" s="156" t="s">
        <v>2606</v>
      </c>
      <c r="G188" s="157" t="s">
        <v>285</v>
      </c>
      <c r="H188" s="158">
        <v>8</v>
      </c>
      <c r="I188" s="159"/>
      <c r="J188" s="160">
        <f t="shared" si="30"/>
        <v>0</v>
      </c>
      <c r="K188" s="161"/>
      <c r="L188" s="162"/>
      <c r="M188" s="163" t="s">
        <v>1</v>
      </c>
      <c r="N188" s="164" t="s">
        <v>39</v>
      </c>
      <c r="P188" s="150">
        <f t="shared" si="31"/>
        <v>0</v>
      </c>
      <c r="Q188" s="150">
        <v>1.4999999999999999E-2</v>
      </c>
      <c r="R188" s="150">
        <f t="shared" si="32"/>
        <v>0.12</v>
      </c>
      <c r="S188" s="150">
        <v>0</v>
      </c>
      <c r="T188" s="151">
        <f t="shared" si="33"/>
        <v>0</v>
      </c>
      <c r="AR188" s="152" t="s">
        <v>320</v>
      </c>
      <c r="AT188" s="152" t="s">
        <v>234</v>
      </c>
      <c r="AU188" s="152" t="s">
        <v>86</v>
      </c>
      <c r="AY188" s="13" t="s">
        <v>176</v>
      </c>
      <c r="BE188" s="153">
        <f t="shared" si="34"/>
        <v>0</v>
      </c>
      <c r="BF188" s="153">
        <f t="shared" si="35"/>
        <v>0</v>
      </c>
      <c r="BG188" s="153">
        <f t="shared" si="36"/>
        <v>0</v>
      </c>
      <c r="BH188" s="153">
        <f t="shared" si="37"/>
        <v>0</v>
      </c>
      <c r="BI188" s="153">
        <f t="shared" si="38"/>
        <v>0</v>
      </c>
      <c r="BJ188" s="13" t="s">
        <v>86</v>
      </c>
      <c r="BK188" s="153">
        <f t="shared" si="39"/>
        <v>0</v>
      </c>
      <c r="BL188" s="13" t="s">
        <v>255</v>
      </c>
      <c r="BM188" s="152" t="s">
        <v>2607</v>
      </c>
    </row>
    <row r="189" spans="2:65" s="1" customFormat="1" ht="24.15" customHeight="1">
      <c r="B189" s="139"/>
      <c r="C189" s="140" t="s">
        <v>1620</v>
      </c>
      <c r="D189" s="140" t="s">
        <v>178</v>
      </c>
      <c r="E189" s="141" t="s">
        <v>2608</v>
      </c>
      <c r="F189" s="142" t="s">
        <v>2609</v>
      </c>
      <c r="G189" s="143" t="s">
        <v>285</v>
      </c>
      <c r="H189" s="144">
        <v>2</v>
      </c>
      <c r="I189" s="145"/>
      <c r="J189" s="146">
        <f t="shared" si="30"/>
        <v>0</v>
      </c>
      <c r="K189" s="147"/>
      <c r="L189" s="28"/>
      <c r="M189" s="148" t="s">
        <v>1</v>
      </c>
      <c r="N189" s="149" t="s">
        <v>39</v>
      </c>
      <c r="P189" s="150">
        <f t="shared" si="31"/>
        <v>0</v>
      </c>
      <c r="Q189" s="150">
        <v>3.8999999999999999E-4</v>
      </c>
      <c r="R189" s="150">
        <f t="shared" si="32"/>
        <v>7.7999999999999999E-4</v>
      </c>
      <c r="S189" s="150">
        <v>0</v>
      </c>
      <c r="T189" s="151">
        <f t="shared" si="33"/>
        <v>0</v>
      </c>
      <c r="AR189" s="152" t="s">
        <v>255</v>
      </c>
      <c r="AT189" s="152" t="s">
        <v>178</v>
      </c>
      <c r="AU189" s="152" t="s">
        <v>86</v>
      </c>
      <c r="AY189" s="13" t="s">
        <v>176</v>
      </c>
      <c r="BE189" s="153">
        <f t="shared" si="34"/>
        <v>0</v>
      </c>
      <c r="BF189" s="153">
        <f t="shared" si="35"/>
        <v>0</v>
      </c>
      <c r="BG189" s="153">
        <f t="shared" si="36"/>
        <v>0</v>
      </c>
      <c r="BH189" s="153">
        <f t="shared" si="37"/>
        <v>0</v>
      </c>
      <c r="BI189" s="153">
        <f t="shared" si="38"/>
        <v>0</v>
      </c>
      <c r="BJ189" s="13" t="s">
        <v>86</v>
      </c>
      <c r="BK189" s="153">
        <f t="shared" si="39"/>
        <v>0</v>
      </c>
      <c r="BL189" s="13" t="s">
        <v>255</v>
      </c>
      <c r="BM189" s="152" t="s">
        <v>2610</v>
      </c>
    </row>
    <row r="190" spans="2:65" s="1" customFormat="1" ht="16.5" customHeight="1">
      <c r="B190" s="139"/>
      <c r="C190" s="140" t="s">
        <v>917</v>
      </c>
      <c r="D190" s="140" t="s">
        <v>178</v>
      </c>
      <c r="E190" s="141" t="s">
        <v>2611</v>
      </c>
      <c r="F190" s="142" t="s">
        <v>2612</v>
      </c>
      <c r="G190" s="143" t="s">
        <v>285</v>
      </c>
      <c r="H190" s="144">
        <v>2</v>
      </c>
      <c r="I190" s="145"/>
      <c r="J190" s="146">
        <f t="shared" si="30"/>
        <v>0</v>
      </c>
      <c r="K190" s="147"/>
      <c r="L190" s="28"/>
      <c r="M190" s="148" t="s">
        <v>1</v>
      </c>
      <c r="N190" s="149" t="s">
        <v>39</v>
      </c>
      <c r="P190" s="150">
        <f t="shared" si="31"/>
        <v>0</v>
      </c>
      <c r="Q190" s="150">
        <v>6.0000000000000002E-5</v>
      </c>
      <c r="R190" s="150">
        <f t="shared" si="32"/>
        <v>1.2E-4</v>
      </c>
      <c r="S190" s="150">
        <v>0</v>
      </c>
      <c r="T190" s="151">
        <f t="shared" si="33"/>
        <v>0</v>
      </c>
      <c r="AR190" s="152" t="s">
        <v>255</v>
      </c>
      <c r="AT190" s="152" t="s">
        <v>178</v>
      </c>
      <c r="AU190" s="152" t="s">
        <v>86</v>
      </c>
      <c r="AY190" s="13" t="s">
        <v>176</v>
      </c>
      <c r="BE190" s="153">
        <f t="shared" si="34"/>
        <v>0</v>
      </c>
      <c r="BF190" s="153">
        <f t="shared" si="35"/>
        <v>0</v>
      </c>
      <c r="BG190" s="153">
        <f t="shared" si="36"/>
        <v>0</v>
      </c>
      <c r="BH190" s="153">
        <f t="shared" si="37"/>
        <v>0</v>
      </c>
      <c r="BI190" s="153">
        <f t="shared" si="38"/>
        <v>0</v>
      </c>
      <c r="BJ190" s="13" t="s">
        <v>86</v>
      </c>
      <c r="BK190" s="153">
        <f t="shared" si="39"/>
        <v>0</v>
      </c>
      <c r="BL190" s="13" t="s">
        <v>255</v>
      </c>
      <c r="BM190" s="152" t="s">
        <v>2613</v>
      </c>
    </row>
    <row r="191" spans="2:65" s="1" customFormat="1" ht="16.5" customHeight="1">
      <c r="B191" s="139"/>
      <c r="C191" s="154" t="s">
        <v>1608</v>
      </c>
      <c r="D191" s="154" t="s">
        <v>234</v>
      </c>
      <c r="E191" s="155" t="s">
        <v>2614</v>
      </c>
      <c r="F191" s="156" t="s">
        <v>2615</v>
      </c>
      <c r="G191" s="157" t="s">
        <v>285</v>
      </c>
      <c r="H191" s="158">
        <v>2</v>
      </c>
      <c r="I191" s="159"/>
      <c r="J191" s="160">
        <f t="shared" si="30"/>
        <v>0</v>
      </c>
      <c r="K191" s="161"/>
      <c r="L191" s="162"/>
      <c r="M191" s="163" t="s">
        <v>1</v>
      </c>
      <c r="N191" s="164" t="s">
        <v>39</v>
      </c>
      <c r="P191" s="150">
        <f t="shared" si="31"/>
        <v>0</v>
      </c>
      <c r="Q191" s="150">
        <v>3.1620000000000002E-2</v>
      </c>
      <c r="R191" s="150">
        <f t="shared" si="32"/>
        <v>6.3240000000000005E-2</v>
      </c>
      <c r="S191" s="150">
        <v>0</v>
      </c>
      <c r="T191" s="151">
        <f t="shared" si="33"/>
        <v>0</v>
      </c>
      <c r="AR191" s="152" t="s">
        <v>320</v>
      </c>
      <c r="AT191" s="152" t="s">
        <v>234</v>
      </c>
      <c r="AU191" s="152" t="s">
        <v>86</v>
      </c>
      <c r="AY191" s="13" t="s">
        <v>176</v>
      </c>
      <c r="BE191" s="153">
        <f t="shared" si="34"/>
        <v>0</v>
      </c>
      <c r="BF191" s="153">
        <f t="shared" si="35"/>
        <v>0</v>
      </c>
      <c r="BG191" s="153">
        <f t="shared" si="36"/>
        <v>0</v>
      </c>
      <c r="BH191" s="153">
        <f t="shared" si="37"/>
        <v>0</v>
      </c>
      <c r="BI191" s="153">
        <f t="shared" si="38"/>
        <v>0</v>
      </c>
      <c r="BJ191" s="13" t="s">
        <v>86</v>
      </c>
      <c r="BK191" s="153">
        <f t="shared" si="39"/>
        <v>0</v>
      </c>
      <c r="BL191" s="13" t="s">
        <v>255</v>
      </c>
      <c r="BM191" s="152" t="s">
        <v>2616</v>
      </c>
    </row>
    <row r="192" spans="2:65" s="1" customFormat="1" ht="24.15" customHeight="1">
      <c r="B192" s="139"/>
      <c r="C192" s="140" t="s">
        <v>1058</v>
      </c>
      <c r="D192" s="140" t="s">
        <v>178</v>
      </c>
      <c r="E192" s="141" t="s">
        <v>2617</v>
      </c>
      <c r="F192" s="142" t="s">
        <v>2618</v>
      </c>
      <c r="G192" s="143" t="s">
        <v>285</v>
      </c>
      <c r="H192" s="144">
        <v>2</v>
      </c>
      <c r="I192" s="145"/>
      <c r="J192" s="146">
        <f t="shared" si="30"/>
        <v>0</v>
      </c>
      <c r="K192" s="147"/>
      <c r="L192" s="28"/>
      <c r="M192" s="148" t="s">
        <v>1</v>
      </c>
      <c r="N192" s="149" t="s">
        <v>39</v>
      </c>
      <c r="P192" s="150">
        <f t="shared" si="31"/>
        <v>0</v>
      </c>
      <c r="Q192" s="150">
        <v>3.0000000000000001E-5</v>
      </c>
      <c r="R192" s="150">
        <f t="shared" si="32"/>
        <v>6.0000000000000002E-5</v>
      </c>
      <c r="S192" s="150">
        <v>0</v>
      </c>
      <c r="T192" s="151">
        <f t="shared" si="33"/>
        <v>0</v>
      </c>
      <c r="AR192" s="152" t="s">
        <v>255</v>
      </c>
      <c r="AT192" s="152" t="s">
        <v>178</v>
      </c>
      <c r="AU192" s="152" t="s">
        <v>86</v>
      </c>
      <c r="AY192" s="13" t="s">
        <v>176</v>
      </c>
      <c r="BE192" s="153">
        <f t="shared" si="34"/>
        <v>0</v>
      </c>
      <c r="BF192" s="153">
        <f t="shared" si="35"/>
        <v>0</v>
      </c>
      <c r="BG192" s="153">
        <f t="shared" si="36"/>
        <v>0</v>
      </c>
      <c r="BH192" s="153">
        <f t="shared" si="37"/>
        <v>0</v>
      </c>
      <c r="BI192" s="153">
        <f t="shared" si="38"/>
        <v>0</v>
      </c>
      <c r="BJ192" s="13" t="s">
        <v>86</v>
      </c>
      <c r="BK192" s="153">
        <f t="shared" si="39"/>
        <v>0</v>
      </c>
      <c r="BL192" s="13" t="s">
        <v>255</v>
      </c>
      <c r="BM192" s="152" t="s">
        <v>2619</v>
      </c>
    </row>
    <row r="193" spans="2:65" s="1" customFormat="1" ht="16.5" customHeight="1">
      <c r="B193" s="139"/>
      <c r="C193" s="154" t="s">
        <v>1062</v>
      </c>
      <c r="D193" s="154" t="s">
        <v>234</v>
      </c>
      <c r="E193" s="155" t="s">
        <v>2620</v>
      </c>
      <c r="F193" s="156" t="s">
        <v>2621</v>
      </c>
      <c r="G193" s="157" t="s">
        <v>285</v>
      </c>
      <c r="H193" s="158">
        <v>2</v>
      </c>
      <c r="I193" s="159"/>
      <c r="J193" s="160">
        <f t="shared" si="30"/>
        <v>0</v>
      </c>
      <c r="K193" s="161"/>
      <c r="L193" s="162"/>
      <c r="M193" s="163" t="s">
        <v>1</v>
      </c>
      <c r="N193" s="164" t="s">
        <v>39</v>
      </c>
      <c r="P193" s="150">
        <f t="shared" si="31"/>
        <v>0</v>
      </c>
      <c r="Q193" s="150">
        <v>1.15E-3</v>
      </c>
      <c r="R193" s="150">
        <f t="shared" si="32"/>
        <v>2.3E-3</v>
      </c>
      <c r="S193" s="150">
        <v>0</v>
      </c>
      <c r="T193" s="151">
        <f t="shared" si="33"/>
        <v>0</v>
      </c>
      <c r="AR193" s="152" t="s">
        <v>320</v>
      </c>
      <c r="AT193" s="152" t="s">
        <v>234</v>
      </c>
      <c r="AU193" s="152" t="s">
        <v>86</v>
      </c>
      <c r="AY193" s="13" t="s">
        <v>176</v>
      </c>
      <c r="BE193" s="153">
        <f t="shared" si="34"/>
        <v>0</v>
      </c>
      <c r="BF193" s="153">
        <f t="shared" si="35"/>
        <v>0</v>
      </c>
      <c r="BG193" s="153">
        <f t="shared" si="36"/>
        <v>0</v>
      </c>
      <c r="BH193" s="153">
        <f t="shared" si="37"/>
        <v>0</v>
      </c>
      <c r="BI193" s="153">
        <f t="shared" si="38"/>
        <v>0</v>
      </c>
      <c r="BJ193" s="13" t="s">
        <v>86</v>
      </c>
      <c r="BK193" s="153">
        <f t="shared" si="39"/>
        <v>0</v>
      </c>
      <c r="BL193" s="13" t="s">
        <v>255</v>
      </c>
      <c r="BM193" s="152" t="s">
        <v>2622</v>
      </c>
    </row>
    <row r="194" spans="2:65" s="1" customFormat="1" ht="24.15" customHeight="1">
      <c r="B194" s="139"/>
      <c r="C194" s="154" t="s">
        <v>1066</v>
      </c>
      <c r="D194" s="154" t="s">
        <v>234</v>
      </c>
      <c r="E194" s="155" t="s">
        <v>2623</v>
      </c>
      <c r="F194" s="156" t="s">
        <v>2624</v>
      </c>
      <c r="G194" s="157" t="s">
        <v>285</v>
      </c>
      <c r="H194" s="158">
        <v>2</v>
      </c>
      <c r="I194" s="159"/>
      <c r="J194" s="160">
        <f t="shared" si="30"/>
        <v>0</v>
      </c>
      <c r="K194" s="161"/>
      <c r="L194" s="162"/>
      <c r="M194" s="163" t="s">
        <v>1</v>
      </c>
      <c r="N194" s="164" t="s">
        <v>39</v>
      </c>
      <c r="P194" s="150">
        <f t="shared" si="31"/>
        <v>0</v>
      </c>
      <c r="Q194" s="150">
        <v>1.9E-3</v>
      </c>
      <c r="R194" s="150">
        <f t="shared" si="32"/>
        <v>3.8E-3</v>
      </c>
      <c r="S194" s="150">
        <v>0</v>
      </c>
      <c r="T194" s="151">
        <f t="shared" si="33"/>
        <v>0</v>
      </c>
      <c r="AR194" s="152" t="s">
        <v>320</v>
      </c>
      <c r="AT194" s="152" t="s">
        <v>234</v>
      </c>
      <c r="AU194" s="152" t="s">
        <v>86</v>
      </c>
      <c r="AY194" s="13" t="s">
        <v>176</v>
      </c>
      <c r="BE194" s="153">
        <f t="shared" si="34"/>
        <v>0</v>
      </c>
      <c r="BF194" s="153">
        <f t="shared" si="35"/>
        <v>0</v>
      </c>
      <c r="BG194" s="153">
        <f t="shared" si="36"/>
        <v>0</v>
      </c>
      <c r="BH194" s="153">
        <f t="shared" si="37"/>
        <v>0</v>
      </c>
      <c r="BI194" s="153">
        <f t="shared" si="38"/>
        <v>0</v>
      </c>
      <c r="BJ194" s="13" t="s">
        <v>86</v>
      </c>
      <c r="BK194" s="153">
        <f t="shared" si="39"/>
        <v>0</v>
      </c>
      <c r="BL194" s="13" t="s">
        <v>255</v>
      </c>
      <c r="BM194" s="152" t="s">
        <v>2625</v>
      </c>
    </row>
    <row r="195" spans="2:65" s="1" customFormat="1" ht="24.15" customHeight="1">
      <c r="B195" s="139"/>
      <c r="C195" s="140" t="s">
        <v>448</v>
      </c>
      <c r="D195" s="140" t="s">
        <v>178</v>
      </c>
      <c r="E195" s="141" t="s">
        <v>2626</v>
      </c>
      <c r="F195" s="142" t="s">
        <v>2627</v>
      </c>
      <c r="G195" s="143" t="s">
        <v>213</v>
      </c>
      <c r="H195" s="144">
        <v>0.66</v>
      </c>
      <c r="I195" s="145"/>
      <c r="J195" s="146">
        <f t="shared" si="30"/>
        <v>0</v>
      </c>
      <c r="K195" s="147"/>
      <c r="L195" s="28"/>
      <c r="M195" s="148" t="s">
        <v>1</v>
      </c>
      <c r="N195" s="149" t="s">
        <v>39</v>
      </c>
      <c r="P195" s="150">
        <f t="shared" si="31"/>
        <v>0</v>
      </c>
      <c r="Q195" s="150">
        <v>0</v>
      </c>
      <c r="R195" s="150">
        <f t="shared" si="32"/>
        <v>0</v>
      </c>
      <c r="S195" s="150">
        <v>0</v>
      </c>
      <c r="T195" s="151">
        <f t="shared" si="33"/>
        <v>0</v>
      </c>
      <c r="AR195" s="152" t="s">
        <v>255</v>
      </c>
      <c r="AT195" s="152" t="s">
        <v>178</v>
      </c>
      <c r="AU195" s="152" t="s">
        <v>86</v>
      </c>
      <c r="AY195" s="13" t="s">
        <v>176</v>
      </c>
      <c r="BE195" s="153">
        <f t="shared" si="34"/>
        <v>0</v>
      </c>
      <c r="BF195" s="153">
        <f t="shared" si="35"/>
        <v>0</v>
      </c>
      <c r="BG195" s="153">
        <f t="shared" si="36"/>
        <v>0</v>
      </c>
      <c r="BH195" s="153">
        <f t="shared" si="37"/>
        <v>0</v>
      </c>
      <c r="BI195" s="153">
        <f t="shared" si="38"/>
        <v>0</v>
      </c>
      <c r="BJ195" s="13" t="s">
        <v>86</v>
      </c>
      <c r="BK195" s="153">
        <f t="shared" si="39"/>
        <v>0</v>
      </c>
      <c r="BL195" s="13" t="s">
        <v>255</v>
      </c>
      <c r="BM195" s="152" t="s">
        <v>2628</v>
      </c>
    </row>
    <row r="196" spans="2:65" s="1" customFormat="1" ht="24.15" customHeight="1">
      <c r="B196" s="139"/>
      <c r="C196" s="140" t="s">
        <v>452</v>
      </c>
      <c r="D196" s="140" t="s">
        <v>178</v>
      </c>
      <c r="E196" s="141" t="s">
        <v>2344</v>
      </c>
      <c r="F196" s="142" t="s">
        <v>2629</v>
      </c>
      <c r="G196" s="143" t="s">
        <v>647</v>
      </c>
      <c r="H196" s="165"/>
      <c r="I196" s="145"/>
      <c r="J196" s="146">
        <f t="shared" si="30"/>
        <v>0</v>
      </c>
      <c r="K196" s="147"/>
      <c r="L196" s="28"/>
      <c r="M196" s="148" t="s">
        <v>1</v>
      </c>
      <c r="N196" s="149" t="s">
        <v>39</v>
      </c>
      <c r="P196" s="150">
        <f t="shared" si="31"/>
        <v>0</v>
      </c>
      <c r="Q196" s="150">
        <v>0</v>
      </c>
      <c r="R196" s="150">
        <f t="shared" si="32"/>
        <v>0</v>
      </c>
      <c r="S196" s="150">
        <v>0</v>
      </c>
      <c r="T196" s="151">
        <f t="shared" si="33"/>
        <v>0</v>
      </c>
      <c r="AR196" s="152" t="s">
        <v>255</v>
      </c>
      <c r="AT196" s="152" t="s">
        <v>178</v>
      </c>
      <c r="AU196" s="152" t="s">
        <v>86</v>
      </c>
      <c r="AY196" s="13" t="s">
        <v>176</v>
      </c>
      <c r="BE196" s="153">
        <f t="shared" si="34"/>
        <v>0</v>
      </c>
      <c r="BF196" s="153">
        <f t="shared" si="35"/>
        <v>0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86</v>
      </c>
      <c r="BK196" s="153">
        <f t="shared" si="39"/>
        <v>0</v>
      </c>
      <c r="BL196" s="13" t="s">
        <v>255</v>
      </c>
      <c r="BM196" s="152" t="s">
        <v>2630</v>
      </c>
    </row>
    <row r="197" spans="2:65" s="11" customFormat="1" ht="25.9" customHeight="1">
      <c r="B197" s="127"/>
      <c r="D197" s="128" t="s">
        <v>72</v>
      </c>
      <c r="E197" s="129" t="s">
        <v>1502</v>
      </c>
      <c r="F197" s="129" t="s">
        <v>1503</v>
      </c>
      <c r="I197" s="130"/>
      <c r="J197" s="131">
        <f>BK197</f>
        <v>0</v>
      </c>
      <c r="L197" s="127"/>
      <c r="M197" s="132"/>
      <c r="P197" s="133">
        <f>P198</f>
        <v>0</v>
      </c>
      <c r="R197" s="133">
        <f>R198</f>
        <v>0</v>
      </c>
      <c r="T197" s="134">
        <f>T198</f>
        <v>0</v>
      </c>
      <c r="AR197" s="128" t="s">
        <v>182</v>
      </c>
      <c r="AT197" s="135" t="s">
        <v>72</v>
      </c>
      <c r="AU197" s="135" t="s">
        <v>73</v>
      </c>
      <c r="AY197" s="128" t="s">
        <v>176</v>
      </c>
      <c r="BK197" s="136">
        <f>BK198</f>
        <v>0</v>
      </c>
    </row>
    <row r="198" spans="2:65" s="1" customFormat="1" ht="37.75" customHeight="1">
      <c r="B198" s="139"/>
      <c r="C198" s="140" t="s">
        <v>2631</v>
      </c>
      <c r="D198" s="140" t="s">
        <v>178</v>
      </c>
      <c r="E198" s="141" t="s">
        <v>2053</v>
      </c>
      <c r="F198" s="142" t="s">
        <v>2054</v>
      </c>
      <c r="G198" s="143" t="s">
        <v>1507</v>
      </c>
      <c r="H198" s="144">
        <v>16</v>
      </c>
      <c r="I198" s="145"/>
      <c r="J198" s="146">
        <f>ROUND(I198*H198,2)</f>
        <v>0</v>
      </c>
      <c r="K198" s="147"/>
      <c r="L198" s="28"/>
      <c r="M198" s="148" t="s">
        <v>1</v>
      </c>
      <c r="N198" s="149" t="s">
        <v>39</v>
      </c>
      <c r="P198" s="150">
        <f>O198*H198</f>
        <v>0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AR198" s="152" t="s">
        <v>1508</v>
      </c>
      <c r="AT198" s="152" t="s">
        <v>178</v>
      </c>
      <c r="AU198" s="152" t="s">
        <v>80</v>
      </c>
      <c r="AY198" s="13" t="s">
        <v>176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3" t="s">
        <v>86</v>
      </c>
      <c r="BK198" s="153">
        <f>ROUND(I198*H198,2)</f>
        <v>0</v>
      </c>
      <c r="BL198" s="13" t="s">
        <v>1508</v>
      </c>
      <c r="BM198" s="152" t="s">
        <v>2632</v>
      </c>
    </row>
    <row r="199" spans="2:65" s="11" customFormat="1" ht="25.9" customHeight="1">
      <c r="B199" s="127"/>
      <c r="D199" s="128" t="s">
        <v>72</v>
      </c>
      <c r="E199" s="129" t="s">
        <v>2633</v>
      </c>
      <c r="F199" s="129" t="s">
        <v>2634</v>
      </c>
      <c r="I199" s="130"/>
      <c r="J199" s="131">
        <f>BK199</f>
        <v>0</v>
      </c>
      <c r="L199" s="127"/>
      <c r="M199" s="132"/>
      <c r="P199" s="133">
        <f>SUM(P200:P202)</f>
        <v>0</v>
      </c>
      <c r="R199" s="133">
        <f>SUM(R200:R202)</f>
        <v>0</v>
      </c>
      <c r="T199" s="134">
        <f>SUM(T200:T202)</f>
        <v>0</v>
      </c>
      <c r="AR199" s="128" t="s">
        <v>182</v>
      </c>
      <c r="AT199" s="135" t="s">
        <v>72</v>
      </c>
      <c r="AU199" s="135" t="s">
        <v>73</v>
      </c>
      <c r="AY199" s="128" t="s">
        <v>176</v>
      </c>
      <c r="BK199" s="136">
        <f>SUM(BK200:BK202)</f>
        <v>0</v>
      </c>
    </row>
    <row r="200" spans="2:65" s="1" customFormat="1" ht="16.5" customHeight="1">
      <c r="B200" s="139"/>
      <c r="C200" s="140" t="s">
        <v>2347</v>
      </c>
      <c r="D200" s="140" t="s">
        <v>178</v>
      </c>
      <c r="E200" s="141" t="s">
        <v>1662</v>
      </c>
      <c r="F200" s="142" t="s">
        <v>2635</v>
      </c>
      <c r="G200" s="143" t="s">
        <v>285</v>
      </c>
      <c r="H200" s="144">
        <v>2</v>
      </c>
      <c r="I200" s="145"/>
      <c r="J200" s="146">
        <f>ROUND(I200*H200,2)</f>
        <v>0</v>
      </c>
      <c r="K200" s="147"/>
      <c r="L200" s="28"/>
      <c r="M200" s="148" t="s">
        <v>1</v>
      </c>
      <c r="N200" s="149" t="s">
        <v>39</v>
      </c>
      <c r="P200" s="150">
        <f>O200*H200</f>
        <v>0</v>
      </c>
      <c r="Q200" s="150">
        <v>0</v>
      </c>
      <c r="R200" s="150">
        <f>Q200*H200</f>
        <v>0</v>
      </c>
      <c r="S200" s="150">
        <v>0</v>
      </c>
      <c r="T200" s="151">
        <f>S200*H200</f>
        <v>0</v>
      </c>
      <c r="AR200" s="152" t="s">
        <v>1508</v>
      </c>
      <c r="AT200" s="152" t="s">
        <v>178</v>
      </c>
      <c r="AU200" s="152" t="s">
        <v>80</v>
      </c>
      <c r="AY200" s="13" t="s">
        <v>176</v>
      </c>
      <c r="BE200" s="153">
        <f>IF(N200="základná",J200,0)</f>
        <v>0</v>
      </c>
      <c r="BF200" s="153">
        <f>IF(N200="znížená",J200,0)</f>
        <v>0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3" t="s">
        <v>86</v>
      </c>
      <c r="BK200" s="153">
        <f>ROUND(I200*H200,2)</f>
        <v>0</v>
      </c>
      <c r="BL200" s="13" t="s">
        <v>1508</v>
      </c>
      <c r="BM200" s="152" t="s">
        <v>2636</v>
      </c>
    </row>
    <row r="201" spans="2:65" s="1" customFormat="1" ht="16.5" customHeight="1">
      <c r="B201" s="139"/>
      <c r="C201" s="140" t="s">
        <v>679</v>
      </c>
      <c r="D201" s="140" t="s">
        <v>178</v>
      </c>
      <c r="E201" s="141" t="s">
        <v>2637</v>
      </c>
      <c r="F201" s="142" t="s">
        <v>2638</v>
      </c>
      <c r="G201" s="143" t="s">
        <v>1637</v>
      </c>
      <c r="H201" s="144">
        <v>1</v>
      </c>
      <c r="I201" s="145"/>
      <c r="J201" s="146">
        <f>ROUND(I201*H201,2)</f>
        <v>0</v>
      </c>
      <c r="K201" s="147"/>
      <c r="L201" s="28"/>
      <c r="M201" s="148" t="s">
        <v>1</v>
      </c>
      <c r="N201" s="149" t="s">
        <v>39</v>
      </c>
      <c r="P201" s="150">
        <f>O201*H201</f>
        <v>0</v>
      </c>
      <c r="Q201" s="150">
        <v>0</v>
      </c>
      <c r="R201" s="150">
        <f>Q201*H201</f>
        <v>0</v>
      </c>
      <c r="S201" s="150">
        <v>0</v>
      </c>
      <c r="T201" s="151">
        <f>S201*H201</f>
        <v>0</v>
      </c>
      <c r="AR201" s="152" t="s">
        <v>2444</v>
      </c>
      <c r="AT201" s="152" t="s">
        <v>178</v>
      </c>
      <c r="AU201" s="152" t="s">
        <v>80</v>
      </c>
      <c r="AY201" s="13" t="s">
        <v>176</v>
      </c>
      <c r="BE201" s="153">
        <f>IF(N201="základná",J201,0)</f>
        <v>0</v>
      </c>
      <c r="BF201" s="153">
        <f>IF(N201="znížená",J201,0)</f>
        <v>0</v>
      </c>
      <c r="BG201" s="153">
        <f>IF(N201="zákl. prenesená",J201,0)</f>
        <v>0</v>
      </c>
      <c r="BH201" s="153">
        <f>IF(N201="zníž. prenesená",J201,0)</f>
        <v>0</v>
      </c>
      <c r="BI201" s="153">
        <f>IF(N201="nulová",J201,0)</f>
        <v>0</v>
      </c>
      <c r="BJ201" s="13" t="s">
        <v>86</v>
      </c>
      <c r="BK201" s="153">
        <f>ROUND(I201*H201,2)</f>
        <v>0</v>
      </c>
      <c r="BL201" s="13" t="s">
        <v>2444</v>
      </c>
      <c r="BM201" s="152" t="s">
        <v>2639</v>
      </c>
    </row>
    <row r="202" spans="2:65" s="1" customFormat="1" ht="16.5" customHeight="1">
      <c r="B202" s="139"/>
      <c r="C202" s="140" t="s">
        <v>2640</v>
      </c>
      <c r="D202" s="140" t="s">
        <v>178</v>
      </c>
      <c r="E202" s="141" t="s">
        <v>1665</v>
      </c>
      <c r="F202" s="142" t="s">
        <v>2641</v>
      </c>
      <c r="G202" s="143" t="s">
        <v>1507</v>
      </c>
      <c r="H202" s="144">
        <v>72</v>
      </c>
      <c r="I202" s="145"/>
      <c r="J202" s="146">
        <f>ROUND(I202*H202,2)</f>
        <v>0</v>
      </c>
      <c r="K202" s="147"/>
      <c r="L202" s="28"/>
      <c r="M202" s="166" t="s">
        <v>1</v>
      </c>
      <c r="N202" s="167" t="s">
        <v>39</v>
      </c>
      <c r="O202" s="168"/>
      <c r="P202" s="169">
        <f>O202*H202</f>
        <v>0</v>
      </c>
      <c r="Q202" s="169">
        <v>0</v>
      </c>
      <c r="R202" s="169">
        <f>Q202*H202</f>
        <v>0</v>
      </c>
      <c r="S202" s="169">
        <v>0</v>
      </c>
      <c r="T202" s="170">
        <f>S202*H202</f>
        <v>0</v>
      </c>
      <c r="AR202" s="152" t="s">
        <v>1508</v>
      </c>
      <c r="AT202" s="152" t="s">
        <v>178</v>
      </c>
      <c r="AU202" s="152" t="s">
        <v>80</v>
      </c>
      <c r="AY202" s="13" t="s">
        <v>176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3" t="s">
        <v>86</v>
      </c>
      <c r="BK202" s="153">
        <f>ROUND(I202*H202,2)</f>
        <v>0</v>
      </c>
      <c r="BL202" s="13" t="s">
        <v>1508</v>
      </c>
      <c r="BM202" s="152" t="s">
        <v>2642</v>
      </c>
    </row>
    <row r="203" spans="2:65" s="1" customFormat="1" ht="7" customHeight="1">
      <c r="B203" s="43"/>
      <c r="C203" s="44"/>
      <c r="D203" s="44"/>
      <c r="E203" s="44"/>
      <c r="F203" s="44"/>
      <c r="G203" s="44"/>
      <c r="H203" s="44"/>
      <c r="I203" s="44"/>
      <c r="J203" s="44"/>
      <c r="K203" s="44"/>
      <c r="L203" s="28"/>
    </row>
  </sheetData>
  <autoFilter ref="C129:K202" xr:uid="{00000000-0009-0000-0000-000006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62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1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105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5" customHeight="1">
      <c r="B4" s="16"/>
      <c r="D4" s="17" t="s">
        <v>124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DSS Červená Skala - výstavba nového objektu sociálnych služieb (podporované bývanie)</v>
      </c>
      <c r="F7" s="218"/>
      <c r="G7" s="218"/>
      <c r="H7" s="218"/>
      <c r="L7" s="16"/>
    </row>
    <row r="8" spans="2:46" s="1" customFormat="1" ht="12" customHeight="1">
      <c r="B8" s="28"/>
      <c r="D8" s="23" t="s">
        <v>125</v>
      </c>
      <c r="L8" s="28"/>
    </row>
    <row r="9" spans="2:46" s="1" customFormat="1" ht="16.5" customHeight="1">
      <c r="B9" s="28"/>
      <c r="E9" s="176" t="s">
        <v>2643</v>
      </c>
      <c r="F9" s="219"/>
      <c r="G9" s="219"/>
      <c r="H9" s="219"/>
      <c r="L9" s="28"/>
    </row>
    <row r="10" spans="2:46" s="1" customFormat="1" ht="10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45345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20" t="str">
        <f>'Rekapitulácia stavby'!E14</f>
        <v>Vyplň údaj</v>
      </c>
      <c r="F18" s="182"/>
      <c r="G18" s="182"/>
      <c r="H18" s="182"/>
      <c r="I18" s="23" t="s">
        <v>25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93"/>
      <c r="E27" s="187" t="s">
        <v>1</v>
      </c>
      <c r="F27" s="187"/>
      <c r="G27" s="187"/>
      <c r="H27" s="187"/>
      <c r="L27" s="93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4" customHeight="1">
      <c r="B30" s="28"/>
      <c r="D30" s="94" t="s">
        <v>33</v>
      </c>
      <c r="J30" s="65">
        <f>ROUND(J126,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" customHeight="1">
      <c r="B33" s="28"/>
      <c r="D33" s="54" t="s">
        <v>37</v>
      </c>
      <c r="E33" s="33" t="s">
        <v>38</v>
      </c>
      <c r="F33" s="95">
        <f>ROUND((SUM(BE126:BE161)),  2)</f>
        <v>0</v>
      </c>
      <c r="G33" s="96"/>
      <c r="H33" s="96"/>
      <c r="I33" s="97">
        <v>0.2</v>
      </c>
      <c r="J33" s="95">
        <f>ROUND(((SUM(BE126:BE161))*I33),  2)</f>
        <v>0</v>
      </c>
      <c r="L33" s="28"/>
    </row>
    <row r="34" spans="2:12" s="1" customFormat="1" ht="14.4" customHeight="1">
      <c r="B34" s="28"/>
      <c r="E34" s="33" t="s">
        <v>39</v>
      </c>
      <c r="F34" s="95">
        <f>ROUND((SUM(BF126:BF161)),  2)</f>
        <v>0</v>
      </c>
      <c r="G34" s="96"/>
      <c r="H34" s="96"/>
      <c r="I34" s="97">
        <v>0.2</v>
      </c>
      <c r="J34" s="95">
        <f>ROUND(((SUM(BF126:BF161))*I34),  2)</f>
        <v>0</v>
      </c>
      <c r="L34" s="28"/>
    </row>
    <row r="35" spans="2:12" s="1" customFormat="1" ht="14.4" hidden="1" customHeight="1">
      <c r="B35" s="28"/>
      <c r="E35" s="23" t="s">
        <v>40</v>
      </c>
      <c r="F35" s="85">
        <f>ROUND((SUM(BG126:BG161)),  2)</f>
        <v>0</v>
      </c>
      <c r="I35" s="98">
        <v>0.2</v>
      </c>
      <c r="J35" s="85">
        <f>0</f>
        <v>0</v>
      </c>
      <c r="L35" s="28"/>
    </row>
    <row r="36" spans="2:12" s="1" customFormat="1" ht="14.4" hidden="1" customHeight="1">
      <c r="B36" s="28"/>
      <c r="E36" s="23" t="s">
        <v>41</v>
      </c>
      <c r="F36" s="85">
        <f>ROUND((SUM(BH126:BH161)),  2)</f>
        <v>0</v>
      </c>
      <c r="I36" s="98">
        <v>0.2</v>
      </c>
      <c r="J36" s="85">
        <f>0</f>
        <v>0</v>
      </c>
      <c r="L36" s="28"/>
    </row>
    <row r="37" spans="2:12" s="1" customFormat="1" ht="14.4" hidden="1" customHeight="1">
      <c r="B37" s="28"/>
      <c r="E37" s="33" t="s">
        <v>42</v>
      </c>
      <c r="F37" s="95">
        <f>ROUND((SUM(BI126:BI161)),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99"/>
      <c r="D39" s="100" t="s">
        <v>43</v>
      </c>
      <c r="E39" s="56"/>
      <c r="F39" s="56"/>
      <c r="G39" s="101" t="s">
        <v>44</v>
      </c>
      <c r="H39" s="102" t="s">
        <v>45</v>
      </c>
      <c r="I39" s="56"/>
      <c r="J39" s="103">
        <f>SUM(J30:J37)</f>
        <v>0</v>
      </c>
      <c r="K39" s="10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0">
      <c r="B51" s="16"/>
      <c r="L51" s="16"/>
    </row>
    <row r="52" spans="2:12" ht="10">
      <c r="B52" s="16"/>
      <c r="L52" s="16"/>
    </row>
    <row r="53" spans="2:12" ht="10">
      <c r="B53" s="16"/>
      <c r="L53" s="16"/>
    </row>
    <row r="54" spans="2:12" ht="10">
      <c r="B54" s="16"/>
      <c r="L54" s="16"/>
    </row>
    <row r="55" spans="2:12" ht="10">
      <c r="B55" s="16"/>
      <c r="L55" s="16"/>
    </row>
    <row r="56" spans="2:12" ht="10">
      <c r="B56" s="16"/>
      <c r="L56" s="16"/>
    </row>
    <row r="57" spans="2:12" ht="10">
      <c r="B57" s="16"/>
      <c r="L57" s="16"/>
    </row>
    <row r="58" spans="2:12" ht="10">
      <c r="B58" s="16"/>
      <c r="L58" s="16"/>
    </row>
    <row r="59" spans="2:12" ht="10">
      <c r="B59" s="16"/>
      <c r="L59" s="16"/>
    </row>
    <row r="60" spans="2:12" ht="10">
      <c r="B60" s="16"/>
      <c r="L60" s="16"/>
    </row>
    <row r="61" spans="2:12" s="1" customFormat="1" ht="12.5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ht="10">
      <c r="B62" s="16"/>
      <c r="L62" s="16"/>
    </row>
    <row r="63" spans="2:12" ht="10">
      <c r="B63" s="16"/>
      <c r="L63" s="16"/>
    </row>
    <row r="64" spans="2:12" ht="10">
      <c r="B64" s="16"/>
      <c r="L64" s="16"/>
    </row>
    <row r="65" spans="2:12" s="1" customFormat="1" ht="13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0">
      <c r="B66" s="16"/>
      <c r="L66" s="16"/>
    </row>
    <row r="67" spans="2:12" ht="10">
      <c r="B67" s="16"/>
      <c r="L67" s="16"/>
    </row>
    <row r="68" spans="2:12" ht="10">
      <c r="B68" s="16"/>
      <c r="L68" s="16"/>
    </row>
    <row r="69" spans="2:12" ht="10">
      <c r="B69" s="16"/>
      <c r="L69" s="16"/>
    </row>
    <row r="70" spans="2:12" ht="10">
      <c r="B70" s="16"/>
      <c r="L70" s="16"/>
    </row>
    <row r="71" spans="2:12" ht="10">
      <c r="B71" s="16"/>
      <c r="L71" s="16"/>
    </row>
    <row r="72" spans="2:12" ht="10">
      <c r="B72" s="16"/>
      <c r="L72" s="16"/>
    </row>
    <row r="73" spans="2:12" ht="10">
      <c r="B73" s="16"/>
      <c r="L73" s="16"/>
    </row>
    <row r="74" spans="2:12" ht="10">
      <c r="B74" s="16"/>
      <c r="L74" s="16"/>
    </row>
    <row r="75" spans="2:12" ht="10">
      <c r="B75" s="16"/>
      <c r="L75" s="16"/>
    </row>
    <row r="76" spans="2:12" s="1" customFormat="1" ht="12.5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129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7" t="str">
        <f>E7</f>
        <v>DSS Červená Skala - výstavba nového objektu sociálnych služieb (podporované bývanie)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125</v>
      </c>
      <c r="L86" s="28"/>
    </row>
    <row r="87" spans="2:47" s="1" customFormat="1" ht="16.5" customHeight="1">
      <c r="B87" s="28"/>
      <c r="E87" s="176" t="str">
        <f>E9</f>
        <v>02 - Rampy, oporne múry</v>
      </c>
      <c r="F87" s="219"/>
      <c r="G87" s="219"/>
      <c r="H87" s="219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Šumiac, p.č. 5610</v>
      </c>
      <c r="I89" s="23" t="s">
        <v>21</v>
      </c>
      <c r="J89" s="51">
        <f>IF(J12="","",J12)</f>
        <v>45345</v>
      </c>
      <c r="L89" s="28"/>
    </row>
    <row r="90" spans="2:47" s="1" customFormat="1" ht="7" customHeight="1">
      <c r="B90" s="28"/>
      <c r="L90" s="28"/>
    </row>
    <row r="91" spans="2:47" s="1" customFormat="1" ht="15.15" customHeight="1">
      <c r="B91" s="28"/>
      <c r="C91" s="23" t="s">
        <v>22</v>
      </c>
      <c r="F91" s="21" t="str">
        <f>E15</f>
        <v>Domov sociálnych služieb, Pohorelá</v>
      </c>
      <c r="I91" s="23" t="s">
        <v>28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7" t="s">
        <v>130</v>
      </c>
      <c r="D94" s="99"/>
      <c r="E94" s="99"/>
      <c r="F94" s="99"/>
      <c r="G94" s="99"/>
      <c r="H94" s="99"/>
      <c r="I94" s="99"/>
      <c r="J94" s="108" t="s">
        <v>131</v>
      </c>
      <c r="K94" s="9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9" t="s">
        <v>132</v>
      </c>
      <c r="J96" s="65">
        <f>J126</f>
        <v>0</v>
      </c>
      <c r="L96" s="28"/>
      <c r="AU96" s="13" t="s">
        <v>133</v>
      </c>
    </row>
    <row r="97" spans="2:12" s="8" customFormat="1" ht="25" customHeight="1">
      <c r="B97" s="110"/>
      <c r="D97" s="111" t="s">
        <v>134</v>
      </c>
      <c r="E97" s="112"/>
      <c r="F97" s="112"/>
      <c r="G97" s="112"/>
      <c r="H97" s="112"/>
      <c r="I97" s="112"/>
      <c r="J97" s="113">
        <f>J127</f>
        <v>0</v>
      </c>
      <c r="L97" s="110"/>
    </row>
    <row r="98" spans="2:12" s="9" customFormat="1" ht="19.899999999999999" customHeight="1">
      <c r="B98" s="114"/>
      <c r="D98" s="115" t="s">
        <v>135</v>
      </c>
      <c r="E98" s="116"/>
      <c r="F98" s="116"/>
      <c r="G98" s="116"/>
      <c r="H98" s="116"/>
      <c r="I98" s="116"/>
      <c r="J98" s="117">
        <f>J128</f>
        <v>0</v>
      </c>
      <c r="L98" s="114"/>
    </row>
    <row r="99" spans="2:12" s="9" customFormat="1" ht="19.899999999999999" customHeight="1">
      <c r="B99" s="114"/>
      <c r="D99" s="115" t="s">
        <v>136</v>
      </c>
      <c r="E99" s="116"/>
      <c r="F99" s="116"/>
      <c r="G99" s="116"/>
      <c r="H99" s="116"/>
      <c r="I99" s="116"/>
      <c r="J99" s="117">
        <f>J134</f>
        <v>0</v>
      </c>
      <c r="L99" s="114"/>
    </row>
    <row r="100" spans="2:12" s="9" customFormat="1" ht="19.899999999999999" customHeight="1">
      <c r="B100" s="114"/>
      <c r="D100" s="115" t="s">
        <v>137</v>
      </c>
      <c r="E100" s="116"/>
      <c r="F100" s="116"/>
      <c r="G100" s="116"/>
      <c r="H100" s="116"/>
      <c r="I100" s="116"/>
      <c r="J100" s="117">
        <f>J140</f>
        <v>0</v>
      </c>
      <c r="L100" s="114"/>
    </row>
    <row r="101" spans="2:12" s="9" customFormat="1" ht="19.899999999999999" customHeight="1">
      <c r="B101" s="114"/>
      <c r="D101" s="115" t="s">
        <v>142</v>
      </c>
      <c r="E101" s="116"/>
      <c r="F101" s="116"/>
      <c r="G101" s="116"/>
      <c r="H101" s="116"/>
      <c r="I101" s="116"/>
      <c r="J101" s="117">
        <f>J145</f>
        <v>0</v>
      </c>
      <c r="L101" s="114"/>
    </row>
    <row r="102" spans="2:12" s="8" customFormat="1" ht="25" customHeight="1">
      <c r="B102" s="110"/>
      <c r="D102" s="111" t="s">
        <v>143</v>
      </c>
      <c r="E102" s="112"/>
      <c r="F102" s="112"/>
      <c r="G102" s="112"/>
      <c r="H102" s="112"/>
      <c r="I102" s="112"/>
      <c r="J102" s="113">
        <f>J147</f>
        <v>0</v>
      </c>
      <c r="L102" s="110"/>
    </row>
    <row r="103" spans="2:12" s="9" customFormat="1" ht="19.899999999999999" customHeight="1">
      <c r="B103" s="114"/>
      <c r="D103" s="115" t="s">
        <v>151</v>
      </c>
      <c r="E103" s="116"/>
      <c r="F103" s="116"/>
      <c r="G103" s="116"/>
      <c r="H103" s="116"/>
      <c r="I103" s="116"/>
      <c r="J103" s="117">
        <f>J148</f>
        <v>0</v>
      </c>
      <c r="L103" s="114"/>
    </row>
    <row r="104" spans="2:12" s="9" customFormat="1" ht="19.899999999999999" customHeight="1">
      <c r="B104" s="114"/>
      <c r="D104" s="115" t="s">
        <v>2644</v>
      </c>
      <c r="E104" s="116"/>
      <c r="F104" s="116"/>
      <c r="G104" s="116"/>
      <c r="H104" s="116"/>
      <c r="I104" s="116"/>
      <c r="J104" s="117">
        <f>J156</f>
        <v>0</v>
      </c>
      <c r="L104" s="114"/>
    </row>
    <row r="105" spans="2:12" s="8" customFormat="1" ht="25" customHeight="1">
      <c r="B105" s="110"/>
      <c r="D105" s="111" t="s">
        <v>157</v>
      </c>
      <c r="E105" s="112"/>
      <c r="F105" s="112"/>
      <c r="G105" s="112"/>
      <c r="H105" s="112"/>
      <c r="I105" s="112"/>
      <c r="J105" s="113">
        <f>J159</f>
        <v>0</v>
      </c>
      <c r="L105" s="110"/>
    </row>
    <row r="106" spans="2:12" s="9" customFormat="1" ht="19.899999999999999" customHeight="1">
      <c r="B106" s="114"/>
      <c r="D106" s="115" t="s">
        <v>159</v>
      </c>
      <c r="E106" s="116"/>
      <c r="F106" s="116"/>
      <c r="G106" s="116"/>
      <c r="H106" s="116"/>
      <c r="I106" s="116"/>
      <c r="J106" s="117">
        <f>J160</f>
        <v>0</v>
      </c>
      <c r="L106" s="114"/>
    </row>
    <row r="107" spans="2:12" s="1" customFormat="1" ht="21.75" customHeight="1">
      <c r="B107" s="28"/>
      <c r="L107" s="28"/>
    </row>
    <row r="108" spans="2:12" s="1" customFormat="1" ht="7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12" s="1" customFormat="1" ht="7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3" s="1" customFormat="1" ht="25" customHeight="1">
      <c r="B113" s="28"/>
      <c r="C113" s="17" t="s">
        <v>162</v>
      </c>
      <c r="L113" s="28"/>
    </row>
    <row r="114" spans="2:63" s="1" customFormat="1" ht="7" customHeight="1">
      <c r="B114" s="28"/>
      <c r="L114" s="28"/>
    </row>
    <row r="115" spans="2:63" s="1" customFormat="1" ht="12" customHeight="1">
      <c r="B115" s="28"/>
      <c r="C115" s="23" t="s">
        <v>15</v>
      </c>
      <c r="L115" s="28"/>
    </row>
    <row r="116" spans="2:63" s="1" customFormat="1" ht="26.25" customHeight="1">
      <c r="B116" s="28"/>
      <c r="E116" s="217" t="str">
        <f>E7</f>
        <v>DSS Červená Skala - výstavba nového objektu sociálnych služieb (podporované bývanie)</v>
      </c>
      <c r="F116" s="218"/>
      <c r="G116" s="218"/>
      <c r="H116" s="218"/>
      <c r="L116" s="28"/>
    </row>
    <row r="117" spans="2:63" s="1" customFormat="1" ht="12" customHeight="1">
      <c r="B117" s="28"/>
      <c r="C117" s="23" t="s">
        <v>125</v>
      </c>
      <c r="L117" s="28"/>
    </row>
    <row r="118" spans="2:63" s="1" customFormat="1" ht="16.5" customHeight="1">
      <c r="B118" s="28"/>
      <c r="E118" s="176" t="str">
        <f>E9</f>
        <v>02 - Rampy, oporne múry</v>
      </c>
      <c r="F118" s="219"/>
      <c r="G118" s="219"/>
      <c r="H118" s="219"/>
      <c r="L118" s="28"/>
    </row>
    <row r="119" spans="2:63" s="1" customFormat="1" ht="7" customHeight="1">
      <c r="B119" s="28"/>
      <c r="L119" s="28"/>
    </row>
    <row r="120" spans="2:63" s="1" customFormat="1" ht="12" customHeight="1">
      <c r="B120" s="28"/>
      <c r="C120" s="23" t="s">
        <v>19</v>
      </c>
      <c r="F120" s="21" t="str">
        <f>F12</f>
        <v>Šumiac, p.č. 5610</v>
      </c>
      <c r="I120" s="23" t="s">
        <v>21</v>
      </c>
      <c r="J120" s="51">
        <f>IF(J12="","",J12)</f>
        <v>45345</v>
      </c>
      <c r="L120" s="28"/>
    </row>
    <row r="121" spans="2:63" s="1" customFormat="1" ht="7" customHeight="1">
      <c r="B121" s="28"/>
      <c r="L121" s="28"/>
    </row>
    <row r="122" spans="2:63" s="1" customFormat="1" ht="15.15" customHeight="1">
      <c r="B122" s="28"/>
      <c r="C122" s="23" t="s">
        <v>22</v>
      </c>
      <c r="F122" s="21" t="str">
        <f>E15</f>
        <v>Domov sociálnych služieb, Pohorelá</v>
      </c>
      <c r="I122" s="23" t="s">
        <v>28</v>
      </c>
      <c r="J122" s="26" t="str">
        <f>E21</f>
        <v xml:space="preserve"> </v>
      </c>
      <c r="L122" s="28"/>
    </row>
    <row r="123" spans="2:63" s="1" customFormat="1" ht="15.15" customHeight="1">
      <c r="B123" s="28"/>
      <c r="C123" s="23" t="s">
        <v>26</v>
      </c>
      <c r="F123" s="21" t="str">
        <f>IF(E18="","",E18)</f>
        <v>Vyplň údaj</v>
      </c>
      <c r="I123" s="23" t="s">
        <v>31</v>
      </c>
      <c r="J123" s="26" t="str">
        <f>E24</f>
        <v xml:space="preserve"> </v>
      </c>
      <c r="L123" s="28"/>
    </row>
    <row r="124" spans="2:63" s="1" customFormat="1" ht="10.25" customHeight="1">
      <c r="B124" s="28"/>
      <c r="L124" s="28"/>
    </row>
    <row r="125" spans="2:63" s="10" customFormat="1" ht="29.25" customHeight="1">
      <c r="B125" s="118"/>
      <c r="C125" s="119" t="s">
        <v>163</v>
      </c>
      <c r="D125" s="120" t="s">
        <v>58</v>
      </c>
      <c r="E125" s="120" t="s">
        <v>54</v>
      </c>
      <c r="F125" s="120" t="s">
        <v>55</v>
      </c>
      <c r="G125" s="120" t="s">
        <v>164</v>
      </c>
      <c r="H125" s="120" t="s">
        <v>165</v>
      </c>
      <c r="I125" s="120" t="s">
        <v>166</v>
      </c>
      <c r="J125" s="121" t="s">
        <v>131</v>
      </c>
      <c r="K125" s="122" t="s">
        <v>167</v>
      </c>
      <c r="L125" s="118"/>
      <c r="M125" s="58" t="s">
        <v>1</v>
      </c>
      <c r="N125" s="59" t="s">
        <v>37</v>
      </c>
      <c r="O125" s="59" t="s">
        <v>168</v>
      </c>
      <c r="P125" s="59" t="s">
        <v>169</v>
      </c>
      <c r="Q125" s="59" t="s">
        <v>170</v>
      </c>
      <c r="R125" s="59" t="s">
        <v>171</v>
      </c>
      <c r="S125" s="59" t="s">
        <v>172</v>
      </c>
      <c r="T125" s="60" t="s">
        <v>173</v>
      </c>
    </row>
    <row r="126" spans="2:63" s="1" customFormat="1" ht="22.75" customHeight="1">
      <c r="B126" s="28"/>
      <c r="C126" s="63" t="s">
        <v>132</v>
      </c>
      <c r="J126" s="123">
        <f>BK126</f>
        <v>0</v>
      </c>
      <c r="L126" s="28"/>
      <c r="M126" s="61"/>
      <c r="N126" s="52"/>
      <c r="O126" s="52"/>
      <c r="P126" s="124">
        <f>P127+P147+P159</f>
        <v>0</v>
      </c>
      <c r="Q126" s="52"/>
      <c r="R126" s="124">
        <f>R127+R147+R159</f>
        <v>407.46712789999998</v>
      </c>
      <c r="S126" s="52"/>
      <c r="T126" s="125">
        <f>T127+T147+T159</f>
        <v>0</v>
      </c>
      <c r="AT126" s="13" t="s">
        <v>72</v>
      </c>
      <c r="AU126" s="13" t="s">
        <v>133</v>
      </c>
      <c r="BK126" s="126">
        <f>BK127+BK147+BK159</f>
        <v>0</v>
      </c>
    </row>
    <row r="127" spans="2:63" s="11" customFormat="1" ht="25.9" customHeight="1">
      <c r="B127" s="127"/>
      <c r="D127" s="128" t="s">
        <v>72</v>
      </c>
      <c r="E127" s="129" t="s">
        <v>174</v>
      </c>
      <c r="F127" s="129" t="s">
        <v>175</v>
      </c>
      <c r="I127" s="130"/>
      <c r="J127" s="131">
        <f>BK127</f>
        <v>0</v>
      </c>
      <c r="L127" s="127"/>
      <c r="M127" s="132"/>
      <c r="P127" s="133">
        <f>P128+P134+P140+P145</f>
        <v>0</v>
      </c>
      <c r="R127" s="133">
        <f>R128+R134+R140+R145</f>
        <v>405.7427649</v>
      </c>
      <c r="T127" s="134">
        <f>T128+T134+T140+T145</f>
        <v>0</v>
      </c>
      <c r="AR127" s="128" t="s">
        <v>80</v>
      </c>
      <c r="AT127" s="135" t="s">
        <v>72</v>
      </c>
      <c r="AU127" s="135" t="s">
        <v>73</v>
      </c>
      <c r="AY127" s="128" t="s">
        <v>176</v>
      </c>
      <c r="BK127" s="136">
        <f>BK128+BK134+BK140+BK145</f>
        <v>0</v>
      </c>
    </row>
    <row r="128" spans="2:63" s="11" customFormat="1" ht="22.75" customHeight="1">
      <c r="B128" s="127"/>
      <c r="D128" s="128" t="s">
        <v>72</v>
      </c>
      <c r="E128" s="137" t="s">
        <v>80</v>
      </c>
      <c r="F128" s="137" t="s">
        <v>177</v>
      </c>
      <c r="I128" s="130"/>
      <c r="J128" s="138">
        <f>BK128</f>
        <v>0</v>
      </c>
      <c r="L128" s="127"/>
      <c r="M128" s="132"/>
      <c r="P128" s="133">
        <f>SUM(P129:P133)</f>
        <v>0</v>
      </c>
      <c r="R128" s="133">
        <f>SUM(R129:R133)</f>
        <v>0</v>
      </c>
      <c r="T128" s="134">
        <f>SUM(T129:T133)</f>
        <v>0</v>
      </c>
      <c r="AR128" s="128" t="s">
        <v>80</v>
      </c>
      <c r="AT128" s="135" t="s">
        <v>72</v>
      </c>
      <c r="AU128" s="135" t="s">
        <v>80</v>
      </c>
      <c r="AY128" s="128" t="s">
        <v>176</v>
      </c>
      <c r="BK128" s="136">
        <f>SUM(BK129:BK133)</f>
        <v>0</v>
      </c>
    </row>
    <row r="129" spans="2:65" s="1" customFormat="1" ht="16.5" customHeight="1">
      <c r="B129" s="139"/>
      <c r="C129" s="140" t="s">
        <v>80</v>
      </c>
      <c r="D129" s="140" t="s">
        <v>178</v>
      </c>
      <c r="E129" s="141" t="s">
        <v>188</v>
      </c>
      <c r="F129" s="142" t="s">
        <v>189</v>
      </c>
      <c r="G129" s="143" t="s">
        <v>181</v>
      </c>
      <c r="H129" s="144">
        <v>68.852999999999994</v>
      </c>
      <c r="I129" s="145"/>
      <c r="J129" s="146">
        <f>ROUND(I129*H129,2)</f>
        <v>0</v>
      </c>
      <c r="K129" s="147"/>
      <c r="L129" s="28"/>
      <c r="M129" s="148" t="s">
        <v>1</v>
      </c>
      <c r="N129" s="149" t="s">
        <v>39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AR129" s="152" t="s">
        <v>182</v>
      </c>
      <c r="AT129" s="152" t="s">
        <v>178</v>
      </c>
      <c r="AU129" s="152" t="s">
        <v>86</v>
      </c>
      <c r="AY129" s="13" t="s">
        <v>176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3" t="s">
        <v>86</v>
      </c>
      <c r="BK129" s="153">
        <f>ROUND(I129*H129,2)</f>
        <v>0</v>
      </c>
      <c r="BL129" s="13" t="s">
        <v>182</v>
      </c>
      <c r="BM129" s="152" t="s">
        <v>2645</v>
      </c>
    </row>
    <row r="130" spans="2:65" s="1" customFormat="1" ht="37.75" customHeight="1">
      <c r="B130" s="139"/>
      <c r="C130" s="140" t="s">
        <v>86</v>
      </c>
      <c r="D130" s="140" t="s">
        <v>178</v>
      </c>
      <c r="E130" s="141" t="s">
        <v>191</v>
      </c>
      <c r="F130" s="142" t="s">
        <v>192</v>
      </c>
      <c r="G130" s="143" t="s">
        <v>181</v>
      </c>
      <c r="H130" s="144">
        <v>34.427</v>
      </c>
      <c r="I130" s="145"/>
      <c r="J130" s="146">
        <f>ROUND(I130*H130,2)</f>
        <v>0</v>
      </c>
      <c r="K130" s="147"/>
      <c r="L130" s="28"/>
      <c r="M130" s="148" t="s">
        <v>1</v>
      </c>
      <c r="N130" s="149" t="s">
        <v>39</v>
      </c>
      <c r="P130" s="150">
        <f>O130*H130</f>
        <v>0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AR130" s="152" t="s">
        <v>182</v>
      </c>
      <c r="AT130" s="152" t="s">
        <v>178</v>
      </c>
      <c r="AU130" s="152" t="s">
        <v>86</v>
      </c>
      <c r="AY130" s="13" t="s">
        <v>176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3" t="s">
        <v>86</v>
      </c>
      <c r="BK130" s="153">
        <f>ROUND(I130*H130,2)</f>
        <v>0</v>
      </c>
      <c r="BL130" s="13" t="s">
        <v>182</v>
      </c>
      <c r="BM130" s="152" t="s">
        <v>2646</v>
      </c>
    </row>
    <row r="131" spans="2:65" s="1" customFormat="1" ht="33" customHeight="1">
      <c r="B131" s="139"/>
      <c r="C131" s="140" t="s">
        <v>187</v>
      </c>
      <c r="D131" s="140" t="s">
        <v>178</v>
      </c>
      <c r="E131" s="141" t="s">
        <v>195</v>
      </c>
      <c r="F131" s="142" t="s">
        <v>196</v>
      </c>
      <c r="G131" s="143" t="s">
        <v>181</v>
      </c>
      <c r="H131" s="144">
        <v>68.852999999999994</v>
      </c>
      <c r="I131" s="145"/>
      <c r="J131" s="146">
        <f>ROUND(I131*H131,2)</f>
        <v>0</v>
      </c>
      <c r="K131" s="147"/>
      <c r="L131" s="28"/>
      <c r="M131" s="148" t="s">
        <v>1</v>
      </c>
      <c r="N131" s="149" t="s">
        <v>39</v>
      </c>
      <c r="P131" s="150">
        <f>O131*H131</f>
        <v>0</v>
      </c>
      <c r="Q131" s="150">
        <v>0</v>
      </c>
      <c r="R131" s="150">
        <f>Q131*H131</f>
        <v>0</v>
      </c>
      <c r="S131" s="150">
        <v>0</v>
      </c>
      <c r="T131" s="151">
        <f>S131*H131</f>
        <v>0</v>
      </c>
      <c r="AR131" s="152" t="s">
        <v>182</v>
      </c>
      <c r="AT131" s="152" t="s">
        <v>178</v>
      </c>
      <c r="AU131" s="152" t="s">
        <v>86</v>
      </c>
      <c r="AY131" s="13" t="s">
        <v>176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3" t="s">
        <v>86</v>
      </c>
      <c r="BK131" s="153">
        <f>ROUND(I131*H131,2)</f>
        <v>0</v>
      </c>
      <c r="BL131" s="13" t="s">
        <v>182</v>
      </c>
      <c r="BM131" s="152" t="s">
        <v>2647</v>
      </c>
    </row>
    <row r="132" spans="2:65" s="1" customFormat="1" ht="33" customHeight="1">
      <c r="B132" s="139"/>
      <c r="C132" s="140" t="s">
        <v>182</v>
      </c>
      <c r="D132" s="140" t="s">
        <v>178</v>
      </c>
      <c r="E132" s="141" t="s">
        <v>2648</v>
      </c>
      <c r="F132" s="142" t="s">
        <v>2649</v>
      </c>
      <c r="G132" s="143" t="s">
        <v>181</v>
      </c>
      <c r="H132" s="144">
        <v>15.153</v>
      </c>
      <c r="I132" s="145"/>
      <c r="J132" s="146">
        <f>ROUND(I132*H132,2)</f>
        <v>0</v>
      </c>
      <c r="K132" s="147"/>
      <c r="L132" s="28"/>
      <c r="M132" s="148" t="s">
        <v>1</v>
      </c>
      <c r="N132" s="149" t="s">
        <v>39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AR132" s="152" t="s">
        <v>182</v>
      </c>
      <c r="AT132" s="152" t="s">
        <v>178</v>
      </c>
      <c r="AU132" s="152" t="s">
        <v>86</v>
      </c>
      <c r="AY132" s="13" t="s">
        <v>176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3" t="s">
        <v>86</v>
      </c>
      <c r="BK132" s="153">
        <f>ROUND(I132*H132,2)</f>
        <v>0</v>
      </c>
      <c r="BL132" s="13" t="s">
        <v>182</v>
      </c>
      <c r="BM132" s="152" t="s">
        <v>2650</v>
      </c>
    </row>
    <row r="133" spans="2:65" s="1" customFormat="1" ht="37.75" customHeight="1">
      <c r="B133" s="139"/>
      <c r="C133" s="140" t="s">
        <v>194</v>
      </c>
      <c r="D133" s="140" t="s">
        <v>178</v>
      </c>
      <c r="E133" s="141" t="s">
        <v>216</v>
      </c>
      <c r="F133" s="142" t="s">
        <v>217</v>
      </c>
      <c r="G133" s="143" t="s">
        <v>181</v>
      </c>
      <c r="H133" s="144">
        <v>53.7</v>
      </c>
      <c r="I133" s="145"/>
      <c r="J133" s="146">
        <f>ROUND(I133*H133,2)</f>
        <v>0</v>
      </c>
      <c r="K133" s="147"/>
      <c r="L133" s="28"/>
      <c r="M133" s="148" t="s">
        <v>1</v>
      </c>
      <c r="N133" s="149" t="s">
        <v>39</v>
      </c>
      <c r="P133" s="150">
        <f>O133*H133</f>
        <v>0</v>
      </c>
      <c r="Q133" s="150">
        <v>0</v>
      </c>
      <c r="R133" s="150">
        <f>Q133*H133</f>
        <v>0</v>
      </c>
      <c r="S133" s="150">
        <v>0</v>
      </c>
      <c r="T133" s="151">
        <f>S133*H133</f>
        <v>0</v>
      </c>
      <c r="AR133" s="152" t="s">
        <v>182</v>
      </c>
      <c r="AT133" s="152" t="s">
        <v>178</v>
      </c>
      <c r="AU133" s="152" t="s">
        <v>86</v>
      </c>
      <c r="AY133" s="13" t="s">
        <v>176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3" t="s">
        <v>86</v>
      </c>
      <c r="BK133" s="153">
        <f>ROUND(I133*H133,2)</f>
        <v>0</v>
      </c>
      <c r="BL133" s="13" t="s">
        <v>182</v>
      </c>
      <c r="BM133" s="152" t="s">
        <v>2651</v>
      </c>
    </row>
    <row r="134" spans="2:65" s="11" customFormat="1" ht="22.75" customHeight="1">
      <c r="B134" s="127"/>
      <c r="D134" s="128" t="s">
        <v>72</v>
      </c>
      <c r="E134" s="137" t="s">
        <v>86</v>
      </c>
      <c r="F134" s="137" t="s">
        <v>224</v>
      </c>
      <c r="I134" s="130"/>
      <c r="J134" s="138">
        <f>BK134</f>
        <v>0</v>
      </c>
      <c r="L134" s="127"/>
      <c r="M134" s="132"/>
      <c r="P134" s="133">
        <f>SUM(P135:P139)</f>
        <v>0</v>
      </c>
      <c r="R134" s="133">
        <f>SUM(R135:R139)</f>
        <v>313.81638772999997</v>
      </c>
      <c r="T134" s="134">
        <f>SUM(T135:T139)</f>
        <v>0</v>
      </c>
      <c r="AR134" s="128" t="s">
        <v>80</v>
      </c>
      <c r="AT134" s="135" t="s">
        <v>72</v>
      </c>
      <c r="AU134" s="135" t="s">
        <v>80</v>
      </c>
      <c r="AY134" s="128" t="s">
        <v>176</v>
      </c>
      <c r="BK134" s="136">
        <f>SUM(BK135:BK139)</f>
        <v>0</v>
      </c>
    </row>
    <row r="135" spans="2:65" s="1" customFormat="1" ht="24.15" customHeight="1">
      <c r="B135" s="139"/>
      <c r="C135" s="140" t="s">
        <v>398</v>
      </c>
      <c r="D135" s="140" t="s">
        <v>178</v>
      </c>
      <c r="E135" s="141" t="s">
        <v>248</v>
      </c>
      <c r="F135" s="142" t="s">
        <v>249</v>
      </c>
      <c r="G135" s="143" t="s">
        <v>181</v>
      </c>
      <c r="H135" s="144">
        <v>26.85</v>
      </c>
      <c r="I135" s="145"/>
      <c r="J135" s="146">
        <f>ROUND(I135*H135,2)</f>
        <v>0</v>
      </c>
      <c r="K135" s="147"/>
      <c r="L135" s="28"/>
      <c r="M135" s="148" t="s">
        <v>1</v>
      </c>
      <c r="N135" s="149" t="s">
        <v>39</v>
      </c>
      <c r="P135" s="150">
        <f>O135*H135</f>
        <v>0</v>
      </c>
      <c r="Q135" s="150">
        <v>2.0699999999999998</v>
      </c>
      <c r="R135" s="150">
        <f>Q135*H135</f>
        <v>55.579499999999996</v>
      </c>
      <c r="S135" s="150">
        <v>0</v>
      </c>
      <c r="T135" s="151">
        <f>S135*H135</f>
        <v>0</v>
      </c>
      <c r="AR135" s="152" t="s">
        <v>182</v>
      </c>
      <c r="AT135" s="152" t="s">
        <v>178</v>
      </c>
      <c r="AU135" s="152" t="s">
        <v>86</v>
      </c>
      <c r="AY135" s="13" t="s">
        <v>176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3" t="s">
        <v>86</v>
      </c>
      <c r="BK135" s="153">
        <f>ROUND(I135*H135,2)</f>
        <v>0</v>
      </c>
      <c r="BL135" s="13" t="s">
        <v>182</v>
      </c>
      <c r="BM135" s="152" t="s">
        <v>2652</v>
      </c>
    </row>
    <row r="136" spans="2:65" s="1" customFormat="1" ht="24.15" customHeight="1">
      <c r="B136" s="139"/>
      <c r="C136" s="140" t="s">
        <v>215</v>
      </c>
      <c r="D136" s="140" t="s">
        <v>178</v>
      </c>
      <c r="E136" s="141" t="s">
        <v>252</v>
      </c>
      <c r="F136" s="142" t="s">
        <v>253</v>
      </c>
      <c r="G136" s="143" t="s">
        <v>181</v>
      </c>
      <c r="H136" s="144">
        <v>16.914999999999999</v>
      </c>
      <c r="I136" s="145"/>
      <c r="J136" s="146">
        <f>ROUND(I136*H136,2)</f>
        <v>0</v>
      </c>
      <c r="K136" s="147"/>
      <c r="L136" s="28"/>
      <c r="M136" s="148" t="s">
        <v>1</v>
      </c>
      <c r="N136" s="149" t="s">
        <v>39</v>
      </c>
      <c r="P136" s="150">
        <f>O136*H136</f>
        <v>0</v>
      </c>
      <c r="Q136" s="150">
        <v>2.4157199999999999</v>
      </c>
      <c r="R136" s="150">
        <f>Q136*H136</f>
        <v>40.861903799999993</v>
      </c>
      <c r="S136" s="150">
        <v>0</v>
      </c>
      <c r="T136" s="151">
        <f>S136*H136</f>
        <v>0</v>
      </c>
      <c r="AR136" s="152" t="s">
        <v>182</v>
      </c>
      <c r="AT136" s="152" t="s">
        <v>178</v>
      </c>
      <c r="AU136" s="152" t="s">
        <v>86</v>
      </c>
      <c r="AY136" s="13" t="s">
        <v>176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3" t="s">
        <v>86</v>
      </c>
      <c r="BK136" s="153">
        <f>ROUND(I136*H136,2)</f>
        <v>0</v>
      </c>
      <c r="BL136" s="13" t="s">
        <v>182</v>
      </c>
      <c r="BM136" s="152" t="s">
        <v>2653</v>
      </c>
    </row>
    <row r="137" spans="2:65" s="1" customFormat="1" ht="37.75" customHeight="1">
      <c r="B137" s="139"/>
      <c r="C137" s="140" t="s">
        <v>219</v>
      </c>
      <c r="D137" s="140" t="s">
        <v>178</v>
      </c>
      <c r="E137" s="141" t="s">
        <v>2654</v>
      </c>
      <c r="F137" s="142" t="s">
        <v>2655</v>
      </c>
      <c r="G137" s="143" t="s">
        <v>181</v>
      </c>
      <c r="H137" s="144">
        <v>26.5</v>
      </c>
      <c r="I137" s="145"/>
      <c r="J137" s="146">
        <f>ROUND(I137*H137,2)</f>
        <v>0</v>
      </c>
      <c r="K137" s="147"/>
      <c r="L137" s="28"/>
      <c r="M137" s="148" t="s">
        <v>1</v>
      </c>
      <c r="N137" s="149" t="s">
        <v>39</v>
      </c>
      <c r="P137" s="150">
        <f>O137*H137</f>
        <v>0</v>
      </c>
      <c r="Q137" s="150">
        <v>2.1286399999999999</v>
      </c>
      <c r="R137" s="150">
        <f>Q137*H137</f>
        <v>56.408959999999993</v>
      </c>
      <c r="S137" s="150">
        <v>0</v>
      </c>
      <c r="T137" s="151">
        <f>S137*H137</f>
        <v>0</v>
      </c>
      <c r="AR137" s="152" t="s">
        <v>182</v>
      </c>
      <c r="AT137" s="152" t="s">
        <v>178</v>
      </c>
      <c r="AU137" s="152" t="s">
        <v>86</v>
      </c>
      <c r="AY137" s="13" t="s">
        <v>176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3" t="s">
        <v>86</v>
      </c>
      <c r="BK137" s="153">
        <f>ROUND(I137*H137,2)</f>
        <v>0</v>
      </c>
      <c r="BL137" s="13" t="s">
        <v>182</v>
      </c>
      <c r="BM137" s="152" t="s">
        <v>2656</v>
      </c>
    </row>
    <row r="138" spans="2:65" s="1" customFormat="1" ht="24.15" customHeight="1">
      <c r="B138" s="139"/>
      <c r="C138" s="140" t="s">
        <v>225</v>
      </c>
      <c r="D138" s="140" t="s">
        <v>178</v>
      </c>
      <c r="E138" s="141" t="s">
        <v>271</v>
      </c>
      <c r="F138" s="142" t="s">
        <v>272</v>
      </c>
      <c r="G138" s="143" t="s">
        <v>181</v>
      </c>
      <c r="H138" s="144">
        <v>62.594000000000001</v>
      </c>
      <c r="I138" s="145"/>
      <c r="J138" s="146">
        <f>ROUND(I138*H138,2)</f>
        <v>0</v>
      </c>
      <c r="K138" s="147"/>
      <c r="L138" s="28"/>
      <c r="M138" s="148" t="s">
        <v>1</v>
      </c>
      <c r="N138" s="149" t="s">
        <v>39</v>
      </c>
      <c r="P138" s="150">
        <f>O138*H138</f>
        <v>0</v>
      </c>
      <c r="Q138" s="150">
        <v>2.4157199999999999</v>
      </c>
      <c r="R138" s="150">
        <f>Q138*H138</f>
        <v>151.20957768</v>
      </c>
      <c r="S138" s="150">
        <v>0</v>
      </c>
      <c r="T138" s="151">
        <f>S138*H138</f>
        <v>0</v>
      </c>
      <c r="AR138" s="152" t="s">
        <v>182</v>
      </c>
      <c r="AT138" s="152" t="s">
        <v>178</v>
      </c>
      <c r="AU138" s="152" t="s">
        <v>86</v>
      </c>
      <c r="AY138" s="13" t="s">
        <v>176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3" t="s">
        <v>86</v>
      </c>
      <c r="BK138" s="153">
        <f>ROUND(I138*H138,2)</f>
        <v>0</v>
      </c>
      <c r="BL138" s="13" t="s">
        <v>182</v>
      </c>
      <c r="BM138" s="152" t="s">
        <v>2657</v>
      </c>
    </row>
    <row r="139" spans="2:65" s="1" customFormat="1" ht="21.75" customHeight="1">
      <c r="B139" s="139"/>
      <c r="C139" s="140" t="s">
        <v>229</v>
      </c>
      <c r="D139" s="140" t="s">
        <v>178</v>
      </c>
      <c r="E139" s="141" t="s">
        <v>275</v>
      </c>
      <c r="F139" s="142" t="s">
        <v>2658</v>
      </c>
      <c r="G139" s="143" t="s">
        <v>213</v>
      </c>
      <c r="H139" s="144">
        <v>9.5749999999999993</v>
      </c>
      <c r="I139" s="145"/>
      <c r="J139" s="146">
        <f>ROUND(I139*H139,2)</f>
        <v>0</v>
      </c>
      <c r="K139" s="147"/>
      <c r="L139" s="28"/>
      <c r="M139" s="148" t="s">
        <v>1</v>
      </c>
      <c r="N139" s="149" t="s">
        <v>39</v>
      </c>
      <c r="P139" s="150">
        <f>O139*H139</f>
        <v>0</v>
      </c>
      <c r="Q139" s="150">
        <v>1.01895</v>
      </c>
      <c r="R139" s="150">
        <f>Q139*H139</f>
        <v>9.7564462499999998</v>
      </c>
      <c r="S139" s="150">
        <v>0</v>
      </c>
      <c r="T139" s="151">
        <f>S139*H139</f>
        <v>0</v>
      </c>
      <c r="AR139" s="152" t="s">
        <v>182</v>
      </c>
      <c r="AT139" s="152" t="s">
        <v>178</v>
      </c>
      <c r="AU139" s="152" t="s">
        <v>86</v>
      </c>
      <c r="AY139" s="13" t="s">
        <v>176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3" t="s">
        <v>86</v>
      </c>
      <c r="BK139" s="153">
        <f>ROUND(I139*H139,2)</f>
        <v>0</v>
      </c>
      <c r="BL139" s="13" t="s">
        <v>182</v>
      </c>
      <c r="BM139" s="152" t="s">
        <v>2659</v>
      </c>
    </row>
    <row r="140" spans="2:65" s="11" customFormat="1" ht="22.75" customHeight="1">
      <c r="B140" s="127"/>
      <c r="D140" s="128" t="s">
        <v>72</v>
      </c>
      <c r="E140" s="137" t="s">
        <v>187</v>
      </c>
      <c r="F140" s="137" t="s">
        <v>291</v>
      </c>
      <c r="I140" s="130"/>
      <c r="J140" s="138">
        <f>BK140</f>
        <v>0</v>
      </c>
      <c r="L140" s="127"/>
      <c r="M140" s="132"/>
      <c r="P140" s="133">
        <f>SUM(P141:P144)</f>
        <v>0</v>
      </c>
      <c r="R140" s="133">
        <f>SUM(R141:R144)</f>
        <v>91.926377170000009</v>
      </c>
      <c r="T140" s="134">
        <f>SUM(T141:T144)</f>
        <v>0</v>
      </c>
      <c r="AR140" s="128" t="s">
        <v>80</v>
      </c>
      <c r="AT140" s="135" t="s">
        <v>72</v>
      </c>
      <c r="AU140" s="135" t="s">
        <v>80</v>
      </c>
      <c r="AY140" s="128" t="s">
        <v>176</v>
      </c>
      <c r="BK140" s="136">
        <f>SUM(BK141:BK144)</f>
        <v>0</v>
      </c>
    </row>
    <row r="141" spans="2:65" s="1" customFormat="1" ht="16.5" customHeight="1">
      <c r="B141" s="139"/>
      <c r="C141" s="140" t="s">
        <v>233</v>
      </c>
      <c r="D141" s="140" t="s">
        <v>178</v>
      </c>
      <c r="E141" s="141" t="s">
        <v>2660</v>
      </c>
      <c r="F141" s="142" t="s">
        <v>2661</v>
      </c>
      <c r="G141" s="143" t="s">
        <v>181</v>
      </c>
      <c r="H141" s="144">
        <v>38.121000000000002</v>
      </c>
      <c r="I141" s="145"/>
      <c r="J141" s="146">
        <f>ROUND(I141*H141,2)</f>
        <v>0</v>
      </c>
      <c r="K141" s="147"/>
      <c r="L141" s="28"/>
      <c r="M141" s="148" t="s">
        <v>1</v>
      </c>
      <c r="N141" s="149" t="s">
        <v>39</v>
      </c>
      <c r="P141" s="150">
        <f>O141*H141</f>
        <v>0</v>
      </c>
      <c r="Q141" s="150">
        <v>2.40177</v>
      </c>
      <c r="R141" s="150">
        <f>Q141*H141</f>
        <v>91.557874170000005</v>
      </c>
      <c r="S141" s="150">
        <v>0</v>
      </c>
      <c r="T141" s="151">
        <f>S141*H141</f>
        <v>0</v>
      </c>
      <c r="AR141" s="152" t="s">
        <v>182</v>
      </c>
      <c r="AT141" s="152" t="s">
        <v>178</v>
      </c>
      <c r="AU141" s="152" t="s">
        <v>86</v>
      </c>
      <c r="AY141" s="13" t="s">
        <v>176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3" t="s">
        <v>86</v>
      </c>
      <c r="BK141" s="153">
        <f>ROUND(I141*H141,2)</f>
        <v>0</v>
      </c>
      <c r="BL141" s="13" t="s">
        <v>182</v>
      </c>
      <c r="BM141" s="152" t="s">
        <v>2662</v>
      </c>
    </row>
    <row r="142" spans="2:65" s="1" customFormat="1" ht="24.15" customHeight="1">
      <c r="B142" s="139"/>
      <c r="C142" s="140" t="s">
        <v>238</v>
      </c>
      <c r="D142" s="140" t="s">
        <v>178</v>
      </c>
      <c r="E142" s="141" t="s">
        <v>2663</v>
      </c>
      <c r="F142" s="142" t="s">
        <v>2664</v>
      </c>
      <c r="G142" s="143" t="s">
        <v>222</v>
      </c>
      <c r="H142" s="144">
        <v>254.14</v>
      </c>
      <c r="I142" s="145"/>
      <c r="J142" s="146">
        <f>ROUND(I142*H142,2)</f>
        <v>0</v>
      </c>
      <c r="K142" s="147"/>
      <c r="L142" s="28"/>
      <c r="M142" s="148" t="s">
        <v>1</v>
      </c>
      <c r="N142" s="149" t="s">
        <v>39</v>
      </c>
      <c r="P142" s="150">
        <f>O142*H142</f>
        <v>0</v>
      </c>
      <c r="Q142" s="150">
        <v>1.4499999999999999E-3</v>
      </c>
      <c r="R142" s="150">
        <f>Q142*H142</f>
        <v>0.36850299999999997</v>
      </c>
      <c r="S142" s="150">
        <v>0</v>
      </c>
      <c r="T142" s="151">
        <f>S142*H142</f>
        <v>0</v>
      </c>
      <c r="AR142" s="152" t="s">
        <v>182</v>
      </c>
      <c r="AT142" s="152" t="s">
        <v>178</v>
      </c>
      <c r="AU142" s="152" t="s">
        <v>86</v>
      </c>
      <c r="AY142" s="13" t="s">
        <v>176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3" t="s">
        <v>86</v>
      </c>
      <c r="BK142" s="153">
        <f>ROUND(I142*H142,2)</f>
        <v>0</v>
      </c>
      <c r="BL142" s="13" t="s">
        <v>182</v>
      </c>
      <c r="BM142" s="152" t="s">
        <v>2665</v>
      </c>
    </row>
    <row r="143" spans="2:65" s="1" customFormat="1" ht="24.15" customHeight="1">
      <c r="B143" s="139"/>
      <c r="C143" s="140" t="s">
        <v>243</v>
      </c>
      <c r="D143" s="140" t="s">
        <v>178</v>
      </c>
      <c r="E143" s="141" t="s">
        <v>2666</v>
      </c>
      <c r="F143" s="142" t="s">
        <v>2667</v>
      </c>
      <c r="G143" s="143" t="s">
        <v>222</v>
      </c>
      <c r="H143" s="144">
        <v>254.14</v>
      </c>
      <c r="I143" s="145"/>
      <c r="J143" s="146">
        <f>ROUND(I143*H143,2)</f>
        <v>0</v>
      </c>
      <c r="K143" s="147"/>
      <c r="L143" s="28"/>
      <c r="M143" s="148" t="s">
        <v>1</v>
      </c>
      <c r="N143" s="149" t="s">
        <v>39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AR143" s="152" t="s">
        <v>182</v>
      </c>
      <c r="AT143" s="152" t="s">
        <v>178</v>
      </c>
      <c r="AU143" s="152" t="s">
        <v>86</v>
      </c>
      <c r="AY143" s="13" t="s">
        <v>176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3" t="s">
        <v>86</v>
      </c>
      <c r="BK143" s="153">
        <f>ROUND(I143*H143,2)</f>
        <v>0</v>
      </c>
      <c r="BL143" s="13" t="s">
        <v>182</v>
      </c>
      <c r="BM143" s="152" t="s">
        <v>2668</v>
      </c>
    </row>
    <row r="144" spans="2:65" s="1" customFormat="1" ht="37.75" customHeight="1">
      <c r="B144" s="139"/>
      <c r="C144" s="140" t="s">
        <v>247</v>
      </c>
      <c r="D144" s="140" t="s">
        <v>178</v>
      </c>
      <c r="E144" s="141" t="s">
        <v>2669</v>
      </c>
      <c r="F144" s="142" t="s">
        <v>2670</v>
      </c>
      <c r="G144" s="143" t="s">
        <v>222</v>
      </c>
      <c r="H144" s="144">
        <v>7115.92</v>
      </c>
      <c r="I144" s="145"/>
      <c r="J144" s="146">
        <f>ROUND(I144*H144,2)</f>
        <v>0</v>
      </c>
      <c r="K144" s="147"/>
      <c r="L144" s="28"/>
      <c r="M144" s="148" t="s">
        <v>1</v>
      </c>
      <c r="N144" s="149" t="s">
        <v>39</v>
      </c>
      <c r="P144" s="150">
        <f>O144*H144</f>
        <v>0</v>
      </c>
      <c r="Q144" s="150">
        <v>0</v>
      </c>
      <c r="R144" s="150">
        <f>Q144*H144</f>
        <v>0</v>
      </c>
      <c r="S144" s="150">
        <v>0</v>
      </c>
      <c r="T144" s="151">
        <f>S144*H144</f>
        <v>0</v>
      </c>
      <c r="AR144" s="152" t="s">
        <v>182</v>
      </c>
      <c r="AT144" s="152" t="s">
        <v>178</v>
      </c>
      <c r="AU144" s="152" t="s">
        <v>86</v>
      </c>
      <c r="AY144" s="13" t="s">
        <v>176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3" t="s">
        <v>86</v>
      </c>
      <c r="BK144" s="153">
        <f>ROUND(I144*H144,2)</f>
        <v>0</v>
      </c>
      <c r="BL144" s="13" t="s">
        <v>182</v>
      </c>
      <c r="BM144" s="152" t="s">
        <v>2671</v>
      </c>
    </row>
    <row r="145" spans="2:65" s="11" customFormat="1" ht="22.75" customHeight="1">
      <c r="B145" s="127"/>
      <c r="D145" s="128" t="s">
        <v>72</v>
      </c>
      <c r="E145" s="137" t="s">
        <v>589</v>
      </c>
      <c r="F145" s="137" t="s">
        <v>590</v>
      </c>
      <c r="I145" s="130"/>
      <c r="J145" s="138">
        <f>BK145</f>
        <v>0</v>
      </c>
      <c r="L145" s="127"/>
      <c r="M145" s="132"/>
      <c r="P145" s="133">
        <f>P146</f>
        <v>0</v>
      </c>
      <c r="R145" s="133">
        <f>R146</f>
        <v>0</v>
      </c>
      <c r="T145" s="134">
        <f>T146</f>
        <v>0</v>
      </c>
      <c r="AR145" s="128" t="s">
        <v>80</v>
      </c>
      <c r="AT145" s="135" t="s">
        <v>72</v>
      </c>
      <c r="AU145" s="135" t="s">
        <v>80</v>
      </c>
      <c r="AY145" s="128" t="s">
        <v>176</v>
      </c>
      <c r="BK145" s="136">
        <f>BK146</f>
        <v>0</v>
      </c>
    </row>
    <row r="146" spans="2:65" s="1" customFormat="1" ht="24.15" customHeight="1">
      <c r="B146" s="139"/>
      <c r="C146" s="140" t="s">
        <v>251</v>
      </c>
      <c r="D146" s="140" t="s">
        <v>178</v>
      </c>
      <c r="E146" s="141" t="s">
        <v>591</v>
      </c>
      <c r="F146" s="142" t="s">
        <v>592</v>
      </c>
      <c r="G146" s="143" t="s">
        <v>213</v>
      </c>
      <c r="H146" s="144">
        <v>405.74299999999999</v>
      </c>
      <c r="I146" s="145"/>
      <c r="J146" s="146">
        <f>ROUND(I146*H146,2)</f>
        <v>0</v>
      </c>
      <c r="K146" s="147"/>
      <c r="L146" s="28"/>
      <c r="M146" s="148" t="s">
        <v>1</v>
      </c>
      <c r="N146" s="149" t="s">
        <v>39</v>
      </c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AR146" s="152" t="s">
        <v>182</v>
      </c>
      <c r="AT146" s="152" t="s">
        <v>178</v>
      </c>
      <c r="AU146" s="152" t="s">
        <v>86</v>
      </c>
      <c r="AY146" s="13" t="s">
        <v>176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3" t="s">
        <v>86</v>
      </c>
      <c r="BK146" s="153">
        <f>ROUND(I146*H146,2)</f>
        <v>0</v>
      </c>
      <c r="BL146" s="13" t="s">
        <v>182</v>
      </c>
      <c r="BM146" s="152" t="s">
        <v>2672</v>
      </c>
    </row>
    <row r="147" spans="2:65" s="11" customFormat="1" ht="25.9" customHeight="1">
      <c r="B147" s="127"/>
      <c r="D147" s="128" t="s">
        <v>72</v>
      </c>
      <c r="E147" s="129" t="s">
        <v>594</v>
      </c>
      <c r="F147" s="129" t="s">
        <v>595</v>
      </c>
      <c r="I147" s="130"/>
      <c r="J147" s="131">
        <f>BK147</f>
        <v>0</v>
      </c>
      <c r="L147" s="127"/>
      <c r="M147" s="132"/>
      <c r="P147" s="133">
        <f>P148+P156</f>
        <v>0</v>
      </c>
      <c r="R147" s="133">
        <f>R148+R156</f>
        <v>1.7243630000000001</v>
      </c>
      <c r="T147" s="134">
        <f>T148+T156</f>
        <v>0</v>
      </c>
      <c r="AR147" s="128" t="s">
        <v>86</v>
      </c>
      <c r="AT147" s="135" t="s">
        <v>72</v>
      </c>
      <c r="AU147" s="135" t="s">
        <v>73</v>
      </c>
      <c r="AY147" s="128" t="s">
        <v>176</v>
      </c>
      <c r="BK147" s="136">
        <f>BK148+BK156</f>
        <v>0</v>
      </c>
    </row>
    <row r="148" spans="2:65" s="11" customFormat="1" ht="22.75" customHeight="1">
      <c r="B148" s="127"/>
      <c r="D148" s="128" t="s">
        <v>72</v>
      </c>
      <c r="E148" s="137" t="s">
        <v>959</v>
      </c>
      <c r="F148" s="137" t="s">
        <v>960</v>
      </c>
      <c r="I148" s="130"/>
      <c r="J148" s="138">
        <f>BK148</f>
        <v>0</v>
      </c>
      <c r="L148" s="127"/>
      <c r="M148" s="132"/>
      <c r="P148" s="133">
        <f>SUM(P149:P155)</f>
        <v>0</v>
      </c>
      <c r="R148" s="133">
        <f>SUM(R149:R155)</f>
        <v>1.645424</v>
      </c>
      <c r="T148" s="134">
        <f>SUM(T149:T155)</f>
        <v>0</v>
      </c>
      <c r="AR148" s="128" t="s">
        <v>86</v>
      </c>
      <c r="AT148" s="135" t="s">
        <v>72</v>
      </c>
      <c r="AU148" s="135" t="s">
        <v>80</v>
      </c>
      <c r="AY148" s="128" t="s">
        <v>176</v>
      </c>
      <c r="BK148" s="136">
        <f>SUM(BK149:BK155)</f>
        <v>0</v>
      </c>
    </row>
    <row r="149" spans="2:65" s="1" customFormat="1" ht="33" customHeight="1">
      <c r="B149" s="139"/>
      <c r="C149" s="140" t="s">
        <v>255</v>
      </c>
      <c r="D149" s="140" t="s">
        <v>178</v>
      </c>
      <c r="E149" s="141" t="s">
        <v>2673</v>
      </c>
      <c r="F149" s="142" t="s">
        <v>2674</v>
      </c>
      <c r="G149" s="143" t="s">
        <v>241</v>
      </c>
      <c r="H149" s="144">
        <v>21.05</v>
      </c>
      <c r="I149" s="145"/>
      <c r="J149" s="146">
        <f t="shared" ref="J149:J155" si="0">ROUND(I149*H149,2)</f>
        <v>0</v>
      </c>
      <c r="K149" s="147"/>
      <c r="L149" s="28"/>
      <c r="M149" s="148" t="s">
        <v>1</v>
      </c>
      <c r="N149" s="149" t="s">
        <v>39</v>
      </c>
      <c r="P149" s="150">
        <f t="shared" ref="P149:P155" si="1">O149*H149</f>
        <v>0</v>
      </c>
      <c r="Q149" s="150">
        <v>1.72E-3</v>
      </c>
      <c r="R149" s="150">
        <f t="shared" ref="R149:R155" si="2">Q149*H149</f>
        <v>3.6206000000000002E-2</v>
      </c>
      <c r="S149" s="150">
        <v>0</v>
      </c>
      <c r="T149" s="151">
        <f t="shared" ref="T149:T155" si="3">S149*H149</f>
        <v>0</v>
      </c>
      <c r="AR149" s="152" t="s">
        <v>255</v>
      </c>
      <c r="AT149" s="152" t="s">
        <v>178</v>
      </c>
      <c r="AU149" s="152" t="s">
        <v>86</v>
      </c>
      <c r="AY149" s="13" t="s">
        <v>176</v>
      </c>
      <c r="BE149" s="153">
        <f t="shared" ref="BE149:BE155" si="4">IF(N149="základná",J149,0)</f>
        <v>0</v>
      </c>
      <c r="BF149" s="153">
        <f t="shared" ref="BF149:BF155" si="5">IF(N149="znížená",J149,0)</f>
        <v>0</v>
      </c>
      <c r="BG149" s="153">
        <f t="shared" ref="BG149:BG155" si="6">IF(N149="zákl. prenesená",J149,0)</f>
        <v>0</v>
      </c>
      <c r="BH149" s="153">
        <f t="shared" ref="BH149:BH155" si="7">IF(N149="zníž. prenesená",J149,0)</f>
        <v>0</v>
      </c>
      <c r="BI149" s="153">
        <f t="shared" ref="BI149:BI155" si="8">IF(N149="nulová",J149,0)</f>
        <v>0</v>
      </c>
      <c r="BJ149" s="13" t="s">
        <v>86</v>
      </c>
      <c r="BK149" s="153">
        <f t="shared" ref="BK149:BK155" si="9">ROUND(I149*H149,2)</f>
        <v>0</v>
      </c>
      <c r="BL149" s="13" t="s">
        <v>255</v>
      </c>
      <c r="BM149" s="152" t="s">
        <v>2675</v>
      </c>
    </row>
    <row r="150" spans="2:65" s="1" customFormat="1" ht="44.25" customHeight="1">
      <c r="B150" s="139"/>
      <c r="C150" s="154" t="s">
        <v>259</v>
      </c>
      <c r="D150" s="154" t="s">
        <v>234</v>
      </c>
      <c r="E150" s="155" t="s">
        <v>2676</v>
      </c>
      <c r="F150" s="156" t="s">
        <v>2677</v>
      </c>
      <c r="G150" s="157" t="s">
        <v>241</v>
      </c>
      <c r="H150" s="158">
        <v>21.05</v>
      </c>
      <c r="I150" s="159"/>
      <c r="J150" s="160">
        <f t="shared" si="0"/>
        <v>0</v>
      </c>
      <c r="K150" s="161"/>
      <c r="L150" s="162"/>
      <c r="M150" s="163" t="s">
        <v>1</v>
      </c>
      <c r="N150" s="164" t="s">
        <v>39</v>
      </c>
      <c r="P150" s="150">
        <f t="shared" si="1"/>
        <v>0</v>
      </c>
      <c r="Q150" s="150">
        <v>5.0000000000000001E-3</v>
      </c>
      <c r="R150" s="150">
        <f t="shared" si="2"/>
        <v>0.10525000000000001</v>
      </c>
      <c r="S150" s="150">
        <v>0</v>
      </c>
      <c r="T150" s="151">
        <f t="shared" si="3"/>
        <v>0</v>
      </c>
      <c r="AR150" s="152" t="s">
        <v>320</v>
      </c>
      <c r="AT150" s="152" t="s">
        <v>234</v>
      </c>
      <c r="AU150" s="152" t="s">
        <v>86</v>
      </c>
      <c r="AY150" s="13" t="s">
        <v>176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86</v>
      </c>
      <c r="BK150" s="153">
        <f t="shared" si="9"/>
        <v>0</v>
      </c>
      <c r="BL150" s="13" t="s">
        <v>255</v>
      </c>
      <c r="BM150" s="152" t="s">
        <v>2678</v>
      </c>
    </row>
    <row r="151" spans="2:65" s="1" customFormat="1" ht="37.75" customHeight="1">
      <c r="B151" s="139"/>
      <c r="C151" s="140" t="s">
        <v>263</v>
      </c>
      <c r="D151" s="140" t="s">
        <v>178</v>
      </c>
      <c r="E151" s="141" t="s">
        <v>2679</v>
      </c>
      <c r="F151" s="142" t="s">
        <v>2680</v>
      </c>
      <c r="G151" s="143" t="s">
        <v>241</v>
      </c>
      <c r="H151" s="144">
        <v>137.6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39</v>
      </c>
      <c r="P151" s="150">
        <f t="shared" si="1"/>
        <v>0</v>
      </c>
      <c r="Q151" s="150">
        <v>1.72E-3</v>
      </c>
      <c r="R151" s="150">
        <f t="shared" si="2"/>
        <v>0.23667199999999999</v>
      </c>
      <c r="S151" s="150">
        <v>0</v>
      </c>
      <c r="T151" s="151">
        <f t="shared" si="3"/>
        <v>0</v>
      </c>
      <c r="AR151" s="152" t="s">
        <v>255</v>
      </c>
      <c r="AT151" s="152" t="s">
        <v>178</v>
      </c>
      <c r="AU151" s="152" t="s">
        <v>86</v>
      </c>
      <c r="AY151" s="13" t="s">
        <v>176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86</v>
      </c>
      <c r="BK151" s="153">
        <f t="shared" si="9"/>
        <v>0</v>
      </c>
      <c r="BL151" s="13" t="s">
        <v>255</v>
      </c>
      <c r="BM151" s="152" t="s">
        <v>2681</v>
      </c>
    </row>
    <row r="152" spans="2:65" s="1" customFormat="1" ht="37.75" customHeight="1">
      <c r="B152" s="139"/>
      <c r="C152" s="154" t="s">
        <v>267</v>
      </c>
      <c r="D152" s="154" t="s">
        <v>234</v>
      </c>
      <c r="E152" s="155" t="s">
        <v>2682</v>
      </c>
      <c r="F152" s="156" t="s">
        <v>2683</v>
      </c>
      <c r="G152" s="157" t="s">
        <v>241</v>
      </c>
      <c r="H152" s="158">
        <v>137.6</v>
      </c>
      <c r="I152" s="159"/>
      <c r="J152" s="160">
        <f t="shared" si="0"/>
        <v>0</v>
      </c>
      <c r="K152" s="161"/>
      <c r="L152" s="162"/>
      <c r="M152" s="163" t="s">
        <v>1</v>
      </c>
      <c r="N152" s="164" t="s">
        <v>39</v>
      </c>
      <c r="P152" s="150">
        <f t="shared" si="1"/>
        <v>0</v>
      </c>
      <c r="Q152" s="150">
        <v>8.0000000000000002E-3</v>
      </c>
      <c r="R152" s="150">
        <f t="shared" si="2"/>
        <v>1.1008</v>
      </c>
      <c r="S152" s="150">
        <v>0</v>
      </c>
      <c r="T152" s="151">
        <f t="shared" si="3"/>
        <v>0</v>
      </c>
      <c r="AR152" s="152" t="s">
        <v>320</v>
      </c>
      <c r="AT152" s="152" t="s">
        <v>234</v>
      </c>
      <c r="AU152" s="152" t="s">
        <v>86</v>
      </c>
      <c r="AY152" s="13" t="s">
        <v>176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86</v>
      </c>
      <c r="BK152" s="153">
        <f t="shared" si="9"/>
        <v>0</v>
      </c>
      <c r="BL152" s="13" t="s">
        <v>255</v>
      </c>
      <c r="BM152" s="152" t="s">
        <v>2684</v>
      </c>
    </row>
    <row r="153" spans="2:65" s="1" customFormat="1" ht="16.5" customHeight="1">
      <c r="B153" s="139"/>
      <c r="C153" s="140" t="s">
        <v>7</v>
      </c>
      <c r="D153" s="140" t="s">
        <v>178</v>
      </c>
      <c r="E153" s="141" t="s">
        <v>2685</v>
      </c>
      <c r="F153" s="142" t="s">
        <v>2686</v>
      </c>
      <c r="G153" s="143" t="s">
        <v>241</v>
      </c>
      <c r="H153" s="144">
        <v>137.6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39</v>
      </c>
      <c r="P153" s="150">
        <f t="shared" si="1"/>
        <v>0</v>
      </c>
      <c r="Q153" s="150">
        <v>1.0000000000000001E-5</v>
      </c>
      <c r="R153" s="150">
        <f t="shared" si="2"/>
        <v>1.3760000000000001E-3</v>
      </c>
      <c r="S153" s="150">
        <v>0</v>
      </c>
      <c r="T153" s="151">
        <f t="shared" si="3"/>
        <v>0</v>
      </c>
      <c r="AR153" s="152" t="s">
        <v>255</v>
      </c>
      <c r="AT153" s="152" t="s">
        <v>178</v>
      </c>
      <c r="AU153" s="152" t="s">
        <v>86</v>
      </c>
      <c r="AY153" s="13" t="s">
        <v>176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86</v>
      </c>
      <c r="BK153" s="153">
        <f t="shared" si="9"/>
        <v>0</v>
      </c>
      <c r="BL153" s="13" t="s">
        <v>255</v>
      </c>
      <c r="BM153" s="152" t="s">
        <v>2687</v>
      </c>
    </row>
    <row r="154" spans="2:65" s="1" customFormat="1" ht="24.15" customHeight="1">
      <c r="B154" s="139"/>
      <c r="C154" s="154" t="s">
        <v>274</v>
      </c>
      <c r="D154" s="154" t="s">
        <v>234</v>
      </c>
      <c r="E154" s="155" t="s">
        <v>2688</v>
      </c>
      <c r="F154" s="156" t="s">
        <v>2689</v>
      </c>
      <c r="G154" s="157" t="s">
        <v>241</v>
      </c>
      <c r="H154" s="158">
        <v>137.6</v>
      </c>
      <c r="I154" s="159"/>
      <c r="J154" s="160">
        <f t="shared" si="0"/>
        <v>0</v>
      </c>
      <c r="K154" s="161"/>
      <c r="L154" s="162"/>
      <c r="M154" s="163" t="s">
        <v>1</v>
      </c>
      <c r="N154" s="164" t="s">
        <v>39</v>
      </c>
      <c r="P154" s="150">
        <f t="shared" si="1"/>
        <v>0</v>
      </c>
      <c r="Q154" s="150">
        <v>1.1999999999999999E-3</v>
      </c>
      <c r="R154" s="150">
        <f t="shared" si="2"/>
        <v>0.16511999999999999</v>
      </c>
      <c r="S154" s="150">
        <v>0</v>
      </c>
      <c r="T154" s="151">
        <f t="shared" si="3"/>
        <v>0</v>
      </c>
      <c r="AR154" s="152" t="s">
        <v>320</v>
      </c>
      <c r="AT154" s="152" t="s">
        <v>234</v>
      </c>
      <c r="AU154" s="152" t="s">
        <v>86</v>
      </c>
      <c r="AY154" s="13" t="s">
        <v>176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86</v>
      </c>
      <c r="BK154" s="153">
        <f t="shared" si="9"/>
        <v>0</v>
      </c>
      <c r="BL154" s="13" t="s">
        <v>255</v>
      </c>
      <c r="BM154" s="152" t="s">
        <v>2690</v>
      </c>
    </row>
    <row r="155" spans="2:65" s="1" customFormat="1" ht="24.15" customHeight="1">
      <c r="B155" s="139"/>
      <c r="C155" s="140" t="s">
        <v>278</v>
      </c>
      <c r="D155" s="140" t="s">
        <v>178</v>
      </c>
      <c r="E155" s="141" t="s">
        <v>978</v>
      </c>
      <c r="F155" s="142" t="s">
        <v>979</v>
      </c>
      <c r="G155" s="143" t="s">
        <v>647</v>
      </c>
      <c r="H155" s="165"/>
      <c r="I155" s="145"/>
      <c r="J155" s="146">
        <f t="shared" si="0"/>
        <v>0</v>
      </c>
      <c r="K155" s="147"/>
      <c r="L155" s="28"/>
      <c r="M155" s="148" t="s">
        <v>1</v>
      </c>
      <c r="N155" s="149" t="s">
        <v>39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255</v>
      </c>
      <c r="AT155" s="152" t="s">
        <v>178</v>
      </c>
      <c r="AU155" s="152" t="s">
        <v>86</v>
      </c>
      <c r="AY155" s="13" t="s">
        <v>176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86</v>
      </c>
      <c r="BK155" s="153">
        <f t="shared" si="9"/>
        <v>0</v>
      </c>
      <c r="BL155" s="13" t="s">
        <v>255</v>
      </c>
      <c r="BM155" s="152" t="s">
        <v>2691</v>
      </c>
    </row>
    <row r="156" spans="2:65" s="11" customFormat="1" ht="22.75" customHeight="1">
      <c r="B156" s="127"/>
      <c r="D156" s="128" t="s">
        <v>72</v>
      </c>
      <c r="E156" s="137" t="s">
        <v>2692</v>
      </c>
      <c r="F156" s="137" t="s">
        <v>2693</v>
      </c>
      <c r="I156" s="130"/>
      <c r="J156" s="138">
        <f>BK156</f>
        <v>0</v>
      </c>
      <c r="L156" s="127"/>
      <c r="M156" s="132"/>
      <c r="P156" s="133">
        <f>SUM(P157:P158)</f>
        <v>0</v>
      </c>
      <c r="R156" s="133">
        <f>SUM(R157:R158)</f>
        <v>7.8938999999999995E-2</v>
      </c>
      <c r="T156" s="134">
        <f>SUM(T157:T158)</f>
        <v>0</v>
      </c>
      <c r="AR156" s="128" t="s">
        <v>86</v>
      </c>
      <c r="AT156" s="135" t="s">
        <v>72</v>
      </c>
      <c r="AU156" s="135" t="s">
        <v>80</v>
      </c>
      <c r="AY156" s="128" t="s">
        <v>176</v>
      </c>
      <c r="BK156" s="136">
        <f>SUM(BK157:BK158)</f>
        <v>0</v>
      </c>
    </row>
    <row r="157" spans="2:65" s="1" customFormat="1" ht="16.5" customHeight="1">
      <c r="B157" s="139"/>
      <c r="C157" s="140" t="s">
        <v>282</v>
      </c>
      <c r="D157" s="140" t="s">
        <v>178</v>
      </c>
      <c r="E157" s="141" t="s">
        <v>2694</v>
      </c>
      <c r="F157" s="142" t="s">
        <v>2695</v>
      </c>
      <c r="G157" s="143" t="s">
        <v>222</v>
      </c>
      <c r="H157" s="144">
        <v>112.77</v>
      </c>
      <c r="I157" s="145"/>
      <c r="J157" s="146">
        <f>ROUND(I157*H157,2)</f>
        <v>0</v>
      </c>
      <c r="K157" s="147"/>
      <c r="L157" s="28"/>
      <c r="M157" s="148" t="s">
        <v>1</v>
      </c>
      <c r="N157" s="149" t="s">
        <v>39</v>
      </c>
      <c r="P157" s="150">
        <f>O157*H157</f>
        <v>0</v>
      </c>
      <c r="Q157" s="150">
        <v>4.0000000000000002E-4</v>
      </c>
      <c r="R157" s="150">
        <f>Q157*H157</f>
        <v>4.5108000000000002E-2</v>
      </c>
      <c r="S157" s="150">
        <v>0</v>
      </c>
      <c r="T157" s="151">
        <f>S157*H157</f>
        <v>0</v>
      </c>
      <c r="AR157" s="152" t="s">
        <v>255</v>
      </c>
      <c r="AT157" s="152" t="s">
        <v>178</v>
      </c>
      <c r="AU157" s="152" t="s">
        <v>86</v>
      </c>
      <c r="AY157" s="13" t="s">
        <v>176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3" t="s">
        <v>86</v>
      </c>
      <c r="BK157" s="153">
        <f>ROUND(I157*H157,2)</f>
        <v>0</v>
      </c>
      <c r="BL157" s="13" t="s">
        <v>255</v>
      </c>
      <c r="BM157" s="152" t="s">
        <v>2696</v>
      </c>
    </row>
    <row r="158" spans="2:65" s="1" customFormat="1" ht="16.5" customHeight="1">
      <c r="B158" s="139"/>
      <c r="C158" s="140" t="s">
        <v>287</v>
      </c>
      <c r="D158" s="140" t="s">
        <v>178</v>
      </c>
      <c r="E158" s="141" t="s">
        <v>2697</v>
      </c>
      <c r="F158" s="142" t="s">
        <v>2698</v>
      </c>
      <c r="G158" s="143" t="s">
        <v>222</v>
      </c>
      <c r="H158" s="144">
        <v>112.77</v>
      </c>
      <c r="I158" s="145"/>
      <c r="J158" s="146">
        <f>ROUND(I158*H158,2)</f>
        <v>0</v>
      </c>
      <c r="K158" s="147"/>
      <c r="L158" s="28"/>
      <c r="M158" s="148" t="s">
        <v>1</v>
      </c>
      <c r="N158" s="149" t="s">
        <v>39</v>
      </c>
      <c r="P158" s="150">
        <f>O158*H158</f>
        <v>0</v>
      </c>
      <c r="Q158" s="150">
        <v>2.9999999999999997E-4</v>
      </c>
      <c r="R158" s="150">
        <f>Q158*H158</f>
        <v>3.3830999999999993E-2</v>
      </c>
      <c r="S158" s="150">
        <v>0</v>
      </c>
      <c r="T158" s="151">
        <f>S158*H158</f>
        <v>0</v>
      </c>
      <c r="AR158" s="152" t="s">
        <v>255</v>
      </c>
      <c r="AT158" s="152" t="s">
        <v>178</v>
      </c>
      <c r="AU158" s="152" t="s">
        <v>86</v>
      </c>
      <c r="AY158" s="13" t="s">
        <v>176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3" t="s">
        <v>86</v>
      </c>
      <c r="BK158" s="153">
        <f>ROUND(I158*H158,2)</f>
        <v>0</v>
      </c>
      <c r="BL158" s="13" t="s">
        <v>255</v>
      </c>
      <c r="BM158" s="152" t="s">
        <v>2699</v>
      </c>
    </row>
    <row r="159" spans="2:65" s="11" customFormat="1" ht="25.9" customHeight="1">
      <c r="B159" s="127"/>
      <c r="D159" s="128" t="s">
        <v>72</v>
      </c>
      <c r="E159" s="129" t="s">
        <v>234</v>
      </c>
      <c r="F159" s="129" t="s">
        <v>1090</v>
      </c>
      <c r="I159" s="130"/>
      <c r="J159" s="131">
        <f>BK159</f>
        <v>0</v>
      </c>
      <c r="L159" s="127"/>
      <c r="M159" s="132"/>
      <c r="P159" s="133">
        <f>P160</f>
        <v>0</v>
      </c>
      <c r="R159" s="133">
        <f>R160</f>
        <v>0</v>
      </c>
      <c r="T159" s="134">
        <f>T160</f>
        <v>0</v>
      </c>
      <c r="AR159" s="128" t="s">
        <v>187</v>
      </c>
      <c r="AT159" s="135" t="s">
        <v>72</v>
      </c>
      <c r="AU159" s="135" t="s">
        <v>73</v>
      </c>
      <c r="AY159" s="128" t="s">
        <v>176</v>
      </c>
      <c r="BK159" s="136">
        <f>BK160</f>
        <v>0</v>
      </c>
    </row>
    <row r="160" spans="2:65" s="11" customFormat="1" ht="22.75" customHeight="1">
      <c r="B160" s="127"/>
      <c r="D160" s="128" t="s">
        <v>72</v>
      </c>
      <c r="E160" s="137" t="s">
        <v>1450</v>
      </c>
      <c r="F160" s="137" t="s">
        <v>1451</v>
      </c>
      <c r="I160" s="130"/>
      <c r="J160" s="138">
        <f>BK160</f>
        <v>0</v>
      </c>
      <c r="L160" s="127"/>
      <c r="M160" s="132"/>
      <c r="P160" s="133">
        <f>P161</f>
        <v>0</v>
      </c>
      <c r="R160" s="133">
        <f>R161</f>
        <v>0</v>
      </c>
      <c r="T160" s="134">
        <f>T161</f>
        <v>0</v>
      </c>
      <c r="AR160" s="128" t="s">
        <v>187</v>
      </c>
      <c r="AT160" s="135" t="s">
        <v>72</v>
      </c>
      <c r="AU160" s="135" t="s">
        <v>80</v>
      </c>
      <c r="AY160" s="128" t="s">
        <v>176</v>
      </c>
      <c r="BK160" s="136">
        <f>BK161</f>
        <v>0</v>
      </c>
    </row>
    <row r="161" spans="2:65" s="1" customFormat="1" ht="16.5" customHeight="1">
      <c r="B161" s="139"/>
      <c r="C161" s="140" t="s">
        <v>292</v>
      </c>
      <c r="D161" s="140" t="s">
        <v>178</v>
      </c>
      <c r="E161" s="141" t="s">
        <v>2700</v>
      </c>
      <c r="F161" s="142" t="s">
        <v>2701</v>
      </c>
      <c r="G161" s="143" t="s">
        <v>222</v>
      </c>
      <c r="H161" s="144">
        <v>112.77</v>
      </c>
      <c r="I161" s="145"/>
      <c r="J161" s="146">
        <f>ROUND(I161*H161,2)</f>
        <v>0</v>
      </c>
      <c r="K161" s="147"/>
      <c r="L161" s="28"/>
      <c r="M161" s="166" t="s">
        <v>1</v>
      </c>
      <c r="N161" s="167" t="s">
        <v>39</v>
      </c>
      <c r="O161" s="168"/>
      <c r="P161" s="169">
        <f>O161*H161</f>
        <v>0</v>
      </c>
      <c r="Q161" s="169">
        <v>0</v>
      </c>
      <c r="R161" s="169">
        <f>Q161*H161</f>
        <v>0</v>
      </c>
      <c r="S161" s="169">
        <v>0</v>
      </c>
      <c r="T161" s="170">
        <f>S161*H161</f>
        <v>0</v>
      </c>
      <c r="AR161" s="152" t="s">
        <v>456</v>
      </c>
      <c r="AT161" s="152" t="s">
        <v>178</v>
      </c>
      <c r="AU161" s="152" t="s">
        <v>86</v>
      </c>
      <c r="AY161" s="13" t="s">
        <v>176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3" t="s">
        <v>86</v>
      </c>
      <c r="BK161" s="153">
        <f>ROUND(I161*H161,2)</f>
        <v>0</v>
      </c>
      <c r="BL161" s="13" t="s">
        <v>456</v>
      </c>
      <c r="BM161" s="152" t="s">
        <v>2702</v>
      </c>
    </row>
    <row r="162" spans="2:65" s="1" customFormat="1" ht="7" customHeight="1">
      <c r="B162" s="43"/>
      <c r="C162" s="44"/>
      <c r="D162" s="44"/>
      <c r="E162" s="44"/>
      <c r="F162" s="44"/>
      <c r="G162" s="44"/>
      <c r="H162" s="44"/>
      <c r="I162" s="44"/>
      <c r="J162" s="44"/>
      <c r="K162" s="44"/>
      <c r="L162" s="28"/>
    </row>
  </sheetData>
  <autoFilter ref="C125:K161" xr:uid="{00000000-0009-0000-0000-000007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54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1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108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5" customHeight="1">
      <c r="B4" s="16"/>
      <c r="D4" s="17" t="s">
        <v>124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DSS Červená Skala - výstavba nového objektu sociálnych služieb (podporované bývanie)</v>
      </c>
      <c r="F7" s="218"/>
      <c r="G7" s="218"/>
      <c r="H7" s="218"/>
      <c r="L7" s="16"/>
    </row>
    <row r="8" spans="2:46" s="1" customFormat="1" ht="12" customHeight="1">
      <c r="B8" s="28"/>
      <c r="D8" s="23" t="s">
        <v>125</v>
      </c>
      <c r="L8" s="28"/>
    </row>
    <row r="9" spans="2:46" s="1" customFormat="1" ht="16.5" customHeight="1">
      <c r="B9" s="28"/>
      <c r="E9" s="176" t="s">
        <v>2703</v>
      </c>
      <c r="F9" s="219"/>
      <c r="G9" s="219"/>
      <c r="H9" s="219"/>
      <c r="L9" s="28"/>
    </row>
    <row r="10" spans="2:46" s="1" customFormat="1" ht="10">
      <c r="B10" s="28"/>
      <c r="L10" s="28"/>
    </row>
    <row r="11" spans="2:46" s="1" customFormat="1" ht="12" customHeight="1">
      <c r="B11" s="28"/>
      <c r="D11" s="23" t="s">
        <v>17</v>
      </c>
      <c r="F11" s="21" t="s">
        <v>29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29</v>
      </c>
      <c r="I12" s="23" t="s">
        <v>21</v>
      </c>
      <c r="J12" s="51">
        <f>'Rekapitulácia stavby'!AN8</f>
        <v>45345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1515</v>
      </c>
      <c r="I15" s="23" t="s">
        <v>25</v>
      </c>
      <c r="J15" s="21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20" t="str">
        <f>'Rekapitulácia stavby'!E14</f>
        <v>Vyplň údaj</v>
      </c>
      <c r="F18" s="182"/>
      <c r="G18" s="182"/>
      <c r="H18" s="182"/>
      <c r="I18" s="23" t="s">
        <v>25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1516</v>
      </c>
      <c r="I21" s="23" t="s">
        <v>25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">
        <v>1</v>
      </c>
      <c r="L23" s="28"/>
    </row>
    <row r="24" spans="2:12" s="1" customFormat="1" ht="18" customHeight="1">
      <c r="B24" s="28"/>
      <c r="E24" s="21" t="s">
        <v>1516</v>
      </c>
      <c r="I24" s="23" t="s">
        <v>25</v>
      </c>
      <c r="J24" s="21" t="s">
        <v>1</v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93"/>
      <c r="E27" s="187" t="s">
        <v>1</v>
      </c>
      <c r="F27" s="187"/>
      <c r="G27" s="187"/>
      <c r="H27" s="187"/>
      <c r="L27" s="93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4" customHeight="1">
      <c r="B30" s="28"/>
      <c r="D30" s="94" t="s">
        <v>33</v>
      </c>
      <c r="J30" s="65">
        <f>ROUND(J124,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" customHeight="1">
      <c r="B33" s="28"/>
      <c r="D33" s="54" t="s">
        <v>37</v>
      </c>
      <c r="E33" s="33" t="s">
        <v>38</v>
      </c>
      <c r="F33" s="95">
        <f>ROUND((SUM(BE124:BE153)),  2)</f>
        <v>0</v>
      </c>
      <c r="G33" s="96"/>
      <c r="H33" s="96"/>
      <c r="I33" s="97">
        <v>0.2</v>
      </c>
      <c r="J33" s="95">
        <f>ROUND(((SUM(BE124:BE153))*I33),  2)</f>
        <v>0</v>
      </c>
      <c r="L33" s="28"/>
    </row>
    <row r="34" spans="2:12" s="1" customFormat="1" ht="14.4" customHeight="1">
      <c r="B34" s="28"/>
      <c r="E34" s="33" t="s">
        <v>39</v>
      </c>
      <c r="F34" s="95">
        <f>ROUND((SUM(BF124:BF153)),  2)</f>
        <v>0</v>
      </c>
      <c r="G34" s="96"/>
      <c r="H34" s="96"/>
      <c r="I34" s="97">
        <v>0.2</v>
      </c>
      <c r="J34" s="95">
        <f>ROUND(((SUM(BF124:BF153))*I34),  2)</f>
        <v>0</v>
      </c>
      <c r="L34" s="28"/>
    </row>
    <row r="35" spans="2:12" s="1" customFormat="1" ht="14.4" hidden="1" customHeight="1">
      <c r="B35" s="28"/>
      <c r="E35" s="23" t="s">
        <v>40</v>
      </c>
      <c r="F35" s="85">
        <f>ROUND((SUM(BG124:BG153)),  2)</f>
        <v>0</v>
      </c>
      <c r="I35" s="98">
        <v>0.2</v>
      </c>
      <c r="J35" s="85">
        <f>0</f>
        <v>0</v>
      </c>
      <c r="L35" s="28"/>
    </row>
    <row r="36" spans="2:12" s="1" customFormat="1" ht="14.4" hidden="1" customHeight="1">
      <c r="B36" s="28"/>
      <c r="E36" s="23" t="s">
        <v>41</v>
      </c>
      <c r="F36" s="85">
        <f>ROUND((SUM(BH124:BH153)),  2)</f>
        <v>0</v>
      </c>
      <c r="I36" s="98">
        <v>0.2</v>
      </c>
      <c r="J36" s="85">
        <f>0</f>
        <v>0</v>
      </c>
      <c r="L36" s="28"/>
    </row>
    <row r="37" spans="2:12" s="1" customFormat="1" ht="14.4" hidden="1" customHeight="1">
      <c r="B37" s="28"/>
      <c r="E37" s="33" t="s">
        <v>42</v>
      </c>
      <c r="F37" s="95">
        <f>ROUND((SUM(BI124:BI153)),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99"/>
      <c r="D39" s="100" t="s">
        <v>43</v>
      </c>
      <c r="E39" s="56"/>
      <c r="F39" s="56"/>
      <c r="G39" s="101" t="s">
        <v>44</v>
      </c>
      <c r="H39" s="102" t="s">
        <v>45</v>
      </c>
      <c r="I39" s="56"/>
      <c r="J39" s="103">
        <f>SUM(J30:J37)</f>
        <v>0</v>
      </c>
      <c r="K39" s="10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0">
      <c r="B51" s="16"/>
      <c r="L51" s="16"/>
    </row>
    <row r="52" spans="2:12" ht="10">
      <c r="B52" s="16"/>
      <c r="L52" s="16"/>
    </row>
    <row r="53" spans="2:12" ht="10">
      <c r="B53" s="16"/>
      <c r="L53" s="16"/>
    </row>
    <row r="54" spans="2:12" ht="10">
      <c r="B54" s="16"/>
      <c r="L54" s="16"/>
    </row>
    <row r="55" spans="2:12" ht="10">
      <c r="B55" s="16"/>
      <c r="L55" s="16"/>
    </row>
    <row r="56" spans="2:12" ht="10">
      <c r="B56" s="16"/>
      <c r="L56" s="16"/>
    </row>
    <row r="57" spans="2:12" ht="10">
      <c r="B57" s="16"/>
      <c r="L57" s="16"/>
    </row>
    <row r="58" spans="2:12" ht="10">
      <c r="B58" s="16"/>
      <c r="L58" s="16"/>
    </row>
    <row r="59" spans="2:12" ht="10">
      <c r="B59" s="16"/>
      <c r="L59" s="16"/>
    </row>
    <row r="60" spans="2:12" ht="10">
      <c r="B60" s="16"/>
      <c r="L60" s="16"/>
    </row>
    <row r="61" spans="2:12" s="1" customFormat="1" ht="12.5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ht="10">
      <c r="B62" s="16"/>
      <c r="L62" s="16"/>
    </row>
    <row r="63" spans="2:12" ht="10">
      <c r="B63" s="16"/>
      <c r="L63" s="16"/>
    </row>
    <row r="64" spans="2:12" ht="10">
      <c r="B64" s="16"/>
      <c r="L64" s="16"/>
    </row>
    <row r="65" spans="2:12" s="1" customFormat="1" ht="13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0">
      <c r="B66" s="16"/>
      <c r="L66" s="16"/>
    </row>
    <row r="67" spans="2:12" ht="10">
      <c r="B67" s="16"/>
      <c r="L67" s="16"/>
    </row>
    <row r="68" spans="2:12" ht="10">
      <c r="B68" s="16"/>
      <c r="L68" s="16"/>
    </row>
    <row r="69" spans="2:12" ht="10">
      <c r="B69" s="16"/>
      <c r="L69" s="16"/>
    </row>
    <row r="70" spans="2:12" ht="10">
      <c r="B70" s="16"/>
      <c r="L70" s="16"/>
    </row>
    <row r="71" spans="2:12" ht="10">
      <c r="B71" s="16"/>
      <c r="L71" s="16"/>
    </row>
    <row r="72" spans="2:12" ht="10">
      <c r="B72" s="16"/>
      <c r="L72" s="16"/>
    </row>
    <row r="73" spans="2:12" ht="10">
      <c r="B73" s="16"/>
      <c r="L73" s="16"/>
    </row>
    <row r="74" spans="2:12" ht="10">
      <c r="B74" s="16"/>
      <c r="L74" s="16"/>
    </row>
    <row r="75" spans="2:12" ht="10">
      <c r="B75" s="16"/>
      <c r="L75" s="16"/>
    </row>
    <row r="76" spans="2:12" s="1" customFormat="1" ht="12.5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129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7" t="str">
        <f>E7</f>
        <v>DSS Červená Skala - výstavba nového objektu sociálnych služieb (podporované bývanie)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125</v>
      </c>
      <c r="L86" s="28"/>
    </row>
    <row r="87" spans="2:47" s="1" customFormat="1" ht="16.5" customHeight="1">
      <c r="B87" s="28"/>
      <c r="E87" s="176" t="str">
        <f>E9</f>
        <v>03 - Kanalizačná prípojka</v>
      </c>
      <c r="F87" s="219"/>
      <c r="G87" s="219"/>
      <c r="H87" s="219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>
        <f>IF(J12="","",J12)</f>
        <v>45345</v>
      </c>
      <c r="L89" s="28"/>
    </row>
    <row r="90" spans="2:47" s="1" customFormat="1" ht="7" customHeight="1">
      <c r="B90" s="28"/>
      <c r="L90" s="28"/>
    </row>
    <row r="91" spans="2:47" s="1" customFormat="1" ht="25.65" customHeight="1">
      <c r="B91" s="28"/>
      <c r="C91" s="23" t="s">
        <v>22</v>
      </c>
      <c r="F91" s="21" t="str">
        <f>E15</f>
        <v>Domov sociálnych služieb, Pohorelská Maša 57/72</v>
      </c>
      <c r="I91" s="23" t="s">
        <v>28</v>
      </c>
      <c r="J91" s="26" t="str">
        <f>E21</f>
        <v>Ing. Pavol Fedorčák, PhD.</v>
      </c>
      <c r="L91" s="28"/>
    </row>
    <row r="92" spans="2:47" s="1" customFormat="1" ht="25.65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>Ing. Pavol Fedorčák, PhD.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7" t="s">
        <v>130</v>
      </c>
      <c r="D94" s="99"/>
      <c r="E94" s="99"/>
      <c r="F94" s="99"/>
      <c r="G94" s="99"/>
      <c r="H94" s="99"/>
      <c r="I94" s="99"/>
      <c r="J94" s="108" t="s">
        <v>131</v>
      </c>
      <c r="K94" s="9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9" t="s">
        <v>132</v>
      </c>
      <c r="J96" s="65">
        <f>J124</f>
        <v>0</v>
      </c>
      <c r="L96" s="28"/>
      <c r="AU96" s="13" t="s">
        <v>133</v>
      </c>
    </row>
    <row r="97" spans="2:12" s="8" customFormat="1" ht="25" customHeight="1">
      <c r="B97" s="110"/>
      <c r="D97" s="111" t="s">
        <v>134</v>
      </c>
      <c r="E97" s="112"/>
      <c r="F97" s="112"/>
      <c r="G97" s="112"/>
      <c r="H97" s="112"/>
      <c r="I97" s="112"/>
      <c r="J97" s="113">
        <f>J125</f>
        <v>0</v>
      </c>
      <c r="L97" s="110"/>
    </row>
    <row r="98" spans="2:12" s="9" customFormat="1" ht="19.899999999999999" customHeight="1">
      <c r="B98" s="114"/>
      <c r="D98" s="115" t="s">
        <v>135</v>
      </c>
      <c r="E98" s="116"/>
      <c r="F98" s="116"/>
      <c r="G98" s="116"/>
      <c r="H98" s="116"/>
      <c r="I98" s="116"/>
      <c r="J98" s="117">
        <f>J126</f>
        <v>0</v>
      </c>
      <c r="L98" s="114"/>
    </row>
    <row r="99" spans="2:12" s="9" customFormat="1" ht="19.899999999999999" customHeight="1">
      <c r="B99" s="114"/>
      <c r="D99" s="115" t="s">
        <v>138</v>
      </c>
      <c r="E99" s="116"/>
      <c r="F99" s="116"/>
      <c r="G99" s="116"/>
      <c r="H99" s="116"/>
      <c r="I99" s="116"/>
      <c r="J99" s="117">
        <f>J136</f>
        <v>0</v>
      </c>
      <c r="L99" s="114"/>
    </row>
    <row r="100" spans="2:12" s="9" customFormat="1" ht="19.899999999999999" customHeight="1">
      <c r="B100" s="114"/>
      <c r="D100" s="115" t="s">
        <v>2058</v>
      </c>
      <c r="E100" s="116"/>
      <c r="F100" s="116"/>
      <c r="G100" s="116"/>
      <c r="H100" s="116"/>
      <c r="I100" s="116"/>
      <c r="J100" s="117">
        <f>J138</f>
        <v>0</v>
      </c>
      <c r="L100" s="114"/>
    </row>
    <row r="101" spans="2:12" s="9" customFormat="1" ht="19.899999999999999" customHeight="1">
      <c r="B101" s="114"/>
      <c r="D101" s="115" t="s">
        <v>142</v>
      </c>
      <c r="E101" s="116"/>
      <c r="F101" s="116"/>
      <c r="G101" s="116"/>
      <c r="H101" s="116"/>
      <c r="I101" s="116"/>
      <c r="J101" s="117">
        <f>J147</f>
        <v>0</v>
      </c>
      <c r="L101" s="114"/>
    </row>
    <row r="102" spans="2:12" s="8" customFormat="1" ht="25" customHeight="1">
      <c r="B102" s="110"/>
      <c r="D102" s="111" t="s">
        <v>143</v>
      </c>
      <c r="E102" s="112"/>
      <c r="F102" s="112"/>
      <c r="G102" s="112"/>
      <c r="H102" s="112"/>
      <c r="I102" s="112"/>
      <c r="J102" s="113">
        <f>J149</f>
        <v>0</v>
      </c>
      <c r="L102" s="110"/>
    </row>
    <row r="103" spans="2:12" s="9" customFormat="1" ht="19.899999999999999" customHeight="1">
      <c r="B103" s="114"/>
      <c r="D103" s="115" t="s">
        <v>144</v>
      </c>
      <c r="E103" s="116"/>
      <c r="F103" s="116"/>
      <c r="G103" s="116"/>
      <c r="H103" s="116"/>
      <c r="I103" s="116"/>
      <c r="J103" s="117">
        <f>J150</f>
        <v>0</v>
      </c>
      <c r="L103" s="114"/>
    </row>
    <row r="104" spans="2:12" s="8" customFormat="1" ht="25" customHeight="1">
      <c r="B104" s="110"/>
      <c r="D104" s="111" t="s">
        <v>2704</v>
      </c>
      <c r="E104" s="112"/>
      <c r="F104" s="112"/>
      <c r="G104" s="112"/>
      <c r="H104" s="112"/>
      <c r="I104" s="112"/>
      <c r="J104" s="113">
        <f>J152</f>
        <v>0</v>
      </c>
      <c r="L104" s="110"/>
    </row>
    <row r="105" spans="2:12" s="1" customFormat="1" ht="21.75" customHeight="1">
      <c r="B105" s="28"/>
      <c r="L105" s="28"/>
    </row>
    <row r="106" spans="2:12" s="1" customFormat="1" ht="7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12" s="1" customFormat="1" ht="7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12" s="1" customFormat="1" ht="25" customHeight="1">
      <c r="B111" s="28"/>
      <c r="C111" s="17" t="s">
        <v>162</v>
      </c>
      <c r="L111" s="28"/>
    </row>
    <row r="112" spans="2:12" s="1" customFormat="1" ht="7" customHeight="1">
      <c r="B112" s="28"/>
      <c r="L112" s="28"/>
    </row>
    <row r="113" spans="2:65" s="1" customFormat="1" ht="12" customHeight="1">
      <c r="B113" s="28"/>
      <c r="C113" s="23" t="s">
        <v>15</v>
      </c>
      <c r="L113" s="28"/>
    </row>
    <row r="114" spans="2:65" s="1" customFormat="1" ht="26.25" customHeight="1">
      <c r="B114" s="28"/>
      <c r="E114" s="217" t="str">
        <f>E7</f>
        <v>DSS Červená Skala - výstavba nového objektu sociálnych služieb (podporované bývanie)</v>
      </c>
      <c r="F114" s="218"/>
      <c r="G114" s="218"/>
      <c r="H114" s="218"/>
      <c r="L114" s="28"/>
    </row>
    <row r="115" spans="2:65" s="1" customFormat="1" ht="12" customHeight="1">
      <c r="B115" s="28"/>
      <c r="C115" s="23" t="s">
        <v>125</v>
      </c>
      <c r="L115" s="28"/>
    </row>
    <row r="116" spans="2:65" s="1" customFormat="1" ht="16.5" customHeight="1">
      <c r="B116" s="28"/>
      <c r="E116" s="176" t="str">
        <f>E9</f>
        <v>03 - Kanalizačná prípojka</v>
      </c>
      <c r="F116" s="219"/>
      <c r="G116" s="219"/>
      <c r="H116" s="219"/>
      <c r="L116" s="28"/>
    </row>
    <row r="117" spans="2:65" s="1" customFormat="1" ht="7" customHeight="1">
      <c r="B117" s="28"/>
      <c r="L117" s="28"/>
    </row>
    <row r="118" spans="2:65" s="1" customFormat="1" ht="12" customHeight="1">
      <c r="B118" s="28"/>
      <c r="C118" s="23" t="s">
        <v>19</v>
      </c>
      <c r="F118" s="21" t="str">
        <f>F12</f>
        <v xml:space="preserve"> </v>
      </c>
      <c r="I118" s="23" t="s">
        <v>21</v>
      </c>
      <c r="J118" s="51">
        <f>IF(J12="","",J12)</f>
        <v>45345</v>
      </c>
      <c r="L118" s="28"/>
    </row>
    <row r="119" spans="2:65" s="1" customFormat="1" ht="7" customHeight="1">
      <c r="B119" s="28"/>
      <c r="L119" s="28"/>
    </row>
    <row r="120" spans="2:65" s="1" customFormat="1" ht="25.65" customHeight="1">
      <c r="B120" s="28"/>
      <c r="C120" s="23" t="s">
        <v>22</v>
      </c>
      <c r="F120" s="21" t="str">
        <f>E15</f>
        <v>Domov sociálnych služieb, Pohorelská Maša 57/72</v>
      </c>
      <c r="I120" s="23" t="s">
        <v>28</v>
      </c>
      <c r="J120" s="26" t="str">
        <f>E21</f>
        <v>Ing. Pavol Fedorčák, PhD.</v>
      </c>
      <c r="L120" s="28"/>
    </row>
    <row r="121" spans="2:65" s="1" customFormat="1" ht="25.65" customHeight="1">
      <c r="B121" s="28"/>
      <c r="C121" s="23" t="s">
        <v>26</v>
      </c>
      <c r="F121" s="21" t="str">
        <f>IF(E18="","",E18)</f>
        <v>Vyplň údaj</v>
      </c>
      <c r="I121" s="23" t="s">
        <v>31</v>
      </c>
      <c r="J121" s="26" t="str">
        <f>E24</f>
        <v>Ing. Pavol Fedorčák, PhD.</v>
      </c>
      <c r="L121" s="28"/>
    </row>
    <row r="122" spans="2:65" s="1" customFormat="1" ht="10.25" customHeight="1">
      <c r="B122" s="28"/>
      <c r="L122" s="28"/>
    </row>
    <row r="123" spans="2:65" s="10" customFormat="1" ht="29.25" customHeight="1">
      <c r="B123" s="118"/>
      <c r="C123" s="119" t="s">
        <v>163</v>
      </c>
      <c r="D123" s="120" t="s">
        <v>58</v>
      </c>
      <c r="E123" s="120" t="s">
        <v>54</v>
      </c>
      <c r="F123" s="120" t="s">
        <v>55</v>
      </c>
      <c r="G123" s="120" t="s">
        <v>164</v>
      </c>
      <c r="H123" s="120" t="s">
        <v>165</v>
      </c>
      <c r="I123" s="120" t="s">
        <v>166</v>
      </c>
      <c r="J123" s="121" t="s">
        <v>131</v>
      </c>
      <c r="K123" s="122" t="s">
        <v>167</v>
      </c>
      <c r="L123" s="118"/>
      <c r="M123" s="58" t="s">
        <v>1</v>
      </c>
      <c r="N123" s="59" t="s">
        <v>37</v>
      </c>
      <c r="O123" s="59" t="s">
        <v>168</v>
      </c>
      <c r="P123" s="59" t="s">
        <v>169</v>
      </c>
      <c r="Q123" s="59" t="s">
        <v>170</v>
      </c>
      <c r="R123" s="59" t="s">
        <v>171</v>
      </c>
      <c r="S123" s="59" t="s">
        <v>172</v>
      </c>
      <c r="T123" s="60" t="s">
        <v>173</v>
      </c>
    </row>
    <row r="124" spans="2:65" s="1" customFormat="1" ht="22.75" customHeight="1">
      <c r="B124" s="28"/>
      <c r="C124" s="63" t="s">
        <v>132</v>
      </c>
      <c r="J124" s="123">
        <f>BK124</f>
        <v>0</v>
      </c>
      <c r="L124" s="28"/>
      <c r="M124" s="61"/>
      <c r="N124" s="52"/>
      <c r="O124" s="52"/>
      <c r="P124" s="124">
        <f>P125+P149+P152</f>
        <v>0</v>
      </c>
      <c r="Q124" s="52"/>
      <c r="R124" s="124">
        <f>R125+R149+R152</f>
        <v>5.4917380000000007</v>
      </c>
      <c r="S124" s="52"/>
      <c r="T124" s="125">
        <f>T125+T149+T152</f>
        <v>0</v>
      </c>
      <c r="AT124" s="13" t="s">
        <v>72</v>
      </c>
      <c r="AU124" s="13" t="s">
        <v>133</v>
      </c>
      <c r="BK124" s="126">
        <f>BK125+BK149+BK152</f>
        <v>0</v>
      </c>
    </row>
    <row r="125" spans="2:65" s="11" customFormat="1" ht="25.9" customHeight="1">
      <c r="B125" s="127"/>
      <c r="D125" s="128" t="s">
        <v>72</v>
      </c>
      <c r="E125" s="129" t="s">
        <v>174</v>
      </c>
      <c r="F125" s="129" t="s">
        <v>175</v>
      </c>
      <c r="I125" s="130"/>
      <c r="J125" s="131">
        <f>BK125</f>
        <v>0</v>
      </c>
      <c r="L125" s="127"/>
      <c r="M125" s="132"/>
      <c r="P125" s="133">
        <f>P126+P136+P138+P147</f>
        <v>0</v>
      </c>
      <c r="R125" s="133">
        <f>R126+R136+R138+R147</f>
        <v>5.4917380000000007</v>
      </c>
      <c r="T125" s="134">
        <f>T126+T136+T138+T147</f>
        <v>0</v>
      </c>
      <c r="AR125" s="128" t="s">
        <v>80</v>
      </c>
      <c r="AT125" s="135" t="s">
        <v>72</v>
      </c>
      <c r="AU125" s="135" t="s">
        <v>73</v>
      </c>
      <c r="AY125" s="128" t="s">
        <v>176</v>
      </c>
      <c r="BK125" s="136">
        <f>BK126+BK136+BK138+BK147</f>
        <v>0</v>
      </c>
    </row>
    <row r="126" spans="2:65" s="11" customFormat="1" ht="22.75" customHeight="1">
      <c r="B126" s="127"/>
      <c r="D126" s="128" t="s">
        <v>72</v>
      </c>
      <c r="E126" s="137" t="s">
        <v>80</v>
      </c>
      <c r="F126" s="137" t="s">
        <v>177</v>
      </c>
      <c r="I126" s="130"/>
      <c r="J126" s="138">
        <f>BK126</f>
        <v>0</v>
      </c>
      <c r="L126" s="127"/>
      <c r="M126" s="132"/>
      <c r="P126" s="133">
        <f>SUM(P127:P135)</f>
        <v>0</v>
      </c>
      <c r="R126" s="133">
        <f>SUM(R127:R135)</f>
        <v>5.4</v>
      </c>
      <c r="T126" s="134">
        <f>SUM(T127:T135)</f>
        <v>0</v>
      </c>
      <c r="AR126" s="128" t="s">
        <v>80</v>
      </c>
      <c r="AT126" s="135" t="s">
        <v>72</v>
      </c>
      <c r="AU126" s="135" t="s">
        <v>80</v>
      </c>
      <c r="AY126" s="128" t="s">
        <v>176</v>
      </c>
      <c r="BK126" s="136">
        <f>SUM(BK127:BK135)</f>
        <v>0</v>
      </c>
    </row>
    <row r="127" spans="2:65" s="1" customFormat="1" ht="16.5" customHeight="1">
      <c r="B127" s="139"/>
      <c r="C127" s="140" t="s">
        <v>187</v>
      </c>
      <c r="D127" s="140" t="s">
        <v>178</v>
      </c>
      <c r="E127" s="141" t="s">
        <v>2705</v>
      </c>
      <c r="F127" s="142" t="s">
        <v>2706</v>
      </c>
      <c r="G127" s="143" t="s">
        <v>181</v>
      </c>
      <c r="H127" s="144">
        <v>20.399999999999999</v>
      </c>
      <c r="I127" s="145"/>
      <c r="J127" s="146">
        <f t="shared" ref="J127:J135" si="0">ROUND(I127*H127,2)</f>
        <v>0</v>
      </c>
      <c r="K127" s="147"/>
      <c r="L127" s="28"/>
      <c r="M127" s="148" t="s">
        <v>1</v>
      </c>
      <c r="N127" s="149" t="s">
        <v>39</v>
      </c>
      <c r="P127" s="150">
        <f t="shared" ref="P127:P135" si="1">O127*H127</f>
        <v>0</v>
      </c>
      <c r="Q127" s="150">
        <v>0</v>
      </c>
      <c r="R127" s="150">
        <f t="shared" ref="R127:R135" si="2">Q127*H127</f>
        <v>0</v>
      </c>
      <c r="S127" s="150">
        <v>0</v>
      </c>
      <c r="T127" s="151">
        <f t="shared" ref="T127:T135" si="3">S127*H127</f>
        <v>0</v>
      </c>
      <c r="AR127" s="152" t="s">
        <v>182</v>
      </c>
      <c r="AT127" s="152" t="s">
        <v>178</v>
      </c>
      <c r="AU127" s="152" t="s">
        <v>86</v>
      </c>
      <c r="AY127" s="13" t="s">
        <v>176</v>
      </c>
      <c r="BE127" s="153">
        <f t="shared" ref="BE127:BE135" si="4">IF(N127="základná",J127,0)</f>
        <v>0</v>
      </c>
      <c r="BF127" s="153">
        <f t="shared" ref="BF127:BF135" si="5">IF(N127="znížená",J127,0)</f>
        <v>0</v>
      </c>
      <c r="BG127" s="153">
        <f t="shared" ref="BG127:BG135" si="6">IF(N127="zákl. prenesená",J127,0)</f>
        <v>0</v>
      </c>
      <c r="BH127" s="153">
        <f t="shared" ref="BH127:BH135" si="7">IF(N127="zníž. prenesená",J127,0)</f>
        <v>0</v>
      </c>
      <c r="BI127" s="153">
        <f t="shared" ref="BI127:BI135" si="8">IF(N127="nulová",J127,0)</f>
        <v>0</v>
      </c>
      <c r="BJ127" s="13" t="s">
        <v>86</v>
      </c>
      <c r="BK127" s="153">
        <f t="shared" ref="BK127:BK135" si="9">ROUND(I127*H127,2)</f>
        <v>0</v>
      </c>
      <c r="BL127" s="13" t="s">
        <v>182</v>
      </c>
      <c r="BM127" s="152" t="s">
        <v>2707</v>
      </c>
    </row>
    <row r="128" spans="2:65" s="1" customFormat="1" ht="37.75" customHeight="1">
      <c r="B128" s="139"/>
      <c r="C128" s="140" t="s">
        <v>182</v>
      </c>
      <c r="D128" s="140" t="s">
        <v>178</v>
      </c>
      <c r="E128" s="141" t="s">
        <v>2708</v>
      </c>
      <c r="F128" s="142" t="s">
        <v>2709</v>
      </c>
      <c r="G128" s="143" t="s">
        <v>181</v>
      </c>
      <c r="H128" s="144">
        <v>20.399999999999999</v>
      </c>
      <c r="I128" s="145"/>
      <c r="J128" s="146">
        <f t="shared" si="0"/>
        <v>0</v>
      </c>
      <c r="K128" s="147"/>
      <c r="L128" s="28"/>
      <c r="M128" s="148" t="s">
        <v>1</v>
      </c>
      <c r="N128" s="149" t="s">
        <v>39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182</v>
      </c>
      <c r="AT128" s="152" t="s">
        <v>178</v>
      </c>
      <c r="AU128" s="152" t="s">
        <v>86</v>
      </c>
      <c r="AY128" s="13" t="s">
        <v>176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86</v>
      </c>
      <c r="BK128" s="153">
        <f t="shared" si="9"/>
        <v>0</v>
      </c>
      <c r="BL128" s="13" t="s">
        <v>182</v>
      </c>
      <c r="BM128" s="152" t="s">
        <v>2710</v>
      </c>
    </row>
    <row r="129" spans="2:65" s="1" customFormat="1" ht="33" customHeight="1">
      <c r="B129" s="139"/>
      <c r="C129" s="140" t="s">
        <v>194</v>
      </c>
      <c r="D129" s="140" t="s">
        <v>178</v>
      </c>
      <c r="E129" s="141" t="s">
        <v>2075</v>
      </c>
      <c r="F129" s="142" t="s">
        <v>2076</v>
      </c>
      <c r="G129" s="143" t="s">
        <v>181</v>
      </c>
      <c r="H129" s="144">
        <v>5.3250000000000002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39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182</v>
      </c>
      <c r="AT129" s="152" t="s">
        <v>178</v>
      </c>
      <c r="AU129" s="152" t="s">
        <v>86</v>
      </c>
      <c r="AY129" s="13" t="s">
        <v>176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86</v>
      </c>
      <c r="BK129" s="153">
        <f t="shared" si="9"/>
        <v>0</v>
      </c>
      <c r="BL129" s="13" t="s">
        <v>182</v>
      </c>
      <c r="BM129" s="152" t="s">
        <v>2711</v>
      </c>
    </row>
    <row r="130" spans="2:65" s="1" customFormat="1" ht="33" customHeight="1">
      <c r="B130" s="139"/>
      <c r="C130" s="140" t="s">
        <v>529</v>
      </c>
      <c r="D130" s="140" t="s">
        <v>178</v>
      </c>
      <c r="E130" s="141" t="s">
        <v>2712</v>
      </c>
      <c r="F130" s="142" t="s">
        <v>196</v>
      </c>
      <c r="G130" s="143" t="s">
        <v>181</v>
      </c>
      <c r="H130" s="144">
        <v>5.3250000000000002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39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182</v>
      </c>
      <c r="AT130" s="152" t="s">
        <v>178</v>
      </c>
      <c r="AU130" s="152" t="s">
        <v>86</v>
      </c>
      <c r="AY130" s="13" t="s">
        <v>176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86</v>
      </c>
      <c r="BK130" s="153">
        <f t="shared" si="9"/>
        <v>0</v>
      </c>
      <c r="BL130" s="13" t="s">
        <v>182</v>
      </c>
      <c r="BM130" s="152" t="s">
        <v>2713</v>
      </c>
    </row>
    <row r="131" spans="2:65" s="1" customFormat="1" ht="37.75" customHeight="1">
      <c r="B131" s="139"/>
      <c r="C131" s="140" t="s">
        <v>533</v>
      </c>
      <c r="D131" s="140" t="s">
        <v>178</v>
      </c>
      <c r="E131" s="141" t="s">
        <v>199</v>
      </c>
      <c r="F131" s="142" t="s">
        <v>200</v>
      </c>
      <c r="G131" s="143" t="s">
        <v>181</v>
      </c>
      <c r="H131" s="144">
        <v>5.3250000000000002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39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182</v>
      </c>
      <c r="AT131" s="152" t="s">
        <v>178</v>
      </c>
      <c r="AU131" s="152" t="s">
        <v>86</v>
      </c>
      <c r="AY131" s="13" t="s">
        <v>176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86</v>
      </c>
      <c r="BK131" s="153">
        <f t="shared" si="9"/>
        <v>0</v>
      </c>
      <c r="BL131" s="13" t="s">
        <v>182</v>
      </c>
      <c r="BM131" s="152" t="s">
        <v>2714</v>
      </c>
    </row>
    <row r="132" spans="2:65" s="1" customFormat="1" ht="24.15" customHeight="1">
      <c r="B132" s="139"/>
      <c r="C132" s="140" t="s">
        <v>537</v>
      </c>
      <c r="D132" s="140" t="s">
        <v>178</v>
      </c>
      <c r="E132" s="141" t="s">
        <v>211</v>
      </c>
      <c r="F132" s="142" t="s">
        <v>2715</v>
      </c>
      <c r="G132" s="143" t="s">
        <v>213</v>
      </c>
      <c r="H132" s="144">
        <v>7.9880000000000004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39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182</v>
      </c>
      <c r="AT132" s="152" t="s">
        <v>178</v>
      </c>
      <c r="AU132" s="152" t="s">
        <v>86</v>
      </c>
      <c r="AY132" s="13" t="s">
        <v>176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86</v>
      </c>
      <c r="BK132" s="153">
        <f t="shared" si="9"/>
        <v>0</v>
      </c>
      <c r="BL132" s="13" t="s">
        <v>182</v>
      </c>
      <c r="BM132" s="152" t="s">
        <v>2716</v>
      </c>
    </row>
    <row r="133" spans="2:65" s="1" customFormat="1" ht="24.15" customHeight="1">
      <c r="B133" s="139"/>
      <c r="C133" s="140" t="s">
        <v>398</v>
      </c>
      <c r="D133" s="140" t="s">
        <v>178</v>
      </c>
      <c r="E133" s="141" t="s">
        <v>2078</v>
      </c>
      <c r="F133" s="142" t="s">
        <v>2079</v>
      </c>
      <c r="G133" s="143" t="s">
        <v>181</v>
      </c>
      <c r="H133" s="144">
        <v>15.074999999999999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39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182</v>
      </c>
      <c r="AT133" s="152" t="s">
        <v>178</v>
      </c>
      <c r="AU133" s="152" t="s">
        <v>86</v>
      </c>
      <c r="AY133" s="13" t="s">
        <v>176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86</v>
      </c>
      <c r="BK133" s="153">
        <f t="shared" si="9"/>
        <v>0</v>
      </c>
      <c r="BL133" s="13" t="s">
        <v>182</v>
      </c>
      <c r="BM133" s="152" t="s">
        <v>2717</v>
      </c>
    </row>
    <row r="134" spans="2:65" s="1" customFormat="1" ht="24.15" customHeight="1">
      <c r="B134" s="139"/>
      <c r="C134" s="140" t="s">
        <v>215</v>
      </c>
      <c r="D134" s="140" t="s">
        <v>178</v>
      </c>
      <c r="E134" s="141" t="s">
        <v>2081</v>
      </c>
      <c r="F134" s="142" t="s">
        <v>2082</v>
      </c>
      <c r="G134" s="143" t="s">
        <v>181</v>
      </c>
      <c r="H134" s="144">
        <v>3.6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39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182</v>
      </c>
      <c r="AT134" s="152" t="s">
        <v>178</v>
      </c>
      <c r="AU134" s="152" t="s">
        <v>86</v>
      </c>
      <c r="AY134" s="13" t="s">
        <v>176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86</v>
      </c>
      <c r="BK134" s="153">
        <f t="shared" si="9"/>
        <v>0</v>
      </c>
      <c r="BL134" s="13" t="s">
        <v>182</v>
      </c>
      <c r="BM134" s="152" t="s">
        <v>2718</v>
      </c>
    </row>
    <row r="135" spans="2:65" s="1" customFormat="1" ht="16.5" customHeight="1">
      <c r="B135" s="139"/>
      <c r="C135" s="154" t="s">
        <v>219</v>
      </c>
      <c r="D135" s="154" t="s">
        <v>234</v>
      </c>
      <c r="E135" s="155" t="s">
        <v>2719</v>
      </c>
      <c r="F135" s="156" t="s">
        <v>2720</v>
      </c>
      <c r="G135" s="157" t="s">
        <v>213</v>
      </c>
      <c r="H135" s="158">
        <v>5.4</v>
      </c>
      <c r="I135" s="159"/>
      <c r="J135" s="160">
        <f t="shared" si="0"/>
        <v>0</v>
      </c>
      <c r="K135" s="161"/>
      <c r="L135" s="162"/>
      <c r="M135" s="163" t="s">
        <v>1</v>
      </c>
      <c r="N135" s="164" t="s">
        <v>39</v>
      </c>
      <c r="P135" s="150">
        <f t="shared" si="1"/>
        <v>0</v>
      </c>
      <c r="Q135" s="150">
        <v>1</v>
      </c>
      <c r="R135" s="150">
        <f t="shared" si="2"/>
        <v>5.4</v>
      </c>
      <c r="S135" s="150">
        <v>0</v>
      </c>
      <c r="T135" s="151">
        <f t="shared" si="3"/>
        <v>0</v>
      </c>
      <c r="AR135" s="152" t="s">
        <v>219</v>
      </c>
      <c r="AT135" s="152" t="s">
        <v>234</v>
      </c>
      <c r="AU135" s="152" t="s">
        <v>86</v>
      </c>
      <c r="AY135" s="13" t="s">
        <v>176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86</v>
      </c>
      <c r="BK135" s="153">
        <f t="shared" si="9"/>
        <v>0</v>
      </c>
      <c r="BL135" s="13" t="s">
        <v>182</v>
      </c>
      <c r="BM135" s="152" t="s">
        <v>2721</v>
      </c>
    </row>
    <row r="136" spans="2:65" s="11" customFormat="1" ht="22.75" customHeight="1">
      <c r="B136" s="127"/>
      <c r="D136" s="128" t="s">
        <v>72</v>
      </c>
      <c r="E136" s="137" t="s">
        <v>182</v>
      </c>
      <c r="F136" s="137" t="s">
        <v>344</v>
      </c>
      <c r="I136" s="130"/>
      <c r="J136" s="138">
        <f>BK136</f>
        <v>0</v>
      </c>
      <c r="L136" s="127"/>
      <c r="M136" s="132"/>
      <c r="P136" s="133">
        <f>P137</f>
        <v>0</v>
      </c>
      <c r="R136" s="133">
        <f>R137</f>
        <v>0</v>
      </c>
      <c r="T136" s="134">
        <f>T137</f>
        <v>0</v>
      </c>
      <c r="AR136" s="128" t="s">
        <v>80</v>
      </c>
      <c r="AT136" s="135" t="s">
        <v>72</v>
      </c>
      <c r="AU136" s="135" t="s">
        <v>80</v>
      </c>
      <c r="AY136" s="128" t="s">
        <v>176</v>
      </c>
      <c r="BK136" s="136">
        <f>BK137</f>
        <v>0</v>
      </c>
    </row>
    <row r="137" spans="2:65" s="1" customFormat="1" ht="24.15" customHeight="1">
      <c r="B137" s="139"/>
      <c r="C137" s="140" t="s">
        <v>225</v>
      </c>
      <c r="D137" s="140" t="s">
        <v>178</v>
      </c>
      <c r="E137" s="141" t="s">
        <v>2722</v>
      </c>
      <c r="F137" s="142" t="s">
        <v>2723</v>
      </c>
      <c r="G137" s="143" t="s">
        <v>181</v>
      </c>
      <c r="H137" s="144">
        <v>1.2</v>
      </c>
      <c r="I137" s="145"/>
      <c r="J137" s="146">
        <f>ROUND(I137*H137,2)</f>
        <v>0</v>
      </c>
      <c r="K137" s="147"/>
      <c r="L137" s="28"/>
      <c r="M137" s="148" t="s">
        <v>1</v>
      </c>
      <c r="N137" s="149" t="s">
        <v>39</v>
      </c>
      <c r="P137" s="150">
        <f>O137*H137</f>
        <v>0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AR137" s="152" t="s">
        <v>182</v>
      </c>
      <c r="AT137" s="152" t="s">
        <v>178</v>
      </c>
      <c r="AU137" s="152" t="s">
        <v>86</v>
      </c>
      <c r="AY137" s="13" t="s">
        <v>176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3" t="s">
        <v>86</v>
      </c>
      <c r="BK137" s="153">
        <f>ROUND(I137*H137,2)</f>
        <v>0</v>
      </c>
      <c r="BL137" s="13" t="s">
        <v>182</v>
      </c>
      <c r="BM137" s="152" t="s">
        <v>2724</v>
      </c>
    </row>
    <row r="138" spans="2:65" s="11" customFormat="1" ht="22.75" customHeight="1">
      <c r="B138" s="127"/>
      <c r="D138" s="128" t="s">
        <v>72</v>
      </c>
      <c r="E138" s="137" t="s">
        <v>219</v>
      </c>
      <c r="F138" s="137" t="s">
        <v>2084</v>
      </c>
      <c r="I138" s="130"/>
      <c r="J138" s="138">
        <f>BK138</f>
        <v>0</v>
      </c>
      <c r="L138" s="127"/>
      <c r="M138" s="132"/>
      <c r="P138" s="133">
        <f>SUM(P139:P146)</f>
        <v>0</v>
      </c>
      <c r="R138" s="133">
        <f>SUM(R139:R146)</f>
        <v>9.1738000000000014E-2</v>
      </c>
      <c r="T138" s="134">
        <f>SUM(T139:T146)</f>
        <v>0</v>
      </c>
      <c r="AR138" s="128" t="s">
        <v>80</v>
      </c>
      <c r="AT138" s="135" t="s">
        <v>72</v>
      </c>
      <c r="AU138" s="135" t="s">
        <v>80</v>
      </c>
      <c r="AY138" s="128" t="s">
        <v>176</v>
      </c>
      <c r="BK138" s="136">
        <f>SUM(BK139:BK146)</f>
        <v>0</v>
      </c>
    </row>
    <row r="139" spans="2:65" s="1" customFormat="1" ht="24.15" customHeight="1">
      <c r="B139" s="139"/>
      <c r="C139" s="140" t="s">
        <v>497</v>
      </c>
      <c r="D139" s="140" t="s">
        <v>178</v>
      </c>
      <c r="E139" s="141" t="s">
        <v>2725</v>
      </c>
      <c r="F139" s="142" t="s">
        <v>2726</v>
      </c>
      <c r="G139" s="143" t="s">
        <v>241</v>
      </c>
      <c r="H139" s="144">
        <v>17</v>
      </c>
      <c r="I139" s="145"/>
      <c r="J139" s="146">
        <f t="shared" ref="J139:J146" si="10">ROUND(I139*H139,2)</f>
        <v>0</v>
      </c>
      <c r="K139" s="147"/>
      <c r="L139" s="28"/>
      <c r="M139" s="148" t="s">
        <v>1</v>
      </c>
      <c r="N139" s="149" t="s">
        <v>39</v>
      </c>
      <c r="P139" s="150">
        <f t="shared" ref="P139:P146" si="11">O139*H139</f>
        <v>0</v>
      </c>
      <c r="Q139" s="150">
        <v>1.0000000000000001E-5</v>
      </c>
      <c r="R139" s="150">
        <f t="shared" ref="R139:R146" si="12">Q139*H139</f>
        <v>1.7000000000000001E-4</v>
      </c>
      <c r="S139" s="150">
        <v>0</v>
      </c>
      <c r="T139" s="151">
        <f t="shared" ref="T139:T146" si="13">S139*H139</f>
        <v>0</v>
      </c>
      <c r="AR139" s="152" t="s">
        <v>182</v>
      </c>
      <c r="AT139" s="152" t="s">
        <v>178</v>
      </c>
      <c r="AU139" s="152" t="s">
        <v>86</v>
      </c>
      <c r="AY139" s="13" t="s">
        <v>176</v>
      </c>
      <c r="BE139" s="153">
        <f t="shared" ref="BE139:BE146" si="14">IF(N139="základná",J139,0)</f>
        <v>0</v>
      </c>
      <c r="BF139" s="153">
        <f t="shared" ref="BF139:BF146" si="15">IF(N139="znížená",J139,0)</f>
        <v>0</v>
      </c>
      <c r="BG139" s="153">
        <f t="shared" ref="BG139:BG146" si="16">IF(N139="zákl. prenesená",J139,0)</f>
        <v>0</v>
      </c>
      <c r="BH139" s="153">
        <f t="shared" ref="BH139:BH146" si="17">IF(N139="zníž. prenesená",J139,0)</f>
        <v>0</v>
      </c>
      <c r="BI139" s="153">
        <f t="shared" ref="BI139:BI146" si="18">IF(N139="nulová",J139,0)</f>
        <v>0</v>
      </c>
      <c r="BJ139" s="13" t="s">
        <v>86</v>
      </c>
      <c r="BK139" s="153">
        <f t="shared" ref="BK139:BK146" si="19">ROUND(I139*H139,2)</f>
        <v>0</v>
      </c>
      <c r="BL139" s="13" t="s">
        <v>182</v>
      </c>
      <c r="BM139" s="152" t="s">
        <v>2727</v>
      </c>
    </row>
    <row r="140" spans="2:65" s="1" customFormat="1" ht="24.15" customHeight="1">
      <c r="B140" s="139"/>
      <c r="C140" s="154" t="s">
        <v>501</v>
      </c>
      <c r="D140" s="154" t="s">
        <v>234</v>
      </c>
      <c r="E140" s="155" t="s">
        <v>2728</v>
      </c>
      <c r="F140" s="156" t="s">
        <v>2729</v>
      </c>
      <c r="G140" s="157" t="s">
        <v>285</v>
      </c>
      <c r="H140" s="158">
        <v>3.4</v>
      </c>
      <c r="I140" s="159"/>
      <c r="J140" s="160">
        <f t="shared" si="10"/>
        <v>0</v>
      </c>
      <c r="K140" s="161"/>
      <c r="L140" s="162"/>
      <c r="M140" s="163" t="s">
        <v>1</v>
      </c>
      <c r="N140" s="164" t="s">
        <v>39</v>
      </c>
      <c r="P140" s="150">
        <f t="shared" si="11"/>
        <v>0</v>
      </c>
      <c r="Q140" s="150">
        <v>1.6670000000000001E-2</v>
      </c>
      <c r="R140" s="150">
        <f t="shared" si="12"/>
        <v>5.6677999999999999E-2</v>
      </c>
      <c r="S140" s="150">
        <v>0</v>
      </c>
      <c r="T140" s="151">
        <f t="shared" si="13"/>
        <v>0</v>
      </c>
      <c r="AR140" s="152" t="s">
        <v>219</v>
      </c>
      <c r="AT140" s="152" t="s">
        <v>234</v>
      </c>
      <c r="AU140" s="152" t="s">
        <v>86</v>
      </c>
      <c r="AY140" s="13" t="s">
        <v>176</v>
      </c>
      <c r="BE140" s="153">
        <f t="shared" si="14"/>
        <v>0</v>
      </c>
      <c r="BF140" s="153">
        <f t="shared" si="15"/>
        <v>0</v>
      </c>
      <c r="BG140" s="153">
        <f t="shared" si="16"/>
        <v>0</v>
      </c>
      <c r="BH140" s="153">
        <f t="shared" si="17"/>
        <v>0</v>
      </c>
      <c r="BI140" s="153">
        <f t="shared" si="18"/>
        <v>0</v>
      </c>
      <c r="BJ140" s="13" t="s">
        <v>86</v>
      </c>
      <c r="BK140" s="153">
        <f t="shared" si="19"/>
        <v>0</v>
      </c>
      <c r="BL140" s="13" t="s">
        <v>182</v>
      </c>
      <c r="BM140" s="152" t="s">
        <v>2730</v>
      </c>
    </row>
    <row r="141" spans="2:65" s="1" customFormat="1" ht="16.5" customHeight="1">
      <c r="B141" s="139"/>
      <c r="C141" s="140" t="s">
        <v>448</v>
      </c>
      <c r="D141" s="140" t="s">
        <v>178</v>
      </c>
      <c r="E141" s="141" t="s">
        <v>2731</v>
      </c>
      <c r="F141" s="142" t="s">
        <v>2732</v>
      </c>
      <c r="G141" s="143" t="s">
        <v>647</v>
      </c>
      <c r="H141" s="165"/>
      <c r="I141" s="145"/>
      <c r="J141" s="146">
        <f t="shared" si="10"/>
        <v>0</v>
      </c>
      <c r="K141" s="147"/>
      <c r="L141" s="28"/>
      <c r="M141" s="148" t="s">
        <v>1</v>
      </c>
      <c r="N141" s="149" t="s">
        <v>39</v>
      </c>
      <c r="P141" s="150">
        <f t="shared" si="11"/>
        <v>0</v>
      </c>
      <c r="Q141" s="150">
        <v>0</v>
      </c>
      <c r="R141" s="150">
        <f t="shared" si="12"/>
        <v>0</v>
      </c>
      <c r="S141" s="150">
        <v>0</v>
      </c>
      <c r="T141" s="151">
        <f t="shared" si="13"/>
        <v>0</v>
      </c>
      <c r="AR141" s="152" t="s">
        <v>182</v>
      </c>
      <c r="AT141" s="152" t="s">
        <v>178</v>
      </c>
      <c r="AU141" s="152" t="s">
        <v>86</v>
      </c>
      <c r="AY141" s="13" t="s">
        <v>176</v>
      </c>
      <c r="BE141" s="153">
        <f t="shared" si="14"/>
        <v>0</v>
      </c>
      <c r="BF141" s="153">
        <f t="shared" si="15"/>
        <v>0</v>
      </c>
      <c r="BG141" s="153">
        <f t="shared" si="16"/>
        <v>0</v>
      </c>
      <c r="BH141" s="153">
        <f t="shared" si="17"/>
        <v>0</v>
      </c>
      <c r="BI141" s="153">
        <f t="shared" si="18"/>
        <v>0</v>
      </c>
      <c r="BJ141" s="13" t="s">
        <v>86</v>
      </c>
      <c r="BK141" s="153">
        <f t="shared" si="19"/>
        <v>0</v>
      </c>
      <c r="BL141" s="13" t="s">
        <v>182</v>
      </c>
      <c r="BM141" s="152" t="s">
        <v>2733</v>
      </c>
    </row>
    <row r="142" spans="2:65" s="1" customFormat="1" ht="16.5" customHeight="1">
      <c r="B142" s="139"/>
      <c r="C142" s="140" t="s">
        <v>557</v>
      </c>
      <c r="D142" s="140" t="s">
        <v>178</v>
      </c>
      <c r="E142" s="141" t="s">
        <v>2734</v>
      </c>
      <c r="F142" s="142" t="s">
        <v>2735</v>
      </c>
      <c r="G142" s="143" t="s">
        <v>1642</v>
      </c>
      <c r="H142" s="144">
        <v>1</v>
      </c>
      <c r="I142" s="145"/>
      <c r="J142" s="146">
        <f t="shared" si="10"/>
        <v>0</v>
      </c>
      <c r="K142" s="147"/>
      <c r="L142" s="28"/>
      <c r="M142" s="148" t="s">
        <v>1</v>
      </c>
      <c r="N142" s="149" t="s">
        <v>39</v>
      </c>
      <c r="P142" s="150">
        <f t="shared" si="11"/>
        <v>0</v>
      </c>
      <c r="Q142" s="150">
        <v>0</v>
      </c>
      <c r="R142" s="150">
        <f t="shared" si="12"/>
        <v>0</v>
      </c>
      <c r="S142" s="150">
        <v>0</v>
      </c>
      <c r="T142" s="151">
        <f t="shared" si="13"/>
        <v>0</v>
      </c>
      <c r="AR142" s="152" t="s">
        <v>182</v>
      </c>
      <c r="AT142" s="152" t="s">
        <v>178</v>
      </c>
      <c r="AU142" s="152" t="s">
        <v>86</v>
      </c>
      <c r="AY142" s="13" t="s">
        <v>176</v>
      </c>
      <c r="BE142" s="153">
        <f t="shared" si="14"/>
        <v>0</v>
      </c>
      <c r="BF142" s="153">
        <f t="shared" si="15"/>
        <v>0</v>
      </c>
      <c r="BG142" s="153">
        <f t="shared" si="16"/>
        <v>0</v>
      </c>
      <c r="BH142" s="153">
        <f t="shared" si="17"/>
        <v>0</v>
      </c>
      <c r="BI142" s="153">
        <f t="shared" si="18"/>
        <v>0</v>
      </c>
      <c r="BJ142" s="13" t="s">
        <v>86</v>
      </c>
      <c r="BK142" s="153">
        <f t="shared" si="19"/>
        <v>0</v>
      </c>
      <c r="BL142" s="13" t="s">
        <v>182</v>
      </c>
      <c r="BM142" s="152" t="s">
        <v>2736</v>
      </c>
    </row>
    <row r="143" spans="2:65" s="1" customFormat="1" ht="16.5" customHeight="1">
      <c r="B143" s="139"/>
      <c r="C143" s="140" t="s">
        <v>304</v>
      </c>
      <c r="D143" s="140" t="s">
        <v>178</v>
      </c>
      <c r="E143" s="141" t="s">
        <v>2737</v>
      </c>
      <c r="F143" s="142" t="s">
        <v>2738</v>
      </c>
      <c r="G143" s="143" t="s">
        <v>241</v>
      </c>
      <c r="H143" s="144">
        <v>17</v>
      </c>
      <c r="I143" s="145"/>
      <c r="J143" s="146">
        <f t="shared" si="10"/>
        <v>0</v>
      </c>
      <c r="K143" s="147"/>
      <c r="L143" s="28"/>
      <c r="M143" s="148" t="s">
        <v>1</v>
      </c>
      <c r="N143" s="149" t="s">
        <v>39</v>
      </c>
      <c r="P143" s="150">
        <f t="shared" si="11"/>
        <v>0</v>
      </c>
      <c r="Q143" s="150">
        <v>0</v>
      </c>
      <c r="R143" s="150">
        <f t="shared" si="12"/>
        <v>0</v>
      </c>
      <c r="S143" s="150">
        <v>0</v>
      </c>
      <c r="T143" s="151">
        <f t="shared" si="13"/>
        <v>0</v>
      </c>
      <c r="AR143" s="152" t="s">
        <v>182</v>
      </c>
      <c r="AT143" s="152" t="s">
        <v>178</v>
      </c>
      <c r="AU143" s="152" t="s">
        <v>86</v>
      </c>
      <c r="AY143" s="13" t="s">
        <v>176</v>
      </c>
      <c r="BE143" s="153">
        <f t="shared" si="14"/>
        <v>0</v>
      </c>
      <c r="BF143" s="153">
        <f t="shared" si="15"/>
        <v>0</v>
      </c>
      <c r="BG143" s="153">
        <f t="shared" si="16"/>
        <v>0</v>
      </c>
      <c r="BH143" s="153">
        <f t="shared" si="17"/>
        <v>0</v>
      </c>
      <c r="BI143" s="153">
        <f t="shared" si="18"/>
        <v>0</v>
      </c>
      <c r="BJ143" s="13" t="s">
        <v>86</v>
      </c>
      <c r="BK143" s="153">
        <f t="shared" si="19"/>
        <v>0</v>
      </c>
      <c r="BL143" s="13" t="s">
        <v>182</v>
      </c>
      <c r="BM143" s="152" t="s">
        <v>2739</v>
      </c>
    </row>
    <row r="144" spans="2:65" s="1" customFormat="1" ht="24.15" customHeight="1">
      <c r="B144" s="139"/>
      <c r="C144" s="140" t="s">
        <v>480</v>
      </c>
      <c r="D144" s="140" t="s">
        <v>178</v>
      </c>
      <c r="E144" s="141" t="s">
        <v>2740</v>
      </c>
      <c r="F144" s="142" t="s">
        <v>2741</v>
      </c>
      <c r="G144" s="143" t="s">
        <v>285</v>
      </c>
      <c r="H144" s="144">
        <v>2</v>
      </c>
      <c r="I144" s="145"/>
      <c r="J144" s="146">
        <f t="shared" si="10"/>
        <v>0</v>
      </c>
      <c r="K144" s="147"/>
      <c r="L144" s="28"/>
      <c r="M144" s="148" t="s">
        <v>1</v>
      </c>
      <c r="N144" s="149" t="s">
        <v>39</v>
      </c>
      <c r="P144" s="150">
        <f t="shared" si="11"/>
        <v>0</v>
      </c>
      <c r="Q144" s="150">
        <v>1.583E-2</v>
      </c>
      <c r="R144" s="150">
        <f t="shared" si="12"/>
        <v>3.1660000000000001E-2</v>
      </c>
      <c r="S144" s="150">
        <v>0</v>
      </c>
      <c r="T144" s="151">
        <f t="shared" si="13"/>
        <v>0</v>
      </c>
      <c r="AR144" s="152" t="s">
        <v>182</v>
      </c>
      <c r="AT144" s="152" t="s">
        <v>178</v>
      </c>
      <c r="AU144" s="152" t="s">
        <v>86</v>
      </c>
      <c r="AY144" s="13" t="s">
        <v>176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86</v>
      </c>
      <c r="BK144" s="153">
        <f t="shared" si="19"/>
        <v>0</v>
      </c>
      <c r="BL144" s="13" t="s">
        <v>182</v>
      </c>
      <c r="BM144" s="152" t="s">
        <v>2742</v>
      </c>
    </row>
    <row r="145" spans="2:65" s="1" customFormat="1" ht="16.5" customHeight="1">
      <c r="B145" s="139"/>
      <c r="C145" s="140" t="s">
        <v>549</v>
      </c>
      <c r="D145" s="140" t="s">
        <v>178</v>
      </c>
      <c r="E145" s="141" t="s">
        <v>2743</v>
      </c>
      <c r="F145" s="142" t="s">
        <v>2744</v>
      </c>
      <c r="G145" s="143" t="s">
        <v>241</v>
      </c>
      <c r="H145" s="144">
        <v>17</v>
      </c>
      <c r="I145" s="145"/>
      <c r="J145" s="146">
        <f t="shared" si="10"/>
        <v>0</v>
      </c>
      <c r="K145" s="147"/>
      <c r="L145" s="28"/>
      <c r="M145" s="148" t="s">
        <v>1</v>
      </c>
      <c r="N145" s="149" t="s">
        <v>39</v>
      </c>
      <c r="P145" s="150">
        <f t="shared" si="11"/>
        <v>0</v>
      </c>
      <c r="Q145" s="150">
        <v>9.0000000000000006E-5</v>
      </c>
      <c r="R145" s="150">
        <f t="shared" si="12"/>
        <v>1.5300000000000001E-3</v>
      </c>
      <c r="S145" s="150">
        <v>0</v>
      </c>
      <c r="T145" s="151">
        <f t="shared" si="13"/>
        <v>0</v>
      </c>
      <c r="AR145" s="152" t="s">
        <v>182</v>
      </c>
      <c r="AT145" s="152" t="s">
        <v>178</v>
      </c>
      <c r="AU145" s="152" t="s">
        <v>86</v>
      </c>
      <c r="AY145" s="13" t="s">
        <v>176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86</v>
      </c>
      <c r="BK145" s="153">
        <f t="shared" si="19"/>
        <v>0</v>
      </c>
      <c r="BL145" s="13" t="s">
        <v>182</v>
      </c>
      <c r="BM145" s="152" t="s">
        <v>2745</v>
      </c>
    </row>
    <row r="146" spans="2:65" s="1" customFormat="1" ht="24.15" customHeight="1">
      <c r="B146" s="139"/>
      <c r="C146" s="140" t="s">
        <v>525</v>
      </c>
      <c r="D146" s="140" t="s">
        <v>178</v>
      </c>
      <c r="E146" s="141" t="s">
        <v>2746</v>
      </c>
      <c r="F146" s="142" t="s">
        <v>2747</v>
      </c>
      <c r="G146" s="143" t="s">
        <v>241</v>
      </c>
      <c r="H146" s="144">
        <v>17</v>
      </c>
      <c r="I146" s="145"/>
      <c r="J146" s="146">
        <f t="shared" si="10"/>
        <v>0</v>
      </c>
      <c r="K146" s="147"/>
      <c r="L146" s="28"/>
      <c r="M146" s="148" t="s">
        <v>1</v>
      </c>
      <c r="N146" s="149" t="s">
        <v>39</v>
      </c>
      <c r="P146" s="150">
        <f t="shared" si="11"/>
        <v>0</v>
      </c>
      <c r="Q146" s="150">
        <v>1E-4</v>
      </c>
      <c r="R146" s="150">
        <f t="shared" si="12"/>
        <v>1.7000000000000001E-3</v>
      </c>
      <c r="S146" s="150">
        <v>0</v>
      </c>
      <c r="T146" s="151">
        <f t="shared" si="13"/>
        <v>0</v>
      </c>
      <c r="AR146" s="152" t="s">
        <v>182</v>
      </c>
      <c r="AT146" s="152" t="s">
        <v>178</v>
      </c>
      <c r="AU146" s="152" t="s">
        <v>86</v>
      </c>
      <c r="AY146" s="13" t="s">
        <v>176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86</v>
      </c>
      <c r="BK146" s="153">
        <f t="shared" si="19"/>
        <v>0</v>
      </c>
      <c r="BL146" s="13" t="s">
        <v>182</v>
      </c>
      <c r="BM146" s="152" t="s">
        <v>2748</v>
      </c>
    </row>
    <row r="147" spans="2:65" s="11" customFormat="1" ht="22.75" customHeight="1">
      <c r="B147" s="127"/>
      <c r="D147" s="128" t="s">
        <v>72</v>
      </c>
      <c r="E147" s="137" t="s">
        <v>589</v>
      </c>
      <c r="F147" s="137" t="s">
        <v>590</v>
      </c>
      <c r="I147" s="130"/>
      <c r="J147" s="138">
        <f>BK147</f>
        <v>0</v>
      </c>
      <c r="L147" s="127"/>
      <c r="M147" s="132"/>
      <c r="P147" s="133">
        <f>P148</f>
        <v>0</v>
      </c>
      <c r="R147" s="133">
        <f>R148</f>
        <v>0</v>
      </c>
      <c r="T147" s="134">
        <f>T148</f>
        <v>0</v>
      </c>
      <c r="AR147" s="128" t="s">
        <v>80</v>
      </c>
      <c r="AT147" s="135" t="s">
        <v>72</v>
      </c>
      <c r="AU147" s="135" t="s">
        <v>80</v>
      </c>
      <c r="AY147" s="128" t="s">
        <v>176</v>
      </c>
      <c r="BK147" s="136">
        <f>BK148</f>
        <v>0</v>
      </c>
    </row>
    <row r="148" spans="2:65" s="1" customFormat="1" ht="33" customHeight="1">
      <c r="B148" s="139"/>
      <c r="C148" s="140" t="s">
        <v>349</v>
      </c>
      <c r="D148" s="140" t="s">
        <v>178</v>
      </c>
      <c r="E148" s="141" t="s">
        <v>2749</v>
      </c>
      <c r="F148" s="142" t="s">
        <v>2750</v>
      </c>
      <c r="G148" s="143" t="s">
        <v>213</v>
      </c>
      <c r="H148" s="144">
        <v>9.1999999999999998E-2</v>
      </c>
      <c r="I148" s="145"/>
      <c r="J148" s="146">
        <f>ROUND(I148*H148,2)</f>
        <v>0</v>
      </c>
      <c r="K148" s="147"/>
      <c r="L148" s="28"/>
      <c r="M148" s="148" t="s">
        <v>1</v>
      </c>
      <c r="N148" s="149" t="s">
        <v>39</v>
      </c>
      <c r="P148" s="150">
        <f>O148*H148</f>
        <v>0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AR148" s="152" t="s">
        <v>182</v>
      </c>
      <c r="AT148" s="152" t="s">
        <v>178</v>
      </c>
      <c r="AU148" s="152" t="s">
        <v>86</v>
      </c>
      <c r="AY148" s="13" t="s">
        <v>176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3" t="s">
        <v>86</v>
      </c>
      <c r="BK148" s="153">
        <f>ROUND(I148*H148,2)</f>
        <v>0</v>
      </c>
      <c r="BL148" s="13" t="s">
        <v>182</v>
      </c>
      <c r="BM148" s="152" t="s">
        <v>2751</v>
      </c>
    </row>
    <row r="149" spans="2:65" s="11" customFormat="1" ht="25.9" customHeight="1">
      <c r="B149" s="127"/>
      <c r="D149" s="128" t="s">
        <v>72</v>
      </c>
      <c r="E149" s="129" t="s">
        <v>594</v>
      </c>
      <c r="F149" s="129" t="s">
        <v>595</v>
      </c>
      <c r="I149" s="130"/>
      <c r="J149" s="131">
        <f>BK149</f>
        <v>0</v>
      </c>
      <c r="L149" s="127"/>
      <c r="M149" s="132"/>
      <c r="P149" s="133">
        <f>P150</f>
        <v>0</v>
      </c>
      <c r="R149" s="133">
        <f>R150</f>
        <v>0</v>
      </c>
      <c r="T149" s="134">
        <f>T150</f>
        <v>0</v>
      </c>
      <c r="AR149" s="128" t="s">
        <v>86</v>
      </c>
      <c r="AT149" s="135" t="s">
        <v>72</v>
      </c>
      <c r="AU149" s="135" t="s">
        <v>73</v>
      </c>
      <c r="AY149" s="128" t="s">
        <v>176</v>
      </c>
      <c r="BK149" s="136">
        <f>BK150</f>
        <v>0</v>
      </c>
    </row>
    <row r="150" spans="2:65" s="11" customFormat="1" ht="22.75" customHeight="1">
      <c r="B150" s="127"/>
      <c r="D150" s="128" t="s">
        <v>72</v>
      </c>
      <c r="E150" s="137" t="s">
        <v>596</v>
      </c>
      <c r="F150" s="137" t="s">
        <v>597</v>
      </c>
      <c r="I150" s="130"/>
      <c r="J150" s="138">
        <f>BK150</f>
        <v>0</v>
      </c>
      <c r="L150" s="127"/>
      <c r="M150" s="132"/>
      <c r="P150" s="133">
        <f>P151</f>
        <v>0</v>
      </c>
      <c r="R150" s="133">
        <f>R151</f>
        <v>0</v>
      </c>
      <c r="T150" s="134">
        <f>T151</f>
        <v>0</v>
      </c>
      <c r="AR150" s="128" t="s">
        <v>86</v>
      </c>
      <c r="AT150" s="135" t="s">
        <v>72</v>
      </c>
      <c r="AU150" s="135" t="s">
        <v>80</v>
      </c>
      <c r="AY150" s="128" t="s">
        <v>176</v>
      </c>
      <c r="BK150" s="136">
        <f>BK151</f>
        <v>0</v>
      </c>
    </row>
    <row r="151" spans="2:65" s="1" customFormat="1" ht="16.5" customHeight="1">
      <c r="B151" s="139"/>
      <c r="C151" s="140" t="s">
        <v>2752</v>
      </c>
      <c r="D151" s="140" t="s">
        <v>178</v>
      </c>
      <c r="E151" s="141" t="s">
        <v>2753</v>
      </c>
      <c r="F151" s="142" t="s">
        <v>2754</v>
      </c>
      <c r="G151" s="143" t="s">
        <v>241</v>
      </c>
      <c r="H151" s="144">
        <v>2</v>
      </c>
      <c r="I151" s="145"/>
      <c r="J151" s="146">
        <f>ROUND(I151*H151,2)</f>
        <v>0</v>
      </c>
      <c r="K151" s="147"/>
      <c r="L151" s="28"/>
      <c r="M151" s="148" t="s">
        <v>1</v>
      </c>
      <c r="N151" s="149" t="s">
        <v>39</v>
      </c>
      <c r="P151" s="150">
        <f>O151*H151</f>
        <v>0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AR151" s="152" t="s">
        <v>255</v>
      </c>
      <c r="AT151" s="152" t="s">
        <v>178</v>
      </c>
      <c r="AU151" s="152" t="s">
        <v>86</v>
      </c>
      <c r="AY151" s="13" t="s">
        <v>176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3" t="s">
        <v>86</v>
      </c>
      <c r="BK151" s="153">
        <f>ROUND(I151*H151,2)</f>
        <v>0</v>
      </c>
      <c r="BL151" s="13" t="s">
        <v>255</v>
      </c>
      <c r="BM151" s="152" t="s">
        <v>2755</v>
      </c>
    </row>
    <row r="152" spans="2:65" s="11" customFormat="1" ht="25.9" customHeight="1">
      <c r="B152" s="127"/>
      <c r="D152" s="128" t="s">
        <v>72</v>
      </c>
      <c r="E152" s="129" t="s">
        <v>2162</v>
      </c>
      <c r="F152" s="129" t="s">
        <v>2163</v>
      </c>
      <c r="I152" s="130"/>
      <c r="J152" s="131">
        <f>BK152</f>
        <v>0</v>
      </c>
      <c r="L152" s="127"/>
      <c r="M152" s="132"/>
      <c r="P152" s="133">
        <f>P153</f>
        <v>0</v>
      </c>
      <c r="R152" s="133">
        <f>R153</f>
        <v>0</v>
      </c>
      <c r="T152" s="134">
        <f>T153</f>
        <v>0</v>
      </c>
      <c r="AR152" s="128" t="s">
        <v>182</v>
      </c>
      <c r="AT152" s="135" t="s">
        <v>72</v>
      </c>
      <c r="AU152" s="135" t="s">
        <v>73</v>
      </c>
      <c r="AY152" s="128" t="s">
        <v>176</v>
      </c>
      <c r="BK152" s="136">
        <f>BK153</f>
        <v>0</v>
      </c>
    </row>
    <row r="153" spans="2:65" s="1" customFormat="1" ht="24.15" customHeight="1">
      <c r="B153" s="139"/>
      <c r="C153" s="140" t="s">
        <v>468</v>
      </c>
      <c r="D153" s="140" t="s">
        <v>178</v>
      </c>
      <c r="E153" s="141" t="s">
        <v>2178</v>
      </c>
      <c r="F153" s="142" t="s">
        <v>2179</v>
      </c>
      <c r="G153" s="143" t="s">
        <v>2180</v>
      </c>
      <c r="H153" s="144">
        <v>1</v>
      </c>
      <c r="I153" s="145"/>
      <c r="J153" s="146">
        <f>ROUND(I153*H153,2)</f>
        <v>0</v>
      </c>
      <c r="K153" s="147"/>
      <c r="L153" s="28"/>
      <c r="M153" s="166" t="s">
        <v>1</v>
      </c>
      <c r="N153" s="167" t="s">
        <v>39</v>
      </c>
      <c r="O153" s="168"/>
      <c r="P153" s="169">
        <f>O153*H153</f>
        <v>0</v>
      </c>
      <c r="Q153" s="169">
        <v>0</v>
      </c>
      <c r="R153" s="169">
        <f>Q153*H153</f>
        <v>0</v>
      </c>
      <c r="S153" s="169">
        <v>0</v>
      </c>
      <c r="T153" s="170">
        <f>S153*H153</f>
        <v>0</v>
      </c>
      <c r="AR153" s="152" t="s">
        <v>456</v>
      </c>
      <c r="AT153" s="152" t="s">
        <v>178</v>
      </c>
      <c r="AU153" s="152" t="s">
        <v>80</v>
      </c>
      <c r="AY153" s="13" t="s">
        <v>176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3" t="s">
        <v>86</v>
      </c>
      <c r="BK153" s="153">
        <f>ROUND(I153*H153,2)</f>
        <v>0</v>
      </c>
      <c r="BL153" s="13" t="s">
        <v>456</v>
      </c>
      <c r="BM153" s="152" t="s">
        <v>2756</v>
      </c>
    </row>
    <row r="154" spans="2:65" s="1" customFormat="1" ht="7" customHeight="1">
      <c r="B154" s="43"/>
      <c r="C154" s="44"/>
      <c r="D154" s="44"/>
      <c r="E154" s="44"/>
      <c r="F154" s="44"/>
      <c r="G154" s="44"/>
      <c r="H154" s="44"/>
      <c r="I154" s="44"/>
      <c r="J154" s="44"/>
      <c r="K154" s="44"/>
      <c r="L154" s="28"/>
    </row>
  </sheetData>
  <autoFilter ref="C123:K153" xr:uid="{00000000-0009-0000-0000-000008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28</vt:i4>
      </vt:variant>
    </vt:vector>
  </HeadingPairs>
  <TitlesOfParts>
    <vt:vector size="42" baseType="lpstr">
      <vt:lpstr>Rekapitulácia stavby</vt:lpstr>
      <vt:lpstr>01.1 - Architektúra</vt:lpstr>
      <vt:lpstr>01.2 - Vzduchotechnika</vt:lpstr>
      <vt:lpstr>01.3 - Zdravotechnika</vt:lpstr>
      <vt:lpstr>01.4 - Rozvody vody, kana...</vt:lpstr>
      <vt:lpstr>01.5 - Vykurovanie</vt:lpstr>
      <vt:lpstr>01.6 - Zdroj tepla</vt:lpstr>
      <vt:lpstr>02 - Rampy, oporne múry</vt:lpstr>
      <vt:lpstr>03 - Kanalizačná prípojka</vt:lpstr>
      <vt:lpstr>04 - Dažďová kanalizáčná ...</vt:lpstr>
      <vt:lpstr>05 - NN prípojka</vt:lpstr>
      <vt:lpstr>06 - Vodovodná prípojka</vt:lpstr>
      <vt:lpstr>07 - Oplotenie</vt:lpstr>
      <vt:lpstr>08 - Preložka vodovodu</vt:lpstr>
      <vt:lpstr>'01.1 - Architektúra'!Názvy_tlače</vt:lpstr>
      <vt:lpstr>'01.2 - Vzduchotechnika'!Názvy_tlače</vt:lpstr>
      <vt:lpstr>'01.3 - Zdravotechnika'!Názvy_tlače</vt:lpstr>
      <vt:lpstr>'01.4 - Rozvody vody, kana...'!Názvy_tlače</vt:lpstr>
      <vt:lpstr>'01.5 - Vykurovanie'!Názvy_tlače</vt:lpstr>
      <vt:lpstr>'01.6 - Zdroj tepla'!Názvy_tlače</vt:lpstr>
      <vt:lpstr>'02 - Rampy, oporne múry'!Názvy_tlače</vt:lpstr>
      <vt:lpstr>'03 - Kanalizačná prípojka'!Názvy_tlače</vt:lpstr>
      <vt:lpstr>'04 - Dažďová kanalizáčná ...'!Názvy_tlače</vt:lpstr>
      <vt:lpstr>'05 - NN prípojka'!Názvy_tlače</vt:lpstr>
      <vt:lpstr>'06 - Vodovodná prípojka'!Názvy_tlače</vt:lpstr>
      <vt:lpstr>'07 - Oplotenie'!Názvy_tlače</vt:lpstr>
      <vt:lpstr>'08 - Preložka vodovodu'!Názvy_tlače</vt:lpstr>
      <vt:lpstr>'Rekapitulácia stavby'!Názvy_tlače</vt:lpstr>
      <vt:lpstr>'01.1 - Architektúra'!Oblasť_tlače</vt:lpstr>
      <vt:lpstr>'01.2 - Vzduchotechnika'!Oblasť_tlače</vt:lpstr>
      <vt:lpstr>'01.3 - Zdravotechnika'!Oblasť_tlače</vt:lpstr>
      <vt:lpstr>'01.4 - Rozvody vody, kana...'!Oblasť_tlače</vt:lpstr>
      <vt:lpstr>'01.5 - Vykurovanie'!Oblasť_tlače</vt:lpstr>
      <vt:lpstr>'01.6 - Zdroj tepla'!Oblasť_tlače</vt:lpstr>
      <vt:lpstr>'02 - Rampy, oporne múry'!Oblasť_tlače</vt:lpstr>
      <vt:lpstr>'03 - Kanalizačná prípojka'!Oblasť_tlače</vt:lpstr>
      <vt:lpstr>'04 - Dažďová kanalizáčná ...'!Oblasť_tlače</vt:lpstr>
      <vt:lpstr>'05 - NN prípojka'!Oblasť_tlače</vt:lpstr>
      <vt:lpstr>'06 - Vodovodná prípojka'!Oblasť_tlače</vt:lpstr>
      <vt:lpstr>'07 - Oplotenie'!Oblasť_tlače</vt:lpstr>
      <vt:lpstr>'08 - Preložka vodovodu'!Oblasť_tlače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Dzugas Michal</dc:creator>
  <cp:lastModifiedBy>Dzugas Michal</cp:lastModifiedBy>
  <dcterms:created xsi:type="dcterms:W3CDTF">2024-02-23T09:56:06Z</dcterms:created>
  <dcterms:modified xsi:type="dcterms:W3CDTF">2024-02-23T10:00:32Z</dcterms:modified>
</cp:coreProperties>
</file>